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codeName="ThisWorkbook"/>
  <bookViews>
    <workbookView xWindow="-120" yWindow="-120" windowWidth="15600" windowHeight="11160"/>
  </bookViews>
  <sheets>
    <sheet name="تعليمات التسجيل" sheetId="14" r:id="rId1"/>
    <sheet name="إدخال البيانات" sheetId="13" r:id="rId2"/>
    <sheet name="اختيار المقررات" sheetId="5" r:id="rId3"/>
    <sheet name="الإستمارة" sheetId="11" r:id="rId4"/>
    <sheet name="سجل الإعلام" sheetId="2" r:id="rId5"/>
    <sheet name="ورقة2" sheetId="4" state="hidden" r:id="rId6"/>
    <sheet name="ورقة4" sheetId="10" state="hidden" r:id="rId7"/>
    <sheet name="ورقة1" sheetId="6" state="hidden" r:id="rId8"/>
  </sheets>
  <definedNames>
    <definedName name="_xlnm._FilterDatabase" localSheetId="5" hidden="1">ورقة2!$A$1:$V$1931</definedName>
    <definedName name="_xlnm._FilterDatabase" localSheetId="6" hidden="1">ورقة4!$A$1:$BA$1913</definedName>
    <definedName name="_xlnm.Print_Area" localSheetId="3">الإستمارة!$A$1:$Q$42</definedName>
  </definedNames>
  <calcPr calcId="12451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Q5" i="2"/>
  <c r="DP5"/>
  <c r="DO5"/>
  <c r="DN5"/>
  <c r="B6" i="5" l="1"/>
  <c r="T6"/>
  <c r="AE25" l="1"/>
  <c r="L1"/>
  <c r="AG19" l="1"/>
  <c r="Y19"/>
  <c r="Q19"/>
  <c r="I19"/>
  <c r="AG18"/>
  <c r="Y18"/>
  <c r="Q18"/>
  <c r="I18"/>
  <c r="AG17"/>
  <c r="Y17"/>
  <c r="Q17"/>
  <c r="I17"/>
  <c r="AG16"/>
  <c r="Y16"/>
  <c r="Q16"/>
  <c r="I16"/>
  <c r="AG15"/>
  <c r="Y15"/>
  <c r="Q15"/>
  <c r="I15"/>
  <c r="AG12"/>
  <c r="Y12"/>
  <c r="Q12"/>
  <c r="I12"/>
  <c r="AG11"/>
  <c r="Y11"/>
  <c r="Q11"/>
  <c r="I11"/>
  <c r="AG10"/>
  <c r="Y10"/>
  <c r="Q10"/>
  <c r="I10"/>
  <c r="AG9"/>
  <c r="Y9"/>
  <c r="Q9"/>
  <c r="AG8"/>
  <c r="Y8"/>
  <c r="Q8"/>
  <c r="I9"/>
  <c r="I8"/>
  <c r="D22" i="11" l="1"/>
  <c r="AI5" i="5"/>
  <c r="W4"/>
  <c r="Q3"/>
  <c r="A2" i="13"/>
  <c r="AB5" i="5"/>
  <c r="DG5" i="2" l="1"/>
  <c r="DD5"/>
  <c r="DC5"/>
  <c r="DB5"/>
  <c r="CW5"/>
  <c r="CV5"/>
  <c r="A5"/>
  <c r="AW25" i="5"/>
  <c r="AW26"/>
  <c r="AW28"/>
  <c r="AW29"/>
  <c r="AW21"/>
  <c r="AW22"/>
  <c r="AW23"/>
  <c r="AW24"/>
  <c r="AW20"/>
  <c r="AW16"/>
  <c r="AW17"/>
  <c r="AW18"/>
  <c r="AW19"/>
  <c r="AW15"/>
  <c r="AW11"/>
  <c r="AW12"/>
  <c r="AW13"/>
  <c r="AW14"/>
  <c r="AW10"/>
  <c r="AW6"/>
  <c r="AW7"/>
  <c r="AW8"/>
  <c r="AW9"/>
  <c r="AW5"/>
  <c r="L23" i="11" l="1"/>
  <c r="F23"/>
  <c r="D23"/>
  <c r="C24"/>
  <c r="J25"/>
  <c r="M4"/>
  <c r="I3"/>
  <c r="E3"/>
  <c r="C2"/>
  <c r="AX42" i="5" l="1"/>
  <c r="AX43"/>
  <c r="AX44"/>
  <c r="AX45"/>
  <c r="AX41"/>
  <c r="AX37"/>
  <c r="AX38"/>
  <c r="AX39"/>
  <c r="AX40"/>
  <c r="AX36"/>
  <c r="AX32"/>
  <c r="AX33"/>
  <c r="AX34"/>
  <c r="AX35"/>
  <c r="AX31"/>
  <c r="AX26"/>
  <c r="AX28"/>
  <c r="AX29"/>
  <c r="AX30"/>
  <c r="AX25"/>
  <c r="AX21"/>
  <c r="AX22"/>
  <c r="AX23"/>
  <c r="AX24"/>
  <c r="AX20"/>
  <c r="AX16"/>
  <c r="AX17"/>
  <c r="AX18"/>
  <c r="AX19"/>
  <c r="AX15"/>
  <c r="AX11"/>
  <c r="AX12"/>
  <c r="AX13"/>
  <c r="AX14"/>
  <c r="AX10"/>
  <c r="AX6"/>
  <c r="AX7"/>
  <c r="AX8"/>
  <c r="AX9"/>
  <c r="AX5"/>
  <c r="AW42"/>
  <c r="AW43"/>
  <c r="AW44"/>
  <c r="AW45"/>
  <c r="AW41"/>
  <c r="AW37"/>
  <c r="AW38"/>
  <c r="AW39"/>
  <c r="AW40"/>
  <c r="AW36"/>
  <c r="AW32"/>
  <c r="AW33"/>
  <c r="AW34"/>
  <c r="AW35"/>
  <c r="AW31"/>
  <c r="AW30"/>
  <c r="B11"/>
  <c r="K12"/>
  <c r="K10"/>
  <c r="AE5"/>
  <c r="E5"/>
  <c r="AE4"/>
  <c r="AB4"/>
  <c r="AE3"/>
  <c r="AB3"/>
  <c r="E2"/>
  <c r="C4" i="13"/>
  <c r="M3" i="11" s="1"/>
  <c r="Q4" i="5"/>
  <c r="DA5" i="2" l="1"/>
  <c r="AY17" i="5"/>
  <c r="B17"/>
  <c r="AY21"/>
  <c r="K16"/>
  <c r="AY16"/>
  <c r="B16"/>
  <c r="AY20"/>
  <c r="K15"/>
  <c r="AY24"/>
  <c r="K19"/>
  <c r="AY15"/>
  <c r="B15"/>
  <c r="AY19"/>
  <c r="B19"/>
  <c r="AY23"/>
  <c r="K18"/>
  <c r="AY18"/>
  <c r="B18"/>
  <c r="AY22"/>
  <c r="K17"/>
  <c r="L5" i="2"/>
  <c r="C6" i="11"/>
  <c r="M5" i="2"/>
  <c r="C7" i="11"/>
  <c r="O5" i="2"/>
  <c r="J7" i="11"/>
  <c r="N5" i="2"/>
  <c r="G7" i="11"/>
  <c r="H5" i="2"/>
  <c r="G5" i="11"/>
  <c r="G5" i="2"/>
  <c r="J5" i="11"/>
  <c r="B5" i="2"/>
  <c r="G2" i="11"/>
  <c r="CX5" i="2"/>
  <c r="I22" i="11"/>
  <c r="S5" i="2"/>
  <c r="N25" i="5"/>
  <c r="C3" i="11"/>
  <c r="CY5" i="2"/>
  <c r="M22" i="11"/>
  <c r="CZ5" i="2"/>
  <c r="P22" i="11"/>
  <c r="Q13" i="5"/>
  <c r="R5" i="2"/>
  <c r="J6" i="11"/>
  <c r="AY39" i="5"/>
  <c r="S18"/>
  <c r="AY43"/>
  <c r="AA17"/>
  <c r="AY25"/>
  <c r="Y13"/>
  <c r="S8"/>
  <c r="AY30"/>
  <c r="S12"/>
  <c r="AY34"/>
  <c r="AA11"/>
  <c r="AY36"/>
  <c r="S15"/>
  <c r="AY40"/>
  <c r="S19"/>
  <c r="AY44"/>
  <c r="AA18"/>
  <c r="AY33"/>
  <c r="AA10"/>
  <c r="I13"/>
  <c r="H13"/>
  <c r="AY26"/>
  <c r="S9"/>
  <c r="AY31"/>
  <c r="AA8"/>
  <c r="AG13"/>
  <c r="AY35"/>
  <c r="AA12"/>
  <c r="AY37"/>
  <c r="S16"/>
  <c r="AY41"/>
  <c r="AA15"/>
  <c r="AY45"/>
  <c r="AA19"/>
  <c r="AY29"/>
  <c r="S11"/>
  <c r="AY28"/>
  <c r="S10"/>
  <c r="AY32"/>
  <c r="AA9"/>
  <c r="AY38"/>
  <c r="S17"/>
  <c r="AY42"/>
  <c r="AA16"/>
  <c r="AY6"/>
  <c r="B9"/>
  <c r="AY7"/>
  <c r="B10"/>
  <c r="AY10"/>
  <c r="K8"/>
  <c r="AY13"/>
  <c r="K11"/>
  <c r="AY11"/>
  <c r="K9"/>
  <c r="AY9"/>
  <c r="B12"/>
  <c r="AY8"/>
  <c r="AY12"/>
  <c r="AY5"/>
  <c r="B8"/>
  <c r="AY14"/>
  <c r="W1"/>
  <c r="L3"/>
  <c r="C5" i="11" s="1"/>
  <c r="AB1" i="5"/>
  <c r="AE1"/>
  <c r="E4"/>
  <c r="W3"/>
  <c r="L4"/>
  <c r="Q1"/>
  <c r="E3"/>
  <c r="DE5" i="2" l="1"/>
  <c r="H24" i="11"/>
  <c r="C5" i="2"/>
  <c r="L2" i="11"/>
  <c r="E5" i="2"/>
  <c r="J4" i="11"/>
  <c r="D5" i="2"/>
  <c r="O2" i="11"/>
  <c r="Q5" i="2"/>
  <c r="O6" i="11"/>
  <c r="F5" i="2"/>
  <c r="G4" i="11"/>
  <c r="I5" i="2"/>
  <c r="C4" i="11"/>
  <c r="P5" i="2"/>
  <c r="G6" i="11"/>
  <c r="K5" i="2"/>
  <c r="O5" i="11"/>
  <c r="A16" i="5"/>
  <c r="AL19" s="1"/>
  <c r="J8"/>
  <c r="AL13" s="1"/>
  <c r="Z18" l="1"/>
  <c r="AL47" s="1"/>
  <c r="Z15"/>
  <c r="AL44" s="1"/>
  <c r="Z19"/>
  <c r="AL48" s="1"/>
  <c r="W5" i="2"/>
  <c r="Z17" i="5"/>
  <c r="AL46" s="1"/>
  <c r="A15"/>
  <c r="AL18" s="1"/>
  <c r="J18"/>
  <c r="AL26" s="1"/>
  <c r="R10"/>
  <c r="AL31" s="1"/>
  <c r="Z9"/>
  <c r="R15"/>
  <c r="AL39" s="1"/>
  <c r="R19"/>
  <c r="AL43" s="1"/>
  <c r="J10"/>
  <c r="AL15" s="1"/>
  <c r="J15"/>
  <c r="AL23" s="1"/>
  <c r="J19"/>
  <c r="AL28" s="1"/>
  <c r="R11"/>
  <c r="AL32" s="1"/>
  <c r="Z10"/>
  <c r="R16"/>
  <c r="AL40" s="1"/>
  <c r="A12"/>
  <c r="AL12" s="1"/>
  <c r="J16"/>
  <c r="AL24" s="1"/>
  <c r="R8"/>
  <c r="AL29" s="1"/>
  <c r="R12"/>
  <c r="AL33" s="1"/>
  <c r="Z11"/>
  <c r="R17"/>
  <c r="AL41" s="1"/>
  <c r="J9"/>
  <c r="AL14" s="1"/>
  <c r="A18"/>
  <c r="AL21" s="1"/>
  <c r="J17"/>
  <c r="AL25" s="1"/>
  <c r="R9"/>
  <c r="AL30" s="1"/>
  <c r="Z8"/>
  <c r="Z12"/>
  <c r="R18"/>
  <c r="AL42" s="1"/>
  <c r="A8"/>
  <c r="AL8" s="1"/>
  <c r="J11"/>
  <c r="AL16" s="1"/>
  <c r="A17"/>
  <c r="AL20" s="1"/>
  <c r="Z16"/>
  <c r="AL45" s="1"/>
  <c r="A9"/>
  <c r="AL9" s="1"/>
  <c r="J12"/>
  <c r="AL17" s="1"/>
  <c r="A10"/>
  <c r="AL10" s="1"/>
  <c r="A19"/>
  <c r="AL22" s="1"/>
  <c r="A11"/>
  <c r="AL11" s="1"/>
  <c r="AF20"/>
  <c r="AG20"/>
  <c r="AE20"/>
  <c r="Y20"/>
  <c r="W20"/>
  <c r="X20"/>
  <c r="P20"/>
  <c r="Q20"/>
  <c r="O20"/>
  <c r="I20"/>
  <c r="G20"/>
  <c r="H20"/>
  <c r="D34" i="11"/>
  <c r="D40" s="1"/>
  <c r="U31"/>
  <c r="U30"/>
  <c r="U29"/>
  <c r="U28"/>
  <c r="A1"/>
  <c r="AL37" i="5" l="1"/>
  <c r="AL38"/>
  <c r="AL35"/>
  <c r="AL34"/>
  <c r="AL36"/>
  <c r="U22" i="11" l="1"/>
  <c r="I17" s="1"/>
  <c r="U20"/>
  <c r="I16" s="1"/>
  <c r="O16" s="1"/>
  <c r="U23"/>
  <c r="A18" s="1"/>
  <c r="G18" s="1"/>
  <c r="U24"/>
  <c r="I18" s="1"/>
  <c r="J18" s="1"/>
  <c r="U14"/>
  <c r="I13" s="1"/>
  <c r="J13" s="1"/>
  <c r="U12"/>
  <c r="I12" s="1"/>
  <c r="J12" s="1"/>
  <c r="U18"/>
  <c r="I15" s="1"/>
  <c r="K15" s="1"/>
  <c r="U19"/>
  <c r="A16" s="1"/>
  <c r="B16" s="1"/>
  <c r="U16"/>
  <c r="I14" s="1"/>
  <c r="K14" s="1"/>
  <c r="U17"/>
  <c r="A15" s="1"/>
  <c r="G15" s="1"/>
  <c r="U15"/>
  <c r="A14" s="1"/>
  <c r="G14" s="1"/>
  <c r="U21"/>
  <c r="A17" s="1"/>
  <c r="G17" s="1"/>
  <c r="U11"/>
  <c r="A12" s="1"/>
  <c r="G12" s="1"/>
  <c r="U13"/>
  <c r="A13" s="1"/>
  <c r="B13" s="1"/>
  <c r="O15" l="1"/>
  <c r="C18"/>
  <c r="J16"/>
  <c r="K16"/>
  <c r="B14"/>
  <c r="H18"/>
  <c r="O18"/>
  <c r="C16"/>
  <c r="K18"/>
  <c r="G16"/>
  <c r="P18"/>
  <c r="C17"/>
  <c r="B17"/>
  <c r="C14"/>
  <c r="B18"/>
  <c r="J15"/>
  <c r="O14"/>
  <c r="H17"/>
  <c r="J14"/>
  <c r="B12"/>
  <c r="K13"/>
  <c r="C15"/>
  <c r="O12"/>
  <c r="C13"/>
  <c r="B15"/>
  <c r="K12"/>
  <c r="G13"/>
  <c r="O13"/>
  <c r="C12"/>
  <c r="J17"/>
  <c r="P17"/>
  <c r="O17"/>
  <c r="K17"/>
  <c r="T5" i="2" l="1"/>
  <c r="AV5"/>
  <c r="V5"/>
  <c r="CB5"/>
  <c r="CH5"/>
  <c r="AL5"/>
  <c r="X5"/>
  <c r="BD5"/>
  <c r="CJ5"/>
  <c r="AP5"/>
  <c r="BV5"/>
  <c r="BH5"/>
  <c r="CN5"/>
  <c r="AT5"/>
  <c r="AB5"/>
  <c r="BB5"/>
  <c r="AF5"/>
  <c r="BL5"/>
  <c r="CR5"/>
  <c r="AX5"/>
  <c r="CD5"/>
  <c r="BP5"/>
  <c r="AJ5"/>
  <c r="BJ5"/>
  <c r="AZ5"/>
  <c r="BR5"/>
  <c r="AN5"/>
  <c r="BT5"/>
  <c r="Z5"/>
  <c r="BF5"/>
  <c r="CL5"/>
  <c r="BX5"/>
  <c r="AR5"/>
  <c r="BZ5"/>
  <c r="AH5"/>
  <c r="BN5"/>
  <c r="CT5"/>
  <c r="CF5"/>
  <c r="AD5"/>
  <c r="CP5"/>
  <c r="H12" i="11"/>
  <c r="AC5" i="2" l="1"/>
  <c r="AW5"/>
  <c r="BQ5"/>
  <c r="CC5"/>
  <c r="P12" i="11"/>
  <c r="AK5" i="2"/>
  <c r="AQ5"/>
  <c r="BE5"/>
  <c r="BK5"/>
  <c r="BY5"/>
  <c r="CE5"/>
  <c r="CS5"/>
  <c r="AI5"/>
  <c r="BC5"/>
  <c r="H15" i="11"/>
  <c r="BW5" i="2"/>
  <c r="CQ5"/>
  <c r="Y5"/>
  <c r="AE5"/>
  <c r="AM5"/>
  <c r="AS5"/>
  <c r="AY5"/>
  <c r="BG5"/>
  <c r="BM5"/>
  <c r="BS5"/>
  <c r="CA5"/>
  <c r="CG5"/>
  <c r="CM5"/>
  <c r="CU5"/>
  <c r="AO5"/>
  <c r="H14" i="11"/>
  <c r="BI5" i="2"/>
  <c r="CK5"/>
  <c r="AA5"/>
  <c r="AG5"/>
  <c r="H13" i="11"/>
  <c r="AU5" i="2"/>
  <c r="BA5"/>
  <c r="P13" i="11"/>
  <c r="BO5" i="2"/>
  <c r="BU5"/>
  <c r="CI5"/>
  <c r="CO5"/>
  <c r="G13" i="5"/>
  <c r="AF13"/>
  <c r="AE13"/>
  <c r="X13"/>
  <c r="W13"/>
  <c r="P13"/>
  <c r="O13"/>
  <c r="P15" i="11" l="1"/>
  <c r="AA20" i="5"/>
  <c r="S20"/>
  <c r="AE28"/>
  <c r="K20"/>
  <c r="Y28"/>
  <c r="Q28"/>
  <c r="B20"/>
  <c r="S13"/>
  <c r="P14" i="11"/>
  <c r="H16"/>
  <c r="P16"/>
  <c r="AA13" i="5"/>
  <c r="K13"/>
  <c r="B13"/>
  <c r="T21" l="1"/>
  <c r="N26" s="1"/>
  <c r="DF5" i="2" l="1"/>
  <c r="W26" i="5"/>
  <c r="DH5" i="2" s="1"/>
  <c r="U5"/>
  <c r="AE26" i="5" l="1"/>
  <c r="DI5" i="2" s="1"/>
  <c r="M33" i="11"/>
  <c r="L39" s="1"/>
  <c r="J5" i="2" l="1"/>
  <c r="DL5"/>
  <c r="Q21" i="11"/>
  <c r="E21"/>
  <c r="DJ5" i="2"/>
  <c r="K21" i="11"/>
  <c r="E25" l="1"/>
  <c r="DK5" i="2"/>
  <c r="DM5" s="1"/>
  <c r="E33" i="11" l="1"/>
  <c r="E39" s="1"/>
</calcChain>
</file>

<file path=xl/comments1.xml><?xml version="1.0" encoding="utf-8"?>
<comments xmlns="http://schemas.openxmlformats.org/spreadsheetml/2006/main">
  <authors>
    <author>Maher Fattouh</author>
  </authors>
  <commentList>
    <comment ref="H8" authorId="0">
      <text>
        <r>
          <rPr>
            <sz val="9"/>
            <color indexed="81"/>
            <rFont val="Tahoma"/>
            <family val="2"/>
          </rPr>
          <t>لاختيار هذا المقرر اكتب رقم (1) في هذا المربع جانب اسم المقرر</t>
        </r>
      </text>
    </comment>
    <comment ref="P8" authorId="0">
      <text>
        <r>
          <rPr>
            <sz val="9"/>
            <color indexed="81"/>
            <rFont val="Tahoma"/>
            <family val="2"/>
          </rPr>
          <t>لاختيار هذا المقرر اكتب رقم (1) في هذا المربع جانب اسم المقرر</t>
        </r>
      </text>
    </comment>
    <comment ref="X8" authorId="0">
      <text>
        <r>
          <rPr>
            <sz val="9"/>
            <color indexed="81"/>
            <rFont val="Tahoma"/>
            <family val="2"/>
          </rPr>
          <t>لاختيار هذا المقرر اكتب رقم (1) في هذا المربع جانب اسم المقرر</t>
        </r>
      </text>
    </comment>
    <comment ref="AF8" authorId="0">
      <text>
        <r>
          <rPr>
            <sz val="9"/>
            <color indexed="81"/>
            <rFont val="Tahoma"/>
            <family val="2"/>
          </rPr>
          <t>لاختيار هذا المقرر اكتب رقم (1) في هذا المربع جانب اسم المقرر</t>
        </r>
      </text>
    </comment>
    <comment ref="H9" authorId="0">
      <text>
        <r>
          <rPr>
            <sz val="9"/>
            <color indexed="81"/>
            <rFont val="Tahoma"/>
            <family val="2"/>
          </rPr>
          <t>لاختيار هذا المقرر اكتب رقم (1) في هذا المربع جانب اسم المقرر</t>
        </r>
      </text>
    </comment>
    <comment ref="P9" authorId="0">
      <text>
        <r>
          <rPr>
            <sz val="9"/>
            <color indexed="81"/>
            <rFont val="Tahoma"/>
            <family val="2"/>
          </rPr>
          <t>لاختيار هذا المقرر اكتب رقم (1) في هذا المربع جانب اسم المقرر</t>
        </r>
      </text>
    </comment>
    <comment ref="X9" authorId="0">
      <text>
        <r>
          <rPr>
            <sz val="9"/>
            <color indexed="81"/>
            <rFont val="Tahoma"/>
            <family val="2"/>
          </rPr>
          <t>لاختيار هذا المقرر اكتب رقم (1) في هذا المربع جانب اسم المقرر</t>
        </r>
      </text>
    </comment>
    <comment ref="AF9" authorId="0">
      <text>
        <r>
          <rPr>
            <sz val="9"/>
            <color indexed="81"/>
            <rFont val="Tahoma"/>
            <family val="2"/>
          </rPr>
          <t>لاختيار هذا المقرر اكتب رقم (1) في هذا المربع جانب اسم المقرر</t>
        </r>
      </text>
    </comment>
    <comment ref="H10" authorId="0">
      <text>
        <r>
          <rPr>
            <sz val="9"/>
            <color indexed="81"/>
            <rFont val="Tahoma"/>
            <family val="2"/>
          </rPr>
          <t>لاختيار هذا المقرر اكتب رقم (1) في هذا المربع جانب اسم المقرر</t>
        </r>
      </text>
    </comment>
    <comment ref="P10" authorId="0">
      <text>
        <r>
          <rPr>
            <sz val="9"/>
            <color indexed="81"/>
            <rFont val="Tahoma"/>
            <family val="2"/>
          </rPr>
          <t>لاختيار هذا المقرر اكتب رقم (1) في هذا المربع جانب اسم المقرر</t>
        </r>
      </text>
    </comment>
    <comment ref="X10" authorId="0">
      <text>
        <r>
          <rPr>
            <sz val="9"/>
            <color indexed="81"/>
            <rFont val="Tahoma"/>
            <family val="2"/>
          </rPr>
          <t>لاختيار هذا المقرر اكتب رقم (1) في هذا المربع جانب اسم المقرر</t>
        </r>
      </text>
    </comment>
    <comment ref="AF10" authorId="0">
      <text>
        <r>
          <rPr>
            <sz val="9"/>
            <color indexed="81"/>
            <rFont val="Tahoma"/>
            <family val="2"/>
          </rPr>
          <t>لاختيار هذا المقرر اكتب رقم (1) في هذا المربع جانب اسم المقرر</t>
        </r>
      </text>
    </comment>
    <comment ref="H11" authorId="0">
      <text>
        <r>
          <rPr>
            <sz val="9"/>
            <color indexed="81"/>
            <rFont val="Tahoma"/>
            <family val="2"/>
          </rPr>
          <t>لاختيار هذا المقرر اكتب رقم (1) في هذا المربع جانب اسم المقرر</t>
        </r>
      </text>
    </comment>
    <comment ref="P11" authorId="0">
      <text>
        <r>
          <rPr>
            <sz val="9"/>
            <color indexed="81"/>
            <rFont val="Tahoma"/>
            <family val="2"/>
          </rPr>
          <t>لاختيار هذا المقرر اكتب رقم (1) في هذا المربع جانب اسم المقرر</t>
        </r>
      </text>
    </comment>
    <comment ref="X11" authorId="0">
      <text>
        <r>
          <rPr>
            <sz val="9"/>
            <color indexed="81"/>
            <rFont val="Tahoma"/>
            <family val="2"/>
          </rPr>
          <t>لاختيار هذا المقرر اكتب رقم (1) في هذا المربع جانب اسم المقرر</t>
        </r>
      </text>
    </comment>
    <comment ref="AF11" authorId="0">
      <text>
        <r>
          <rPr>
            <sz val="9"/>
            <color indexed="81"/>
            <rFont val="Tahoma"/>
            <family val="2"/>
          </rPr>
          <t>لاختيار هذا المقرر اكتب رقم (1) في هذا المربع جانب اسم المقرر</t>
        </r>
      </text>
    </comment>
    <comment ref="H12" authorId="0">
      <text>
        <r>
          <rPr>
            <sz val="9"/>
            <color indexed="81"/>
            <rFont val="Tahoma"/>
            <family val="2"/>
          </rPr>
          <t>لاختيار هذا المقرر اكتب رقم (1) في هذا المربع جانب اسم المقرر</t>
        </r>
      </text>
    </comment>
    <comment ref="P12" authorId="0">
      <text>
        <r>
          <rPr>
            <sz val="9"/>
            <color indexed="81"/>
            <rFont val="Tahoma"/>
            <family val="2"/>
          </rPr>
          <t>لاختيار هذا المقرر اكتب رقم (1) في هذا المربع جانب اسم المقرر</t>
        </r>
      </text>
    </comment>
    <comment ref="X12" authorId="0">
      <text>
        <r>
          <rPr>
            <sz val="9"/>
            <color indexed="81"/>
            <rFont val="Tahoma"/>
            <family val="2"/>
          </rPr>
          <t>لاختيار هذا المقرر اكتب رقم (1) في هذا المربع جانب اسم المقرر</t>
        </r>
      </text>
    </comment>
    <comment ref="AF12" authorId="0">
      <text>
        <r>
          <rPr>
            <sz val="9"/>
            <color indexed="81"/>
            <rFont val="Tahoma"/>
            <family val="2"/>
          </rPr>
          <t>لاختيار هذا المقرر اكتب رقم (1) في هذا المربع جانب اسم المقرر</t>
        </r>
      </text>
    </comment>
    <comment ref="H15" authorId="0">
      <text>
        <r>
          <rPr>
            <sz val="9"/>
            <color indexed="81"/>
            <rFont val="Tahoma"/>
            <family val="2"/>
          </rPr>
          <t>لاختيار هذا المقرر اكتب رقم (1) في هذا المربع جانب اسم المقرر</t>
        </r>
      </text>
    </comment>
    <comment ref="P15" authorId="0">
      <text>
        <r>
          <rPr>
            <sz val="9"/>
            <color indexed="81"/>
            <rFont val="Tahoma"/>
            <family val="2"/>
          </rPr>
          <t>لاختيار هذا المقرر اكتب رقم (1) في هذا المربع جانب اسم المقرر</t>
        </r>
      </text>
    </comment>
    <comment ref="X15" authorId="0">
      <text>
        <r>
          <rPr>
            <sz val="9"/>
            <color indexed="81"/>
            <rFont val="Tahoma"/>
            <family val="2"/>
          </rPr>
          <t>لاختيار هذا المقرر اكتب رقم (1) في هذا المربع جانب اسم المقرر</t>
        </r>
      </text>
    </comment>
    <comment ref="AF15" authorId="0">
      <text>
        <r>
          <rPr>
            <sz val="9"/>
            <color indexed="81"/>
            <rFont val="Tahoma"/>
            <family val="2"/>
          </rPr>
          <t>لاختيار هذا المقرر اكتب رقم (1) في هذا المربع جانب اسم المقرر</t>
        </r>
      </text>
    </comment>
    <comment ref="H16" authorId="0">
      <text>
        <r>
          <rPr>
            <sz val="9"/>
            <color indexed="81"/>
            <rFont val="Tahoma"/>
            <family val="2"/>
          </rPr>
          <t>لاختيار هذا المقرر اكتب رقم (1) في هذا المربع جانب اسم المقرر</t>
        </r>
      </text>
    </comment>
    <comment ref="P16" authorId="0">
      <text>
        <r>
          <rPr>
            <sz val="9"/>
            <color indexed="81"/>
            <rFont val="Tahoma"/>
            <family val="2"/>
          </rPr>
          <t>لاختيار هذا المقرر اكتب رقم (1) في هذا المربع جانب اسم المقرر</t>
        </r>
      </text>
    </comment>
    <comment ref="X16" authorId="0">
      <text>
        <r>
          <rPr>
            <sz val="9"/>
            <color indexed="81"/>
            <rFont val="Tahoma"/>
            <family val="2"/>
          </rPr>
          <t>لاختيار هذا المقرر اكتب رقم (1) في هذا المربع جانب اسم المقرر</t>
        </r>
      </text>
    </comment>
    <comment ref="AF16" authorId="0">
      <text>
        <r>
          <rPr>
            <sz val="9"/>
            <color indexed="81"/>
            <rFont val="Tahoma"/>
            <family val="2"/>
          </rPr>
          <t>لاختيار هذا المقرر اكتب رقم (1) في هذا المربع جانب اسم المقرر</t>
        </r>
      </text>
    </comment>
    <comment ref="H17" authorId="0">
      <text>
        <r>
          <rPr>
            <sz val="9"/>
            <color indexed="81"/>
            <rFont val="Tahoma"/>
            <family val="2"/>
          </rPr>
          <t>لاختيار هذا المقرر اكتب رقم (1) في هذا المربع جانب اسم المقرر</t>
        </r>
      </text>
    </comment>
    <comment ref="P17" authorId="0">
      <text>
        <r>
          <rPr>
            <sz val="9"/>
            <color indexed="81"/>
            <rFont val="Tahoma"/>
            <family val="2"/>
          </rPr>
          <t>لاختيار هذا المقرر اكتب رقم (1) في هذا المربع جانب اسم المقرر</t>
        </r>
      </text>
    </comment>
    <comment ref="X17" authorId="0">
      <text>
        <r>
          <rPr>
            <sz val="9"/>
            <color indexed="81"/>
            <rFont val="Tahoma"/>
            <family val="2"/>
          </rPr>
          <t>لاختيار هذا المقرر اكتب رقم (1) في هذا المربع جانب اسم المقرر</t>
        </r>
      </text>
    </comment>
    <comment ref="AF17" authorId="0">
      <text>
        <r>
          <rPr>
            <sz val="9"/>
            <color indexed="81"/>
            <rFont val="Tahoma"/>
            <family val="2"/>
          </rPr>
          <t>لاختيار هذا المقرر اكتب رقم (1) في هذا المربع جانب اسم المقرر</t>
        </r>
      </text>
    </comment>
    <comment ref="H18" authorId="0">
      <text>
        <r>
          <rPr>
            <sz val="9"/>
            <color indexed="81"/>
            <rFont val="Tahoma"/>
            <family val="2"/>
          </rPr>
          <t>لاختيار هذا المقرر اكتب رقم (1) في هذا المربع جانب اسم المقرر</t>
        </r>
      </text>
    </comment>
    <comment ref="P18" authorId="0">
      <text>
        <r>
          <rPr>
            <sz val="9"/>
            <color indexed="81"/>
            <rFont val="Tahoma"/>
            <family val="2"/>
          </rPr>
          <t>لاختيار هذا المقرر اكتب رقم (1) في هذا المربع جانب اسم المقرر</t>
        </r>
      </text>
    </comment>
    <comment ref="X18" authorId="0">
      <text>
        <r>
          <rPr>
            <sz val="9"/>
            <color indexed="81"/>
            <rFont val="Tahoma"/>
            <family val="2"/>
          </rPr>
          <t>لاختيار هذا المقرر اكتب رقم (1) في هذا المربع جانب اسم المقرر</t>
        </r>
      </text>
    </comment>
    <comment ref="AF18" authorId="0">
      <text>
        <r>
          <rPr>
            <sz val="9"/>
            <color indexed="81"/>
            <rFont val="Tahoma"/>
            <family val="2"/>
          </rPr>
          <t>لاختيار هذا المقرر اكتب رقم (1) في هذا المربع جانب اسم المقرر</t>
        </r>
      </text>
    </comment>
    <comment ref="H19" authorId="0">
      <text>
        <r>
          <rPr>
            <sz val="9"/>
            <color indexed="81"/>
            <rFont val="Tahoma"/>
            <family val="2"/>
          </rPr>
          <t>لاختيار هذا المقرر اكتب رقم (1) في هذا المربع جانب اسم المقرر</t>
        </r>
      </text>
    </comment>
    <comment ref="P19" authorId="0">
      <text>
        <r>
          <rPr>
            <sz val="9"/>
            <color indexed="81"/>
            <rFont val="Tahoma"/>
            <family val="2"/>
          </rPr>
          <t>لاختيار هذا المقرر اكتب رقم (1) في هذا المربع جانب اسم المقرر</t>
        </r>
      </text>
    </comment>
    <comment ref="X19" authorId="0">
      <text>
        <r>
          <rPr>
            <sz val="9"/>
            <color indexed="81"/>
            <rFont val="Tahoma"/>
            <family val="2"/>
          </rPr>
          <t>لاختيار هذا المقرر اكتب رقم (1) في هذا المربع جانب اسم المقرر</t>
        </r>
      </text>
    </comment>
    <comment ref="AF19" authorId="0">
      <text>
        <r>
          <rPr>
            <sz val="9"/>
            <color indexed="81"/>
            <rFont val="Tahoma"/>
            <family val="2"/>
          </rPr>
          <t>لاختيار هذا المقرر اكتب رقم (1) في هذا المربع جانب اسم المقرر</t>
        </r>
      </text>
    </comment>
  </commentList>
</comments>
</file>

<file path=xl/sharedStrings.xml><?xml version="1.0" encoding="utf-8"?>
<sst xmlns="http://schemas.openxmlformats.org/spreadsheetml/2006/main" count="35016" uniqueCount="3424">
  <si>
    <t>تاريخه</t>
  </si>
  <si>
    <t>تدوير رسوم</t>
  </si>
  <si>
    <t>المبلغ</t>
  </si>
  <si>
    <t>رقم الطالب</t>
  </si>
  <si>
    <t>الاسم والكنية:</t>
  </si>
  <si>
    <t>اسم الاب:</t>
  </si>
  <si>
    <t>اسم الام:</t>
  </si>
  <si>
    <t>مكان الميلاد</t>
  </si>
  <si>
    <t>عام الميلاد</t>
  </si>
  <si>
    <t>بطل الجمهورية</t>
  </si>
  <si>
    <t>السنة</t>
  </si>
  <si>
    <t>الجنسية</t>
  </si>
  <si>
    <t>الجنس</t>
  </si>
  <si>
    <t>نوع الشهادة</t>
  </si>
  <si>
    <t>عام الثانوية :</t>
  </si>
  <si>
    <t>محافظتها</t>
  </si>
  <si>
    <t>الطلاب الأوائل</t>
  </si>
  <si>
    <t>محافظة الهوية</t>
  </si>
  <si>
    <t>الفصل الأول</t>
  </si>
  <si>
    <t>جديد</t>
  </si>
  <si>
    <t>راسب</t>
  </si>
  <si>
    <t>الفصل الثاني</t>
  </si>
  <si>
    <t xml:space="preserve">الفصل الأول </t>
  </si>
  <si>
    <t>تقسيط</t>
  </si>
  <si>
    <t>مقررات السنة الثانية</t>
  </si>
  <si>
    <t xml:space="preserve">مقررات السنة الرابعة </t>
  </si>
  <si>
    <t>المبلغ المستحق</t>
  </si>
  <si>
    <t>القسط الأول</t>
  </si>
  <si>
    <t>رسم الشهادة</t>
  </si>
  <si>
    <t>القسط الثاني</t>
  </si>
  <si>
    <t>المحافظة الدائمة</t>
  </si>
  <si>
    <t>نوع الثانوية</t>
  </si>
  <si>
    <t>عامها</t>
  </si>
  <si>
    <t>رمز المقرر</t>
  </si>
  <si>
    <t>اسم المقرر</t>
  </si>
  <si>
    <t>طابع هلال احمر     25  ل .س</t>
  </si>
  <si>
    <t xml:space="preserve">طابع مالي         30  ل.س   </t>
  </si>
  <si>
    <t>طابع بحث علمي         25ل.س</t>
  </si>
  <si>
    <t>تنويه :لا يعتبر الطالب مسجل إذا لم ينفذ تعليمات التسجيل كاملةً ويسليم أوراقه  ، وهو مسؤول عن صحة المعلومات الواردة في هذه الإستمارة</t>
  </si>
  <si>
    <t xml:space="preserve">إلى المصرف العقاري </t>
  </si>
  <si>
    <t>يرجى قبض مبلغ  قدره</t>
  </si>
  <si>
    <t>رقمه الامتحاني</t>
  </si>
  <si>
    <t xml:space="preserve">وتحويله إلى حساب التعليم المفتوح رقم ck1-10173186 وتسليم إشعار القبض إلى صاحب العلاقة  </t>
  </si>
  <si>
    <t>المعلومات  الشخصية</t>
  </si>
  <si>
    <t>معلومات الشهادة</t>
  </si>
  <si>
    <t>مقررات السنة الأولى</t>
  </si>
  <si>
    <t>مقررات السنة الثالثة</t>
  </si>
  <si>
    <t>مقررات السنة الرابعة</t>
  </si>
  <si>
    <t>إعادة الإرتباط</t>
  </si>
  <si>
    <t>أنواع الحسم</t>
  </si>
  <si>
    <t>الأموال المستحقة</t>
  </si>
  <si>
    <t>الإحصائية</t>
  </si>
  <si>
    <t>الاسم والنسبة</t>
  </si>
  <si>
    <t>الأب</t>
  </si>
  <si>
    <t>الام</t>
  </si>
  <si>
    <t>عام الثانوية</t>
  </si>
  <si>
    <t>رقمه</t>
  </si>
  <si>
    <t>المبلغ المدور</t>
  </si>
  <si>
    <t>عناصر الجيش وقوى الأمن الداخلي</t>
  </si>
  <si>
    <t>تقيسط</t>
  </si>
  <si>
    <t>عدد المواد الجديدة</t>
  </si>
  <si>
    <t>عدد الإجمالي للمواد</t>
  </si>
  <si>
    <t>الرقم الإمتحاني</t>
  </si>
  <si>
    <t>الاب</t>
  </si>
  <si>
    <t>الأم</t>
  </si>
  <si>
    <t>تاريخ الميلاد</t>
  </si>
  <si>
    <t>الرقم الوطني</t>
  </si>
  <si>
    <t>سنة الشهادة</t>
  </si>
  <si>
    <t>محافظ الشهادة</t>
  </si>
  <si>
    <t>العنوان الدائم</t>
  </si>
  <si>
    <t>الاسم والنسبه</t>
  </si>
  <si>
    <t>المحافظة</t>
  </si>
  <si>
    <t>ذوي الشهداء وجرحى الجيش العربي السوري</t>
  </si>
  <si>
    <t>حاملي وسام بطل الجمهورية وأولادهم</t>
  </si>
  <si>
    <t>رقم إعادة ارتباط</t>
  </si>
  <si>
    <t>تاريخ إعادة ارتباط</t>
  </si>
  <si>
    <t>رقم تدوير رسوم</t>
  </si>
  <si>
    <t>تاريخ تدوير رسوم</t>
  </si>
  <si>
    <t>حسين</t>
  </si>
  <si>
    <t>صالح</t>
  </si>
  <si>
    <t>عمر</t>
  </si>
  <si>
    <t>محمود</t>
  </si>
  <si>
    <t>مروان</t>
  </si>
  <si>
    <t>جلال</t>
  </si>
  <si>
    <t>محمد</t>
  </si>
  <si>
    <t>عزت</t>
  </si>
  <si>
    <t>سالم</t>
  </si>
  <si>
    <t>عدنان</t>
  </si>
  <si>
    <t>علي</t>
  </si>
  <si>
    <t>محمد جمال</t>
  </si>
  <si>
    <t>يوسف</t>
  </si>
  <si>
    <t>جمال</t>
  </si>
  <si>
    <t>صلاح</t>
  </si>
  <si>
    <t>فائز</t>
  </si>
  <si>
    <t>محمد علي</t>
  </si>
  <si>
    <t>سليمان</t>
  </si>
  <si>
    <t>محمد فايز</t>
  </si>
  <si>
    <t>تيسير</t>
  </si>
  <si>
    <t>اسماعيل</t>
  </si>
  <si>
    <t>فواز</t>
  </si>
  <si>
    <t>بشير</t>
  </si>
  <si>
    <t>عبد الرحمن</t>
  </si>
  <si>
    <t>محسن</t>
  </si>
  <si>
    <t>جميل</t>
  </si>
  <si>
    <t>جورج</t>
  </si>
  <si>
    <t>عطيه</t>
  </si>
  <si>
    <t>بسام</t>
  </si>
  <si>
    <t>محي الدين</t>
  </si>
  <si>
    <t>رفيق</t>
  </si>
  <si>
    <t>غسان</t>
  </si>
  <si>
    <t>حسن</t>
  </si>
  <si>
    <t>عباس</t>
  </si>
  <si>
    <t>كامل</t>
  </si>
  <si>
    <t>عبد الرزاق</t>
  </si>
  <si>
    <t>خضر</t>
  </si>
  <si>
    <t>ابراهيم</t>
  </si>
  <si>
    <t>انور</t>
  </si>
  <si>
    <t>فيصل</t>
  </si>
  <si>
    <t>محمد خير</t>
  </si>
  <si>
    <t>زياد</t>
  </si>
  <si>
    <t>سلمان</t>
  </si>
  <si>
    <t>عيسى</t>
  </si>
  <si>
    <t>ناصر</t>
  </si>
  <si>
    <t>نايف</t>
  </si>
  <si>
    <t>عصام</t>
  </si>
  <si>
    <t>توفيق</t>
  </si>
  <si>
    <t>بدر</t>
  </si>
  <si>
    <t>موفق</t>
  </si>
  <si>
    <t>احمد</t>
  </si>
  <si>
    <t>يحيى</t>
  </si>
  <si>
    <t>خليل</t>
  </si>
  <si>
    <t>نذير</t>
  </si>
  <si>
    <t>منصور</t>
  </si>
  <si>
    <t>نزار</t>
  </si>
  <si>
    <t>فؤاد</t>
  </si>
  <si>
    <t>بشار</t>
  </si>
  <si>
    <t>حكمت</t>
  </si>
  <si>
    <t>نضال</t>
  </si>
  <si>
    <t>صباح</t>
  </si>
  <si>
    <t>خالد</t>
  </si>
  <si>
    <t>عبد العزيز</t>
  </si>
  <si>
    <t>محمد ياسين</t>
  </si>
  <si>
    <t>عبد الله</t>
  </si>
  <si>
    <t>الياس</t>
  </si>
  <si>
    <t>منذر</t>
  </si>
  <si>
    <t>ماجد</t>
  </si>
  <si>
    <t>عبد المجيد</t>
  </si>
  <si>
    <t>مازن</t>
  </si>
  <si>
    <t>ايمن</t>
  </si>
  <si>
    <t>منير</t>
  </si>
  <si>
    <t>عبده</t>
  </si>
  <si>
    <t>يونس</t>
  </si>
  <si>
    <t>مصطفى</t>
  </si>
  <si>
    <t>نبيل</t>
  </si>
  <si>
    <t>معن</t>
  </si>
  <si>
    <t>عماد</t>
  </si>
  <si>
    <t>هشام</t>
  </si>
  <si>
    <t>عبد</t>
  </si>
  <si>
    <t>موسى</t>
  </si>
  <si>
    <t>حبيب</t>
  </si>
  <si>
    <t>محمد بشار</t>
  </si>
  <si>
    <t>نادر</t>
  </si>
  <si>
    <t>محمد شريف</t>
  </si>
  <si>
    <t>محمد سمير</t>
  </si>
  <si>
    <t>رضوان</t>
  </si>
  <si>
    <t>فريد</t>
  </si>
  <si>
    <t>وليد</t>
  </si>
  <si>
    <t>محمد باسم</t>
  </si>
  <si>
    <t>سمير</t>
  </si>
  <si>
    <t>كمال</t>
  </si>
  <si>
    <t>عماد الدين</t>
  </si>
  <si>
    <t>نزيه</t>
  </si>
  <si>
    <t>غازي</t>
  </si>
  <si>
    <t>عبدو</t>
  </si>
  <si>
    <t>ممدوح</t>
  </si>
  <si>
    <t>فايز</t>
  </si>
  <si>
    <t>نور الدين</t>
  </si>
  <si>
    <t>جابر</t>
  </si>
  <si>
    <t>معين</t>
  </si>
  <si>
    <t>رياض</t>
  </si>
  <si>
    <t>امين</t>
  </si>
  <si>
    <t>فاروق</t>
  </si>
  <si>
    <t>عادل</t>
  </si>
  <si>
    <t>سليم</t>
  </si>
  <si>
    <t>محمد رياض</t>
  </si>
  <si>
    <t>هيثم</t>
  </si>
  <si>
    <t>تركي</t>
  </si>
  <si>
    <t>شريف</t>
  </si>
  <si>
    <t>مفيد</t>
  </si>
  <si>
    <t>زهير</t>
  </si>
  <si>
    <t>محمد عيد</t>
  </si>
  <si>
    <t>سهيل</t>
  </si>
  <si>
    <t>جهاد</t>
  </si>
  <si>
    <t>عبد الكريم</t>
  </si>
  <si>
    <t>فهد</t>
  </si>
  <si>
    <t>عارف</t>
  </si>
  <si>
    <t>عبدالله</t>
  </si>
  <si>
    <t>عمار</t>
  </si>
  <si>
    <t>حسان</t>
  </si>
  <si>
    <t>سامي</t>
  </si>
  <si>
    <t>عبد اللطيف</t>
  </si>
  <si>
    <t>حمزه</t>
  </si>
  <si>
    <t>نصر</t>
  </si>
  <si>
    <t>برهان</t>
  </si>
  <si>
    <t>عاصم</t>
  </si>
  <si>
    <t>صفوان</t>
  </si>
  <si>
    <t>خميس</t>
  </si>
  <si>
    <t>لؤي</t>
  </si>
  <si>
    <t>عاطف</t>
  </si>
  <si>
    <t>فادي</t>
  </si>
  <si>
    <t>عبد الرحيم</t>
  </si>
  <si>
    <t>غانم</t>
  </si>
  <si>
    <t>محمد بسام</t>
  </si>
  <si>
    <t>حسام الدين</t>
  </si>
  <si>
    <t>انطون</t>
  </si>
  <si>
    <t>اسامه</t>
  </si>
  <si>
    <t>فوزي</t>
  </si>
  <si>
    <t>معتز</t>
  </si>
  <si>
    <t>عبد الغني</t>
  </si>
  <si>
    <t>نسيب</t>
  </si>
  <si>
    <t>باسل</t>
  </si>
  <si>
    <t>معلا</t>
  </si>
  <si>
    <t>محمد عدنان</t>
  </si>
  <si>
    <t>نبيه</t>
  </si>
  <si>
    <t>محمد وليد</t>
  </si>
  <si>
    <t>عثمان</t>
  </si>
  <si>
    <t>نصر الدين</t>
  </si>
  <si>
    <t>سامر</t>
  </si>
  <si>
    <t>ميسر</t>
  </si>
  <si>
    <t>ياسين</t>
  </si>
  <si>
    <t>عفيف</t>
  </si>
  <si>
    <t>حسن حسن</t>
  </si>
  <si>
    <t>شعبان</t>
  </si>
  <si>
    <t>مظهر</t>
  </si>
  <si>
    <t>بلال</t>
  </si>
  <si>
    <t>عبد الحميد</t>
  </si>
  <si>
    <t>محمد صبحي</t>
  </si>
  <si>
    <t>مطيع</t>
  </si>
  <si>
    <t>سجيع</t>
  </si>
  <si>
    <t>عرفان</t>
  </si>
  <si>
    <t>حمدي</t>
  </si>
  <si>
    <t>شمس الدين</t>
  </si>
  <si>
    <t>عطاف</t>
  </si>
  <si>
    <t>محمد نذير</t>
  </si>
  <si>
    <t>رجب</t>
  </si>
  <si>
    <t>سهام</t>
  </si>
  <si>
    <t>بهاء الدين</t>
  </si>
  <si>
    <t>محمد ديب</t>
  </si>
  <si>
    <t>نهاد</t>
  </si>
  <si>
    <t>محمد منذر</t>
  </si>
  <si>
    <t>صياح</t>
  </si>
  <si>
    <t>كلمة السر</t>
  </si>
  <si>
    <t>الاسم</t>
  </si>
  <si>
    <t>عمار سعيد</t>
  </si>
  <si>
    <t>نهاد الأحمر</t>
  </si>
  <si>
    <t>عمر الإمام</t>
  </si>
  <si>
    <t>اتبع الخطوات التالية:</t>
  </si>
  <si>
    <t>الإستمارة وإطبع منها أربعة نسخ</t>
  </si>
  <si>
    <t>أبنائنا الطلبة إننا بصدد تجربة تحويل  آلية العمل بمركز التعليم المفتوح في جامعة دمشق إلى العمل الإلكتروني والسعي لتخفيف الأوراق الثبوتية بما يخدم مصلحتكم وتسريع إنجاز معاملاتكم دون أي تأخير 
نرجوا منكم الإلتزام بالتعليمات السابقة لنجاح عملية التحويل المبدئية  وفي حال نجاحها سيتم أتمتت جميع الوثائق التي يحتاجها الطالب لتمنح له بمجرد أن يتقدم بطلبها</t>
  </si>
  <si>
    <t xml:space="preserve">بعد الإنتهاء من عملية إختيار المقررات إنتقل إلى صفحة </t>
  </si>
  <si>
    <t>الموبايل</t>
  </si>
  <si>
    <t>الهاتف</t>
  </si>
  <si>
    <t>شعبة التجنيد</t>
  </si>
  <si>
    <t>العنوان :</t>
  </si>
  <si>
    <t>ر2</t>
  </si>
  <si>
    <t>ج</t>
  </si>
  <si>
    <t>ر1</t>
  </si>
  <si>
    <t>نوع الحسم</t>
  </si>
  <si>
    <t>نقابة معلمين</t>
  </si>
  <si>
    <t>ذوي إحتياجات الخاصة</t>
  </si>
  <si>
    <t>وثيقة وفاة</t>
  </si>
  <si>
    <t>سجين</t>
  </si>
  <si>
    <t>رسم إعادة إرتباط</t>
  </si>
  <si>
    <t>رسم التسجيل</t>
  </si>
  <si>
    <t>عدد المقررات المسجلة لأول مرة</t>
  </si>
  <si>
    <t>عدد المقررات المسجلة للمرة الثانية</t>
  </si>
  <si>
    <t>عدد المقررات المسجلة لأكثر من مرتين</t>
  </si>
  <si>
    <t>رقم إعادة الإرتباط</t>
  </si>
  <si>
    <t>ليرة سورية فقط لا غير من الطالب</t>
  </si>
  <si>
    <t>نقابة المعلمين</t>
  </si>
  <si>
    <t>رسم إعادة ارتباط</t>
  </si>
  <si>
    <t>رسم تسجيل سنوي</t>
  </si>
  <si>
    <t>عدد المواد الراسبة للمرة الأولى</t>
  </si>
  <si>
    <t>عدد المواد الراسبة للمرة الثانية</t>
  </si>
  <si>
    <t>مها</t>
  </si>
  <si>
    <t>ايمان</t>
  </si>
  <si>
    <t>سلوى</t>
  </si>
  <si>
    <t>مريم</t>
  </si>
  <si>
    <t>خلود</t>
  </si>
  <si>
    <t>سناء</t>
  </si>
  <si>
    <t>كوثر</t>
  </si>
  <si>
    <t>نجيبه</t>
  </si>
  <si>
    <t>وفاء</t>
  </si>
  <si>
    <t>ثناء</t>
  </si>
  <si>
    <t>يسرى</t>
  </si>
  <si>
    <t>ناديه</t>
  </si>
  <si>
    <t>رنده</t>
  </si>
  <si>
    <t>نزيهه</t>
  </si>
  <si>
    <t>ميسون</t>
  </si>
  <si>
    <t>حليمه</t>
  </si>
  <si>
    <t>يازي</t>
  </si>
  <si>
    <t>امال</t>
  </si>
  <si>
    <t>سميره</t>
  </si>
  <si>
    <t>هبه</t>
  </si>
  <si>
    <t>نجوى</t>
  </si>
  <si>
    <t>زبيده</t>
  </si>
  <si>
    <t>منى</t>
  </si>
  <si>
    <t>اديبه</t>
  </si>
  <si>
    <t>سمر</t>
  </si>
  <si>
    <t>جميله</t>
  </si>
  <si>
    <t>عليا</t>
  </si>
  <si>
    <t>فاتنه</t>
  </si>
  <si>
    <t>خديجه</t>
  </si>
  <si>
    <t>رجاء</t>
  </si>
  <si>
    <t>هند</t>
  </si>
  <si>
    <t>حنان</t>
  </si>
  <si>
    <t>فائده</t>
  </si>
  <si>
    <t>فاتن</t>
  </si>
  <si>
    <t>نوال</t>
  </si>
  <si>
    <t>زينب</t>
  </si>
  <si>
    <t>ميساء</t>
  </si>
  <si>
    <t>وداد</t>
  </si>
  <si>
    <t>نديمه</t>
  </si>
  <si>
    <t>هناء</t>
  </si>
  <si>
    <t>دلال</t>
  </si>
  <si>
    <t>فاطمه</t>
  </si>
  <si>
    <t>محاسن</t>
  </si>
  <si>
    <t>سلام</t>
  </si>
  <si>
    <t>سحر</t>
  </si>
  <si>
    <t>منيره</t>
  </si>
  <si>
    <t>قمر</t>
  </si>
  <si>
    <t>فهيمه</t>
  </si>
  <si>
    <t>ندى</t>
  </si>
  <si>
    <t>هيام</t>
  </si>
  <si>
    <t>كوكب</t>
  </si>
  <si>
    <t>بدريه</t>
  </si>
  <si>
    <t>سعاد</t>
  </si>
  <si>
    <t>سكينه</t>
  </si>
  <si>
    <t>امينه</t>
  </si>
  <si>
    <t>سوسن</t>
  </si>
  <si>
    <t>حياه</t>
  </si>
  <si>
    <t>سميحه</t>
  </si>
  <si>
    <t>عبير</t>
  </si>
  <si>
    <t>رغداء</t>
  </si>
  <si>
    <t>صبحه</t>
  </si>
  <si>
    <t>اسماء</t>
  </si>
  <si>
    <t>هيفاء</t>
  </si>
  <si>
    <t>رتيبه</t>
  </si>
  <si>
    <t>فاطمة</t>
  </si>
  <si>
    <t>هدى</t>
  </si>
  <si>
    <t>مطيعه</t>
  </si>
  <si>
    <t>هاله</t>
  </si>
  <si>
    <t>زهره</t>
  </si>
  <si>
    <t>انتصار</t>
  </si>
  <si>
    <t>بديعه</t>
  </si>
  <si>
    <t>سلمى</t>
  </si>
  <si>
    <t>نعيمه</t>
  </si>
  <si>
    <t>اميره</t>
  </si>
  <si>
    <t>غاده</t>
  </si>
  <si>
    <t>لطيفه</t>
  </si>
  <si>
    <t>ربيعه</t>
  </si>
  <si>
    <t>صفاء</t>
  </si>
  <si>
    <t>باسمه</t>
  </si>
  <si>
    <t>ريما</t>
  </si>
  <si>
    <t>ابتسام</t>
  </si>
  <si>
    <t>سهيله</t>
  </si>
  <si>
    <t>الهام</t>
  </si>
  <si>
    <t>عائشه</t>
  </si>
  <si>
    <t>خوله</t>
  </si>
  <si>
    <t>نعمه</t>
  </si>
  <si>
    <t>بشرى</t>
  </si>
  <si>
    <t>هلا</t>
  </si>
  <si>
    <t>ليلى</t>
  </si>
  <si>
    <t>لينا</t>
  </si>
  <si>
    <t>نبيله</t>
  </si>
  <si>
    <t>نها</t>
  </si>
  <si>
    <t>سعده</t>
  </si>
  <si>
    <t>فطيم</t>
  </si>
  <si>
    <t>هديه</t>
  </si>
  <si>
    <t>فوزيه</t>
  </si>
  <si>
    <t>امل</t>
  </si>
  <si>
    <t>ناديا</t>
  </si>
  <si>
    <t>حميده</t>
  </si>
  <si>
    <t>رئيفه</t>
  </si>
  <si>
    <t>عزيزه</t>
  </si>
  <si>
    <t>ملك</t>
  </si>
  <si>
    <t>امنه</t>
  </si>
  <si>
    <t>سليمه</t>
  </si>
  <si>
    <t>عبيده</t>
  </si>
  <si>
    <t>اسد</t>
  </si>
  <si>
    <t>مياده</t>
  </si>
  <si>
    <t>مي</t>
  </si>
  <si>
    <t>ناريمان</t>
  </si>
  <si>
    <t>روضه</t>
  </si>
  <si>
    <t>ناهده</t>
  </si>
  <si>
    <t>فريال</t>
  </si>
  <si>
    <t>وضحه</t>
  </si>
  <si>
    <t>رانيا</t>
  </si>
  <si>
    <t>سهير</t>
  </si>
  <si>
    <t>ساميه</t>
  </si>
  <si>
    <t>مامون</t>
  </si>
  <si>
    <t>رحاب</t>
  </si>
  <si>
    <t>نهله</t>
  </si>
  <si>
    <t>غصون</t>
  </si>
  <si>
    <t>محمد حسان</t>
  </si>
  <si>
    <t>حفيظه</t>
  </si>
  <si>
    <t>مؤمنه</t>
  </si>
  <si>
    <t>منيفه</t>
  </si>
  <si>
    <t>اسمهان</t>
  </si>
  <si>
    <t>فاديا</t>
  </si>
  <si>
    <t>روعه</t>
  </si>
  <si>
    <t>مهى</t>
  </si>
  <si>
    <t>رنا</t>
  </si>
  <si>
    <t>فتحيه</t>
  </si>
  <si>
    <t>عائده</t>
  </si>
  <si>
    <t>نبيهه</t>
  </si>
  <si>
    <t>هاجر</t>
  </si>
  <si>
    <t>ريم</t>
  </si>
  <si>
    <t>سوزان</t>
  </si>
  <si>
    <t>جهينه</t>
  </si>
  <si>
    <t>عفاف</t>
  </si>
  <si>
    <t>فريزه</t>
  </si>
  <si>
    <t>هناده</t>
  </si>
  <si>
    <t>ربى</t>
  </si>
  <si>
    <t>لميس</t>
  </si>
  <si>
    <t>نوره</t>
  </si>
  <si>
    <t>سوريا</t>
  </si>
  <si>
    <t>رغده</t>
  </si>
  <si>
    <t>ازدهار</t>
  </si>
  <si>
    <t>انطوانيت</t>
  </si>
  <si>
    <t>فتاه</t>
  </si>
  <si>
    <t>انيسه</t>
  </si>
  <si>
    <t>عواطف</t>
  </si>
  <si>
    <t>حسناء</t>
  </si>
  <si>
    <t>فاطمه الشامي</t>
  </si>
  <si>
    <t>رقيه</t>
  </si>
  <si>
    <t>اتحاد</t>
  </si>
  <si>
    <t>محمد سالم</t>
  </si>
  <si>
    <t>نظيره</t>
  </si>
  <si>
    <t>فوز</t>
  </si>
  <si>
    <t>ملكه</t>
  </si>
  <si>
    <t>شهيره</t>
  </si>
  <si>
    <t>نور</t>
  </si>
  <si>
    <t>كاسر</t>
  </si>
  <si>
    <t>وصفيه</t>
  </si>
  <si>
    <t>ثروت</t>
  </si>
  <si>
    <t>خالده</t>
  </si>
  <si>
    <t>خضره</t>
  </si>
  <si>
    <t>وهيبه</t>
  </si>
  <si>
    <t>محمد منير</t>
  </si>
  <si>
    <t>مهيدي</t>
  </si>
  <si>
    <t>زهور</t>
  </si>
  <si>
    <t>عدويه</t>
  </si>
  <si>
    <t>رفيقه</t>
  </si>
  <si>
    <t>فصل</t>
  </si>
  <si>
    <t>نور اسماعيل</t>
  </si>
  <si>
    <t>فضيله</t>
  </si>
  <si>
    <t>شمه</t>
  </si>
  <si>
    <t>محمد الحجي</t>
  </si>
  <si>
    <t>هيله</t>
  </si>
  <si>
    <t>المقرر المسجل للمرة الأولى</t>
  </si>
  <si>
    <t>المقرر المسجل للمرة الثانية</t>
  </si>
  <si>
    <t>المقرر المسجل لاكثر من مرة</t>
  </si>
  <si>
    <t/>
  </si>
  <si>
    <t>زاهيه</t>
  </si>
  <si>
    <t>place of birth</t>
  </si>
  <si>
    <t>Mother Name</t>
  </si>
  <si>
    <t>Father Name</t>
  </si>
  <si>
    <t>Full Name</t>
  </si>
  <si>
    <t>مكان ورقم القيد</t>
  </si>
  <si>
    <t>لا</t>
  </si>
  <si>
    <t>نعم</t>
  </si>
  <si>
    <t>دمشق</t>
  </si>
  <si>
    <t>علمي</t>
  </si>
  <si>
    <t>ريف دمشق</t>
  </si>
  <si>
    <t>الاسم باللغة الإنكليزية</t>
  </si>
  <si>
    <t>النسبة باللغة الإنكليزية</t>
  </si>
  <si>
    <t>الاسم الكامل باللغة الإنكليزية</t>
  </si>
  <si>
    <t>اسم الأب باللغة الإنكليزية</t>
  </si>
  <si>
    <t>اسم الأم باللغة الإنكليزية</t>
  </si>
  <si>
    <t>مكان الميلاد باللغة الإنكليزية</t>
  </si>
  <si>
    <t>حلب</t>
  </si>
  <si>
    <t>حمص</t>
  </si>
  <si>
    <t>حماة</t>
  </si>
  <si>
    <t>اللاذقية</t>
  </si>
  <si>
    <t>رقم الموبايل</t>
  </si>
  <si>
    <t>طرطوس</t>
  </si>
  <si>
    <t>إدلب</t>
  </si>
  <si>
    <t>نوع الشهادة الثانوية</t>
  </si>
  <si>
    <t>سنة الشهادة الثانوية</t>
  </si>
  <si>
    <t>محافظ الشهادة الثانوية</t>
  </si>
  <si>
    <t>السويداء</t>
  </si>
  <si>
    <t>القنيطرة</t>
  </si>
  <si>
    <t>درعا</t>
  </si>
  <si>
    <t>الحسكة</t>
  </si>
  <si>
    <t>دير الزور</t>
  </si>
  <si>
    <t>الرقة</t>
  </si>
  <si>
    <t>ذكر</t>
  </si>
  <si>
    <t>أنثى</t>
  </si>
  <si>
    <t>العربية السورية</t>
  </si>
  <si>
    <t>رقم الهاتف الثابت</t>
  </si>
  <si>
    <t>أدبي</t>
  </si>
  <si>
    <t>مقدمة في الصحافة</t>
  </si>
  <si>
    <t xml:space="preserve">مقدمة في الفنون  الاذاعية والسمعبصرية </t>
  </si>
  <si>
    <t xml:space="preserve">مقدمة في الاعلان </t>
  </si>
  <si>
    <t xml:space="preserve">مقدمة في العلاقات العامة </t>
  </si>
  <si>
    <t xml:space="preserve">مادة اعلامية باللغة الأجنبية (1) </t>
  </si>
  <si>
    <t>الترجمة الاعلامية (1)</t>
  </si>
  <si>
    <t xml:space="preserve">اللغة الاعلامية </t>
  </si>
  <si>
    <t xml:space="preserve">مقدمة في مناهج البحث الاعلامي </t>
  </si>
  <si>
    <t xml:space="preserve">فن الاعلان الصحفي </t>
  </si>
  <si>
    <t xml:space="preserve">الاخبار الاذاعية والتلفزيونية </t>
  </si>
  <si>
    <t xml:space="preserve">الراي العام </t>
  </si>
  <si>
    <t xml:space="preserve">تشريعات الاعلام واخلاقياته </t>
  </si>
  <si>
    <t xml:space="preserve">تكنلوجيا الاتصال والمعلومات </t>
  </si>
  <si>
    <t>الترجمة الاعلامية (2)</t>
  </si>
  <si>
    <t xml:space="preserve">التحرير الصحفي </t>
  </si>
  <si>
    <t>مادة اعلامية بلغة اجنبية (2)</t>
  </si>
  <si>
    <t xml:space="preserve">الكتابة للإذاعة والتلفزيون </t>
  </si>
  <si>
    <t xml:space="preserve">ادارة الاعلان واقتصادياته </t>
  </si>
  <si>
    <t xml:space="preserve">ادارة وتخطيط العلاقات العامة </t>
  </si>
  <si>
    <t xml:space="preserve">نظرية الاتصال </t>
  </si>
  <si>
    <t xml:space="preserve">الإعلام الدولي </t>
  </si>
  <si>
    <t xml:space="preserve">التخطيط الاعلامي </t>
  </si>
  <si>
    <t xml:space="preserve">الاخراج الصحفي </t>
  </si>
  <si>
    <t>الترجمة الاعلامية  (3)</t>
  </si>
  <si>
    <t xml:space="preserve">الاخراج الاذاعي والتلفزيوني </t>
  </si>
  <si>
    <t xml:space="preserve">البرامج التعليمية والثقافية </t>
  </si>
  <si>
    <t xml:space="preserve">فن الاعلان  </t>
  </si>
  <si>
    <t xml:space="preserve">العلاقات العامة في المجال التطبيقي </t>
  </si>
  <si>
    <t xml:space="preserve">ادارة الصحف واقتصادياتها </t>
  </si>
  <si>
    <t>مادة اعلامية بلغة اجنبية (3)</t>
  </si>
  <si>
    <t xml:space="preserve">مادة اعلامية بلغة اجنبية </t>
  </si>
  <si>
    <t xml:space="preserve">موضوع خاص في الصحافة </t>
  </si>
  <si>
    <t xml:space="preserve">الصحافة المتخصصة </t>
  </si>
  <si>
    <t>الترجمة الاعلامية  (4)</t>
  </si>
  <si>
    <t xml:space="preserve">الافلام الوثائقية والبرامج التسجيلية </t>
  </si>
  <si>
    <t xml:space="preserve">موضوع خاص في الاذاعة </t>
  </si>
  <si>
    <t xml:space="preserve">الاعلان الاذاعي والتلفزيوني </t>
  </si>
  <si>
    <t xml:space="preserve">مشروع اصدار جريدة او مجلة </t>
  </si>
  <si>
    <t xml:space="preserve">تخطيط الحملات الاعلامية </t>
  </si>
  <si>
    <t xml:space="preserve">فن العلاقات العامة </t>
  </si>
  <si>
    <t>محمد بيان</t>
  </si>
  <si>
    <t>محمد عارف</t>
  </si>
  <si>
    <t>محمد كمال</t>
  </si>
  <si>
    <t>يارا طه</t>
  </si>
  <si>
    <t>زاهد</t>
  </si>
  <si>
    <t>بحريه</t>
  </si>
  <si>
    <t>محمد محفوض</t>
  </si>
  <si>
    <t>وفاء احمد</t>
  </si>
  <si>
    <t>شعوانه</t>
  </si>
  <si>
    <t>جرمانا</t>
  </si>
  <si>
    <t>سويداء</t>
  </si>
  <si>
    <t>المالكية</t>
  </si>
  <si>
    <t>الحسكه</t>
  </si>
  <si>
    <t>راس العين</t>
  </si>
  <si>
    <t>الفلسطينية السورية</t>
  </si>
  <si>
    <t>اللبنانية</t>
  </si>
  <si>
    <t>الأردنية</t>
  </si>
  <si>
    <t>العراقية</t>
  </si>
  <si>
    <t xml:space="preserve">تعليمات التسجيل </t>
  </si>
  <si>
    <t>يستفيد من الحسم</t>
  </si>
  <si>
    <t>نسبة الحسم</t>
  </si>
  <si>
    <t>تملئ صفحة إدخال البيانات بالمعلومات المطلوبة وبشكل دقيق وصحيح</t>
  </si>
  <si>
    <t>الانتقال إلى صفحة اختيار المقررات</t>
  </si>
  <si>
    <t>يكون اختيار المقررات المراد التسجيل عليها على الشكل التالي:</t>
  </si>
  <si>
    <t>الحاصيلن عل وسام بطل الجمهورية العربية السورية أو أحد أبنائهم</t>
  </si>
  <si>
    <t>عند اختيار المقررتضع بجانب اسم المقرر بالعمود الأزرق رقم /1/</t>
  </si>
  <si>
    <t>ذوي شهداء الجيش وقوى الأمن الداخلي والجرحى وابنائهم وأبناء المفقودين وازواجهم</t>
  </si>
  <si>
    <t xml:space="preserve">يسدد (500ل.س) فقط رسم كل مقرر </t>
  </si>
  <si>
    <t>عناصر الجيش العربي السوري وقوى الامن الداخلي</t>
  </si>
  <si>
    <t>أعضاء نقابة المعلمين وأبنائهم والعاملين المنتسبين لنقابة العمال في وزارة التعليم العالي والمؤسسات الهيئات والجامعات التابعة لها وأبنائهم</t>
  </si>
  <si>
    <t>1000 من رسم كل مقرر</t>
  </si>
  <si>
    <t>ذوي الاحتياجات الخاصة</t>
  </si>
  <si>
    <t>الحاصلين على وثيقة وفاة من مكتب شؤون الشهداء والجرحى والمفقودين لأبناء و أزواج المتوفيين بالعمليات المشابهة للعمليات الحربية</t>
  </si>
  <si>
    <t>السجين</t>
  </si>
  <si>
    <t>التوجه إلى المصرف العقاري لدفع الرسوم</t>
  </si>
  <si>
    <t>ملاحظة :إن كنت من المستفيدين من الحسميات يجب عليك إحضار الوثيقة التي تثبت ذلك
مع الأوراق الثبوتية التي تقدم إلى النافذة</t>
  </si>
  <si>
    <t xml:space="preserve">هيثم </t>
  </si>
  <si>
    <t xml:space="preserve">ابراهيم </t>
  </si>
  <si>
    <t>حامد</t>
  </si>
  <si>
    <t>طه</t>
  </si>
  <si>
    <t xml:space="preserve">احمد </t>
  </si>
  <si>
    <t>مرفت</t>
  </si>
  <si>
    <t>هدية</t>
  </si>
  <si>
    <t>خديجة</t>
  </si>
  <si>
    <t>ماري</t>
  </si>
  <si>
    <t>مزيد</t>
  </si>
  <si>
    <t>دعد</t>
  </si>
  <si>
    <t>محمد خليل</t>
  </si>
  <si>
    <t>احمد احمد</t>
  </si>
  <si>
    <t>عبد الجليل</t>
  </si>
  <si>
    <t>فارس</t>
  </si>
  <si>
    <t>اكتمال</t>
  </si>
  <si>
    <t>نبيها</t>
  </si>
  <si>
    <t>محمد كامل</t>
  </si>
  <si>
    <t>اميرة</t>
  </si>
  <si>
    <t>محمد امين</t>
  </si>
  <si>
    <t>نده</t>
  </si>
  <si>
    <t>امينة</t>
  </si>
  <si>
    <t>محمد مامون</t>
  </si>
  <si>
    <t>محمد وفيق</t>
  </si>
  <si>
    <t xml:space="preserve">عدنان </t>
  </si>
  <si>
    <t>ياسر</t>
  </si>
  <si>
    <t>محمد ياسر</t>
  </si>
  <si>
    <t>غادة</t>
  </si>
  <si>
    <t>جورجيت</t>
  </si>
  <si>
    <t>محمد فواز</t>
  </si>
  <si>
    <t>عز الدين</t>
  </si>
  <si>
    <t>ثريا</t>
  </si>
  <si>
    <t>دنيا</t>
  </si>
  <si>
    <t>رحمة</t>
  </si>
  <si>
    <t>سميرة</t>
  </si>
  <si>
    <t>عائشة</t>
  </si>
  <si>
    <t>غالب</t>
  </si>
  <si>
    <t>فلك</t>
  </si>
  <si>
    <t>اكرم</t>
  </si>
  <si>
    <t>هايل</t>
  </si>
  <si>
    <t>حافظ</t>
  </si>
  <si>
    <t>صبحي</t>
  </si>
  <si>
    <t>جمعة</t>
  </si>
  <si>
    <t>عدلة</t>
  </si>
  <si>
    <t>هيثم الزعبي</t>
  </si>
  <si>
    <t>هويده</t>
  </si>
  <si>
    <t xml:space="preserve">محمد </t>
  </si>
  <si>
    <t>بدر الدين</t>
  </si>
  <si>
    <t>فايزة</t>
  </si>
  <si>
    <t>وحيد</t>
  </si>
  <si>
    <t>حليمة</t>
  </si>
  <si>
    <t>رابعه</t>
  </si>
  <si>
    <t>حاتم</t>
  </si>
  <si>
    <t>جهان</t>
  </si>
  <si>
    <t>لطفي</t>
  </si>
  <si>
    <t>وفيق</t>
  </si>
  <si>
    <t>بدره</t>
  </si>
  <si>
    <t>نواف</t>
  </si>
  <si>
    <t>فوزات</t>
  </si>
  <si>
    <t>نجاح</t>
  </si>
  <si>
    <t>لبنى</t>
  </si>
  <si>
    <t>اسعد</t>
  </si>
  <si>
    <t>طاهر</t>
  </si>
  <si>
    <t>لطفية</t>
  </si>
  <si>
    <t>خيريه</t>
  </si>
  <si>
    <t>فهميه</t>
  </si>
  <si>
    <t>حياة</t>
  </si>
  <si>
    <t>مسلم</t>
  </si>
  <si>
    <t>جعفر</t>
  </si>
  <si>
    <t>ايوب</t>
  </si>
  <si>
    <t>حسيبه</t>
  </si>
  <si>
    <t>فيليب</t>
  </si>
  <si>
    <t>ريمه</t>
  </si>
  <si>
    <t>روزه</t>
  </si>
  <si>
    <t>حربيه</t>
  </si>
  <si>
    <t>سعيد</t>
  </si>
  <si>
    <t>حسينه</t>
  </si>
  <si>
    <t>نجيب</t>
  </si>
  <si>
    <t>نجم</t>
  </si>
  <si>
    <t>محمد سعيد</t>
  </si>
  <si>
    <t>امير</t>
  </si>
  <si>
    <t>رندا</t>
  </si>
  <si>
    <t>محمد شفيق</t>
  </si>
  <si>
    <t xml:space="preserve">امل </t>
  </si>
  <si>
    <t>اصف</t>
  </si>
  <si>
    <t>حسني</t>
  </si>
  <si>
    <t>رباح</t>
  </si>
  <si>
    <t>رشيد</t>
  </si>
  <si>
    <t>اكرام</t>
  </si>
  <si>
    <t>محمد سليم</t>
  </si>
  <si>
    <t>جيهان</t>
  </si>
  <si>
    <t>احلام</t>
  </si>
  <si>
    <t>علي ابراهيم</t>
  </si>
  <si>
    <t>احمد سعيد</t>
  </si>
  <si>
    <t>رسميه</t>
  </si>
  <si>
    <t>زكريا</t>
  </si>
  <si>
    <t>منتهى</t>
  </si>
  <si>
    <t>محمد صفوان</t>
  </si>
  <si>
    <t>نجود</t>
  </si>
  <si>
    <t>جورية</t>
  </si>
  <si>
    <t>نهال</t>
  </si>
  <si>
    <t>نور الهدى</t>
  </si>
  <si>
    <t>مجد الدين الاحمد</t>
  </si>
  <si>
    <t>محمد الخطيب</t>
  </si>
  <si>
    <t>حمزة</t>
  </si>
  <si>
    <t>هاني</t>
  </si>
  <si>
    <t>محمد السلوم</t>
  </si>
  <si>
    <t>وزيره</t>
  </si>
  <si>
    <t>قاسم</t>
  </si>
  <si>
    <t>مأمون</t>
  </si>
  <si>
    <t>هنادي</t>
  </si>
  <si>
    <t>محمد قاسم</t>
  </si>
  <si>
    <t>حمود</t>
  </si>
  <si>
    <t>زلخه</t>
  </si>
  <si>
    <t>زكيه</t>
  </si>
  <si>
    <t xml:space="preserve">عمر </t>
  </si>
  <si>
    <t>صفية</t>
  </si>
  <si>
    <t>ذيب</t>
  </si>
  <si>
    <t>نسرين</t>
  </si>
  <si>
    <t>نسيبه</t>
  </si>
  <si>
    <t>جهيده</t>
  </si>
  <si>
    <t>كفاح</t>
  </si>
  <si>
    <t>مهند</t>
  </si>
  <si>
    <t>رائدة</t>
  </si>
  <si>
    <t>اميمه</t>
  </si>
  <si>
    <t>رمضان</t>
  </si>
  <si>
    <t>جمانه</t>
  </si>
  <si>
    <t>جاسم</t>
  </si>
  <si>
    <t>حمده</t>
  </si>
  <si>
    <t>صبحيه</t>
  </si>
  <si>
    <t>جوزيف</t>
  </si>
  <si>
    <t>عوش</t>
  </si>
  <si>
    <t>عبد السلام</t>
  </si>
  <si>
    <t>نوري</t>
  </si>
  <si>
    <t>زهيه</t>
  </si>
  <si>
    <t>حسنه</t>
  </si>
  <si>
    <t>رائده</t>
  </si>
  <si>
    <t>لما</t>
  </si>
  <si>
    <t>احمد القدور</t>
  </si>
  <si>
    <t>الأولى</t>
  </si>
  <si>
    <t>فايز المحمد</t>
  </si>
  <si>
    <t>لينا اليونس</t>
  </si>
  <si>
    <t>تبارك</t>
  </si>
  <si>
    <t>حلا مراد</t>
  </si>
  <si>
    <t>تحسين</t>
  </si>
  <si>
    <t>بشرى منصور</t>
  </si>
  <si>
    <t>حواس</t>
  </si>
  <si>
    <t>احمد رشو</t>
  </si>
  <si>
    <t>ناجي</t>
  </si>
  <si>
    <t>احمد الاحمد</t>
  </si>
  <si>
    <t>خلف</t>
  </si>
  <si>
    <t>عنود</t>
  </si>
  <si>
    <t>عبد الحليم الملحم</t>
  </si>
  <si>
    <t>خاتون الصبح</t>
  </si>
  <si>
    <t>ابراهيم اوهان</t>
  </si>
  <si>
    <t>لودي</t>
  </si>
  <si>
    <t>كيندا عبد الله</t>
  </si>
  <si>
    <t>صديق</t>
  </si>
  <si>
    <t>صالحه</t>
  </si>
  <si>
    <t>علي الحميد</t>
  </si>
  <si>
    <t>عبدالخالق</t>
  </si>
  <si>
    <t>مزنه</t>
  </si>
  <si>
    <t>رانيه علي</t>
  </si>
  <si>
    <t>عادله</t>
  </si>
  <si>
    <t>اراس حمدو</t>
  </si>
  <si>
    <t>سولين المرعي</t>
  </si>
  <si>
    <t>كيفخوش</t>
  </si>
  <si>
    <t>اسامه العلي</t>
  </si>
  <si>
    <t>احمد صوران</t>
  </si>
  <si>
    <t>محمد الموسو</t>
  </si>
  <si>
    <t>هنوف</t>
  </si>
  <si>
    <t>جيلان دعدوش</t>
  </si>
  <si>
    <t>عبد العزيز العلي</t>
  </si>
  <si>
    <t>سمعو</t>
  </si>
  <si>
    <t>غفران الحسو</t>
  </si>
  <si>
    <t>بعثيه</t>
  </si>
  <si>
    <t>لينا جاتو</t>
  </si>
  <si>
    <t xml:space="preserve">عادل </t>
  </si>
  <si>
    <t>ماجد الخيرو</t>
  </si>
  <si>
    <t>محمد عيسى</t>
  </si>
  <si>
    <t>سعيده</t>
  </si>
  <si>
    <t>مريم الوكاع</t>
  </si>
  <si>
    <t>نجبير عثمان</t>
  </si>
  <si>
    <t>هزار العبد الله</t>
  </si>
  <si>
    <t>خزنه</t>
  </si>
  <si>
    <t>يوسف الحسين</t>
  </si>
  <si>
    <t>حمرا</t>
  </si>
  <si>
    <t>محمود العلي</t>
  </si>
  <si>
    <t>نعيم</t>
  </si>
  <si>
    <t>صلاح الدين</t>
  </si>
  <si>
    <t>محمد حسن</t>
  </si>
  <si>
    <t>دعاء سليمان</t>
  </si>
  <si>
    <t>ساطع</t>
  </si>
  <si>
    <t>عبد الله العفنان</t>
  </si>
  <si>
    <t>شمسه</t>
  </si>
  <si>
    <t>احمد الشيخ سليمان</t>
  </si>
  <si>
    <t>شيماء الخليل الجلد</t>
  </si>
  <si>
    <t>ايهم خضر</t>
  </si>
  <si>
    <t>احمد فحل</t>
  </si>
  <si>
    <t>باسل البردي</t>
  </si>
  <si>
    <t>بردي</t>
  </si>
  <si>
    <t>زهره الجاسم</t>
  </si>
  <si>
    <t>رحمه التمر</t>
  </si>
  <si>
    <t>مرعي</t>
  </si>
  <si>
    <t>باسل الكدرو الحماده</t>
  </si>
  <si>
    <t>محمد الحمد</t>
  </si>
  <si>
    <t>يمن الكانف</t>
  </si>
  <si>
    <t>جلال العبيد</t>
  </si>
  <si>
    <t>طلال</t>
  </si>
  <si>
    <t>علاء حجي اسماعيل</t>
  </si>
  <si>
    <t>مرح الجردي</t>
  </si>
  <si>
    <t>هانيا</t>
  </si>
  <si>
    <t>الاء الجاسم</t>
  </si>
  <si>
    <t xml:space="preserve">علي </t>
  </si>
  <si>
    <t>عدله الموسى</t>
  </si>
  <si>
    <t>سماهر</t>
  </si>
  <si>
    <t>عبيد</t>
  </si>
  <si>
    <t>وسام</t>
  </si>
  <si>
    <t>مجدولين المقت</t>
  </si>
  <si>
    <t>احسان</t>
  </si>
  <si>
    <t>جمانا</t>
  </si>
  <si>
    <t>مرام الباروكي</t>
  </si>
  <si>
    <t>تيما العشعوش</t>
  </si>
  <si>
    <t>مونده</t>
  </si>
  <si>
    <t>شذى نعيم</t>
  </si>
  <si>
    <t>رنده الخطيب ابوفخر</t>
  </si>
  <si>
    <t>عطا</t>
  </si>
  <si>
    <t>غازيه</t>
  </si>
  <si>
    <t>لبانه بلان</t>
  </si>
  <si>
    <t>اشرف</t>
  </si>
  <si>
    <t>ليال العباس</t>
  </si>
  <si>
    <t>غنوه</t>
  </si>
  <si>
    <t>لين الخطيب</t>
  </si>
  <si>
    <t>ريان شنان</t>
  </si>
  <si>
    <t>انوار</t>
  </si>
  <si>
    <t>بدر حمزه</t>
  </si>
  <si>
    <t>هند حمايل</t>
  </si>
  <si>
    <t>رنده فراج الشوفي</t>
  </si>
  <si>
    <t>منهال</t>
  </si>
  <si>
    <t>دانا عبد الباقي</t>
  </si>
  <si>
    <t>حسن زرزور</t>
  </si>
  <si>
    <t>كميليا</t>
  </si>
  <si>
    <t>ياره خضير</t>
  </si>
  <si>
    <t>وسام سلوم</t>
  </si>
  <si>
    <t>نسيمه</t>
  </si>
  <si>
    <t>اعتدال</t>
  </si>
  <si>
    <t>هديل حامد</t>
  </si>
  <si>
    <t>حبيبه</t>
  </si>
  <si>
    <t>ناجيه</t>
  </si>
  <si>
    <t>راما رضوان</t>
  </si>
  <si>
    <t>اياد</t>
  </si>
  <si>
    <t>عتاب ابو اسماعيل</t>
  </si>
  <si>
    <t>جاد الله</t>
  </si>
  <si>
    <t>ريمه الحلبي</t>
  </si>
  <si>
    <t>غيث الدعيبس</t>
  </si>
  <si>
    <t>الاء الديك</t>
  </si>
  <si>
    <t>زيدان</t>
  </si>
  <si>
    <t>لطفيه</t>
  </si>
  <si>
    <t>نغم السماره</t>
  </si>
  <si>
    <t>بهجت</t>
  </si>
  <si>
    <t>قاسم بو سعد</t>
  </si>
  <si>
    <t>شيم ابو فخر</t>
  </si>
  <si>
    <t>حكمه</t>
  </si>
  <si>
    <t>جوليت</t>
  </si>
  <si>
    <t>هديل ابوخير</t>
  </si>
  <si>
    <t>ماجده</t>
  </si>
  <si>
    <t>خالد هنيدي</t>
  </si>
  <si>
    <t>زيده</t>
  </si>
  <si>
    <t>صابر</t>
  </si>
  <si>
    <t>انسام ابو فخر</t>
  </si>
  <si>
    <t>مشهور</t>
  </si>
  <si>
    <t>بدر حاتم</t>
  </si>
  <si>
    <t>انصاف</t>
  </si>
  <si>
    <t>دعاء نصر</t>
  </si>
  <si>
    <t>اسيمه</t>
  </si>
  <si>
    <t>وهاج النجم عزام</t>
  </si>
  <si>
    <t>رفعت</t>
  </si>
  <si>
    <t>كامله</t>
  </si>
  <si>
    <t>هيلين الشوفي</t>
  </si>
  <si>
    <t>بهيره</t>
  </si>
  <si>
    <t>مجدولين غانم</t>
  </si>
  <si>
    <t>رامز</t>
  </si>
  <si>
    <t>مرهف الشاعر</t>
  </si>
  <si>
    <t>شعاع ابو عمار</t>
  </si>
  <si>
    <t>عمر الجباعي</t>
  </si>
  <si>
    <t>مهنا</t>
  </si>
  <si>
    <t>نوفل</t>
  </si>
  <si>
    <t>عمر الريشاني</t>
  </si>
  <si>
    <t>ماهر</t>
  </si>
  <si>
    <t>راغب الحج</t>
  </si>
  <si>
    <t>جومانا</t>
  </si>
  <si>
    <t>ولاء باكير</t>
  </si>
  <si>
    <t>هزار نصار</t>
  </si>
  <si>
    <t>غالب ناصر</t>
  </si>
  <si>
    <t>جوهينا</t>
  </si>
  <si>
    <t>ميس عزام</t>
  </si>
  <si>
    <t>خلدون</t>
  </si>
  <si>
    <t>منال</t>
  </si>
  <si>
    <t>مرح قرعوني</t>
  </si>
  <si>
    <t>لبنا عامر</t>
  </si>
  <si>
    <t>ديما الحلبي</t>
  </si>
  <si>
    <t>شبلي</t>
  </si>
  <si>
    <t>فرنجيه</t>
  </si>
  <si>
    <t>هيفاء الاوس</t>
  </si>
  <si>
    <t>رويده</t>
  </si>
  <si>
    <t>ريم المغوش</t>
  </si>
  <si>
    <t>الياس السماره</t>
  </si>
  <si>
    <t>حنا الناقولا</t>
  </si>
  <si>
    <t>دانا عزام</t>
  </si>
  <si>
    <t>رنا جنبلاط</t>
  </si>
  <si>
    <t>ميرنا القنطار</t>
  </si>
  <si>
    <t>طليع</t>
  </si>
  <si>
    <t>ساره الصفدي</t>
  </si>
  <si>
    <t>سعدو</t>
  </si>
  <si>
    <t>ادهم عزام</t>
  </si>
  <si>
    <t>سحر الجرمقاني</t>
  </si>
  <si>
    <t>راغده عبود</t>
  </si>
  <si>
    <t>سلام ملاك</t>
  </si>
  <si>
    <t>طارق</t>
  </si>
  <si>
    <t>مثقال</t>
  </si>
  <si>
    <t>انعام</t>
  </si>
  <si>
    <t>يارا بالي</t>
  </si>
  <si>
    <t>غزل الحاصباني</t>
  </si>
  <si>
    <t>نديم</t>
  </si>
  <si>
    <t>حنان الشعار</t>
  </si>
  <si>
    <t>سميره الشوفي</t>
  </si>
  <si>
    <t>رافت كمال</t>
  </si>
  <si>
    <t>داود</t>
  </si>
  <si>
    <t>ماهر الجغامي</t>
  </si>
  <si>
    <t>رجا</t>
  </si>
  <si>
    <t>روان رزق</t>
  </si>
  <si>
    <t>مرسل</t>
  </si>
  <si>
    <t>صفوان الرمحين</t>
  </si>
  <si>
    <t>عطا الله</t>
  </si>
  <si>
    <t>فالنتينا</t>
  </si>
  <si>
    <t>كرم مفرج</t>
  </si>
  <si>
    <t>ديانا شقير</t>
  </si>
  <si>
    <t>وجيه</t>
  </si>
  <si>
    <t>رهف فرج</t>
  </si>
  <si>
    <t>عمران</t>
  </si>
  <si>
    <t>رافت</t>
  </si>
  <si>
    <t>راما ابو محمود</t>
  </si>
  <si>
    <t>ادهم النجم زين الدين</t>
  </si>
  <si>
    <t>اماره ابو حجيله</t>
  </si>
  <si>
    <t>وائل</t>
  </si>
  <si>
    <t>اريج الهادي</t>
  </si>
  <si>
    <t>راغده</t>
  </si>
  <si>
    <t>اوفى السنيح</t>
  </si>
  <si>
    <t>تمام عبيد</t>
  </si>
  <si>
    <t>جويل السبع</t>
  </si>
  <si>
    <t>حازم الاباظه</t>
  </si>
  <si>
    <t>حنين القنطار</t>
  </si>
  <si>
    <t>ديانا بو يحيى</t>
  </si>
  <si>
    <t>راشد برجاس</t>
  </si>
  <si>
    <t>فريز</t>
  </si>
  <si>
    <t>رامي مكارم</t>
  </si>
  <si>
    <t>سونيا</t>
  </si>
  <si>
    <t>راميا رضوان</t>
  </si>
  <si>
    <t>تركمان</t>
  </si>
  <si>
    <t>رزان الدمشقي</t>
  </si>
  <si>
    <t xml:space="preserve">عصام </t>
  </si>
  <si>
    <t>رغد زهر الدين</t>
  </si>
  <si>
    <t>مانيا</t>
  </si>
  <si>
    <t>رغد عامر</t>
  </si>
  <si>
    <t>رهام بدران</t>
  </si>
  <si>
    <t>شوكت</t>
  </si>
  <si>
    <t>بثينه</t>
  </si>
  <si>
    <t>روعه غانم</t>
  </si>
  <si>
    <t>مازنه</t>
  </si>
  <si>
    <t>ريمال النبواني</t>
  </si>
  <si>
    <t>حمد</t>
  </si>
  <si>
    <t>شفيقه</t>
  </si>
  <si>
    <t>رينه نوفل</t>
  </si>
  <si>
    <t>سلاف العقباني</t>
  </si>
  <si>
    <t>هيسم</t>
  </si>
  <si>
    <t>لمى</t>
  </si>
  <si>
    <t>سناء الصباغ</t>
  </si>
  <si>
    <t xml:space="preserve">هايل </t>
  </si>
  <si>
    <t>سيلفا الشماس</t>
  </si>
  <si>
    <t>صفاء ابو صعب</t>
  </si>
  <si>
    <t>عامر اللوص</t>
  </si>
  <si>
    <t>عتاب مزهر</t>
  </si>
  <si>
    <t>داوود</t>
  </si>
  <si>
    <t>سميه</t>
  </si>
  <si>
    <t>عدي نفاع</t>
  </si>
  <si>
    <t>عمر البني</t>
  </si>
  <si>
    <t>فاتن نعيم</t>
  </si>
  <si>
    <t>قمر الاسعد</t>
  </si>
  <si>
    <t>لجين بوفاعور</t>
  </si>
  <si>
    <t xml:space="preserve">سميحه </t>
  </si>
  <si>
    <t>ليدا ابو زيدان</t>
  </si>
  <si>
    <t>بعثة</t>
  </si>
  <si>
    <t>ليلى ابو مغضب</t>
  </si>
  <si>
    <t>ليلى غبرا</t>
  </si>
  <si>
    <t>مرام الشحف</t>
  </si>
  <si>
    <t>رسلان</t>
  </si>
  <si>
    <t>مرام النعمه</t>
  </si>
  <si>
    <t>مقدام الصالح</t>
  </si>
  <si>
    <t xml:space="preserve">ثامر </t>
  </si>
  <si>
    <t>يمامي</t>
  </si>
  <si>
    <t>ميلانا العنداري</t>
  </si>
  <si>
    <t>نبال حمزه</t>
  </si>
  <si>
    <t>نتالي الجغامي</t>
  </si>
  <si>
    <t>منيف</t>
  </si>
  <si>
    <t>نوار شلغين</t>
  </si>
  <si>
    <t>نواف العطواني</t>
  </si>
  <si>
    <t>نور عريج</t>
  </si>
  <si>
    <t>فضل الله</t>
  </si>
  <si>
    <t>نور قريشه</t>
  </si>
  <si>
    <t>هديل الجوهري</t>
  </si>
  <si>
    <t>هديل الرمحين</t>
  </si>
  <si>
    <t>آمال</t>
  </si>
  <si>
    <t>ولاء البياع</t>
  </si>
  <si>
    <t>يارا الجباعي</t>
  </si>
  <si>
    <t>نوره ريدان</t>
  </si>
  <si>
    <t>امريه</t>
  </si>
  <si>
    <t>وسيم</t>
  </si>
  <si>
    <t>رضيه</t>
  </si>
  <si>
    <t>مفيده</t>
  </si>
  <si>
    <t>هيا الجبر</t>
  </si>
  <si>
    <t>حسام</t>
  </si>
  <si>
    <t>كايد</t>
  </si>
  <si>
    <t>مجد</t>
  </si>
  <si>
    <t>بيان</t>
  </si>
  <si>
    <t>ندوى</t>
  </si>
  <si>
    <t>وجيهه</t>
  </si>
  <si>
    <t>فضه</t>
  </si>
  <si>
    <t>حكمات</t>
  </si>
  <si>
    <t>باسم</t>
  </si>
  <si>
    <t>مدين</t>
  </si>
  <si>
    <t>نورس</t>
  </si>
  <si>
    <t>فيروز</t>
  </si>
  <si>
    <t>وجدي</t>
  </si>
  <si>
    <t>فريده</t>
  </si>
  <si>
    <t>خالد حساني</t>
  </si>
  <si>
    <t>امجد قانقوش</t>
  </si>
  <si>
    <t>عامر</t>
  </si>
  <si>
    <t>دانا عبد الكريم</t>
  </si>
  <si>
    <t>كوشان</t>
  </si>
  <si>
    <t>جوليانا جلاحج</t>
  </si>
  <si>
    <t>صونيا</t>
  </si>
  <si>
    <t>نور جاسم</t>
  </si>
  <si>
    <t>زانه</t>
  </si>
  <si>
    <t>اسراء منور</t>
  </si>
  <si>
    <t>الاء عثمان</t>
  </si>
  <si>
    <t>احمد محمود</t>
  </si>
  <si>
    <t>شهد الشريفي</t>
  </si>
  <si>
    <t>دانا زنداقي</t>
  </si>
  <si>
    <t>انجيلا</t>
  </si>
  <si>
    <t>لجين الداغستاني</t>
  </si>
  <si>
    <t>عمار نمر</t>
  </si>
  <si>
    <t>غازي السيد عبيد</t>
  </si>
  <si>
    <t>مضر رباح</t>
  </si>
  <si>
    <t>نصرى</t>
  </si>
  <si>
    <t>الاء العيسى</t>
  </si>
  <si>
    <t>صباح عبد القادر</t>
  </si>
  <si>
    <t>فضل</t>
  </si>
  <si>
    <t>خلايج</t>
  </si>
  <si>
    <t>هبه ثلجي</t>
  </si>
  <si>
    <t>عبد الله حسين</t>
  </si>
  <si>
    <t>بنان تللو</t>
  </si>
  <si>
    <t>سوريه</t>
  </si>
  <si>
    <t>عزيز شحاده</t>
  </si>
  <si>
    <t>ازهار حيمود</t>
  </si>
  <si>
    <t>ديب</t>
  </si>
  <si>
    <t>لانا ذياب</t>
  </si>
  <si>
    <t>فراس الخالد</t>
  </si>
  <si>
    <t>هزار ركاب</t>
  </si>
  <si>
    <t>يقظان الزويد</t>
  </si>
  <si>
    <t>محمد بكر</t>
  </si>
  <si>
    <t>محمد غانم</t>
  </si>
  <si>
    <t>ايه الديب</t>
  </si>
  <si>
    <t>محمد حيمود</t>
  </si>
  <si>
    <t>بريا</t>
  </si>
  <si>
    <t>احمد بوده</t>
  </si>
  <si>
    <t>عمار فارس</t>
  </si>
  <si>
    <t>حكيمه</t>
  </si>
  <si>
    <t>محمد العلي</t>
  </si>
  <si>
    <t>رحاب العبيد</t>
  </si>
  <si>
    <t>طالب</t>
  </si>
  <si>
    <t>حبسه</t>
  </si>
  <si>
    <t>خالد فرج</t>
  </si>
  <si>
    <t>ناهيه</t>
  </si>
  <si>
    <t>الاء العبد الله</t>
  </si>
  <si>
    <t>امل خصابه</t>
  </si>
  <si>
    <t>رهف العلي</t>
  </si>
  <si>
    <t>رحمه محمود</t>
  </si>
  <si>
    <t>فاطمه الفهد</t>
  </si>
  <si>
    <t>معاذ الندى</t>
  </si>
  <si>
    <t>ناريمان السالم</t>
  </si>
  <si>
    <t>رضا</t>
  </si>
  <si>
    <t>خالد ياسين</t>
  </si>
  <si>
    <t>هبا الخميس</t>
  </si>
  <si>
    <t>صاطي</t>
  </si>
  <si>
    <t>شما</t>
  </si>
  <si>
    <t>سامي عمر</t>
  </si>
  <si>
    <t>حسن الخطيب</t>
  </si>
  <si>
    <t>عبد الهادي الخطيب</t>
  </si>
  <si>
    <t>ساره محسن</t>
  </si>
  <si>
    <t>عيده</t>
  </si>
  <si>
    <t>حسن اسعد علي</t>
  </si>
  <si>
    <t>نورس الحسين</t>
  </si>
  <si>
    <t>فرج</t>
  </si>
  <si>
    <t>اليسار يوسف</t>
  </si>
  <si>
    <t>زكريا ذيب</t>
  </si>
  <si>
    <t>مناف شحاده</t>
  </si>
  <si>
    <t>خالد العلي</t>
  </si>
  <si>
    <t>مرح رضوان</t>
  </si>
  <si>
    <t>كليمن</t>
  </si>
  <si>
    <t>جولي منذر</t>
  </si>
  <si>
    <t>ميرنا خلوف</t>
  </si>
  <si>
    <t>ميراث</t>
  </si>
  <si>
    <t>دانيال صالح</t>
  </si>
  <si>
    <t>روان طه</t>
  </si>
  <si>
    <t>نورس المصطفى</t>
  </si>
  <si>
    <t>بيلسان اللافي</t>
  </si>
  <si>
    <t>منتهى مطلق</t>
  </si>
  <si>
    <t>مرح الحامد</t>
  </si>
  <si>
    <t>عروبه</t>
  </si>
  <si>
    <t>طارق الخياط</t>
  </si>
  <si>
    <t>ادهم عدوان</t>
  </si>
  <si>
    <t>وائل الفاعور</t>
  </si>
  <si>
    <t>محمد عوده</t>
  </si>
  <si>
    <t>نادين الحسن</t>
  </si>
  <si>
    <t>ريم الحسن</t>
  </si>
  <si>
    <t>دريد الرحال</t>
  </si>
  <si>
    <t>يسر عبد الله</t>
  </si>
  <si>
    <t>رهبان</t>
  </si>
  <si>
    <t>فايزه</t>
  </si>
  <si>
    <t>حلا ابو ليل</t>
  </si>
  <si>
    <t>حليمه الذياب</t>
  </si>
  <si>
    <t>وزنه</t>
  </si>
  <si>
    <t>حفيضه شحاده</t>
  </si>
  <si>
    <t>تركيه النواد</t>
  </si>
  <si>
    <t>ساره مصطفى</t>
  </si>
  <si>
    <t>هند اليوسف</t>
  </si>
  <si>
    <t>هنديه</t>
  </si>
  <si>
    <t>ولاء الحميدي</t>
  </si>
  <si>
    <t>بسمه</t>
  </si>
  <si>
    <t>وسام محمد</t>
  </si>
  <si>
    <t>سوسن المصطفى</t>
  </si>
  <si>
    <t>شفيق</t>
  </si>
  <si>
    <t>اريج حرفوش</t>
  </si>
  <si>
    <t>اشرف العقله</t>
  </si>
  <si>
    <t xml:space="preserve">فطيم </t>
  </si>
  <si>
    <t>الاء المحمد</t>
  </si>
  <si>
    <t>بشرى الطحان</t>
  </si>
  <si>
    <t xml:space="preserve">فاطمه </t>
  </si>
  <si>
    <t>بشرى الهزاع</t>
  </si>
  <si>
    <t>تولين ماستر</t>
  </si>
  <si>
    <t>رغيد</t>
  </si>
  <si>
    <t>تماره</t>
  </si>
  <si>
    <t>حسين ذيب</t>
  </si>
  <si>
    <t>دعاء الابراهيم</t>
  </si>
  <si>
    <t xml:space="preserve">حيدر </t>
  </si>
  <si>
    <t>دعاء علي</t>
  </si>
  <si>
    <t>سارة اسعد</t>
  </si>
  <si>
    <t>لميه</t>
  </si>
  <si>
    <t>سالي الغزي</t>
  </si>
  <si>
    <t xml:space="preserve">حسين </t>
  </si>
  <si>
    <t>سامر الشعار</t>
  </si>
  <si>
    <t>هنيا</t>
  </si>
  <si>
    <t>سميره الكعيد</t>
  </si>
  <si>
    <t>شام رفاعي</t>
  </si>
  <si>
    <t>صبا اسماعيل</t>
  </si>
  <si>
    <t>عبد الرحمن عوض</t>
  </si>
  <si>
    <t>عبد الرحمن محمد</t>
  </si>
  <si>
    <t>عبير مطلق</t>
  </si>
  <si>
    <t>علا مرعي</t>
  </si>
  <si>
    <t>علي علي</t>
  </si>
  <si>
    <t>غفران حسن</t>
  </si>
  <si>
    <t>كبرياء حسن</t>
  </si>
  <si>
    <t>ليليان شاهين</t>
  </si>
  <si>
    <t>مارينا الطويل</t>
  </si>
  <si>
    <t>محمد المطلق</t>
  </si>
  <si>
    <t>محمد شباط</t>
  </si>
  <si>
    <t>محمود جمعه</t>
  </si>
  <si>
    <t xml:space="preserve">مريم </t>
  </si>
  <si>
    <t>مرام جاسم</t>
  </si>
  <si>
    <t>مريم الحميدي</t>
  </si>
  <si>
    <t xml:space="preserve">عليا </t>
  </si>
  <si>
    <t>مصطفى الحمداني</t>
  </si>
  <si>
    <t>نالمس زقوشق</t>
  </si>
  <si>
    <t>نور الهدى الأحمد</t>
  </si>
  <si>
    <t>هديل الشعار</t>
  </si>
  <si>
    <t>مسعود</t>
  </si>
  <si>
    <t>ولاء محسن</t>
  </si>
  <si>
    <t>نايفه</t>
  </si>
  <si>
    <t>رنا الفاعوري</t>
  </si>
  <si>
    <t>عدله</t>
  </si>
  <si>
    <t>بديع</t>
  </si>
  <si>
    <t>غياث</t>
  </si>
  <si>
    <t>رولا</t>
  </si>
  <si>
    <t>ديبه</t>
  </si>
  <si>
    <t>خزامه</t>
  </si>
  <si>
    <t>جميل قزلو</t>
  </si>
  <si>
    <t>زلفى بلول</t>
  </si>
  <si>
    <t>هديل حسام الدين</t>
  </si>
  <si>
    <t>سفيره</t>
  </si>
  <si>
    <t>لمى عطوني</t>
  </si>
  <si>
    <t>لمى خليل</t>
  </si>
  <si>
    <t>لجين عثمان</t>
  </si>
  <si>
    <t>بتول الارمنازي</t>
  </si>
  <si>
    <t>شمس الدين مقلي</t>
  </si>
  <si>
    <t>وعد سليمان</t>
  </si>
  <si>
    <t>عبير كرمو</t>
  </si>
  <si>
    <t>علا طه</t>
  </si>
  <si>
    <t>اميما</t>
  </si>
  <si>
    <t>احمد فاضل</t>
  </si>
  <si>
    <t>علا صبيحه</t>
  </si>
  <si>
    <t>جعفر صقور</t>
  </si>
  <si>
    <t>ناريمان خضور</t>
  </si>
  <si>
    <t>حسنا</t>
  </si>
  <si>
    <t>عيسى عيسى</t>
  </si>
  <si>
    <t>نجدات</t>
  </si>
  <si>
    <t>علي اسعد</t>
  </si>
  <si>
    <t>ثراء</t>
  </si>
  <si>
    <t>محاسن ديب</t>
  </si>
  <si>
    <t>حيدر بلول</t>
  </si>
  <si>
    <t>عمار احمد</t>
  </si>
  <si>
    <t>سيماء عكرم</t>
  </si>
  <si>
    <t>مي علاء الدين</t>
  </si>
  <si>
    <t>المدثر</t>
  </si>
  <si>
    <t>فيصل بله</t>
  </si>
  <si>
    <t>رانيه</t>
  </si>
  <si>
    <t>ديما جريشه</t>
  </si>
  <si>
    <t>محمد سليمان</t>
  </si>
  <si>
    <t>ساره موسى</t>
  </si>
  <si>
    <t>هادر</t>
  </si>
  <si>
    <t>خديجه دريبي</t>
  </si>
  <si>
    <t>نيرمين زاهر</t>
  </si>
  <si>
    <t>الين علي</t>
  </si>
  <si>
    <t>رهام عباس</t>
  </si>
  <si>
    <t>فراس</t>
  </si>
  <si>
    <t>عبير جماهيري</t>
  </si>
  <si>
    <t>نور رسوق</t>
  </si>
  <si>
    <t>ليال صقر</t>
  </si>
  <si>
    <t>نور عباس</t>
  </si>
  <si>
    <t>علي زريقه</t>
  </si>
  <si>
    <t>حسن صبح</t>
  </si>
  <si>
    <t>وحيده</t>
  </si>
  <si>
    <t>بتول علي</t>
  </si>
  <si>
    <t>مبروك</t>
  </si>
  <si>
    <t>هبه الله سليمان</t>
  </si>
  <si>
    <t>ديانا شاهين</t>
  </si>
  <si>
    <t>نوار</t>
  </si>
  <si>
    <t>فاطمه شاهين</t>
  </si>
  <si>
    <t>رغد عبد الحميد</t>
  </si>
  <si>
    <t>دارين عباس</t>
  </si>
  <si>
    <t>ريما محمود</t>
  </si>
  <si>
    <t>رزان احمد</t>
  </si>
  <si>
    <t>سكيبه</t>
  </si>
  <si>
    <t>فرح يوسف</t>
  </si>
  <si>
    <t>منهل حسن</t>
  </si>
  <si>
    <t>عقل</t>
  </si>
  <si>
    <t>زينب محمد</t>
  </si>
  <si>
    <t>سالي سلمان</t>
  </si>
  <si>
    <t>زينب صالح</t>
  </si>
  <si>
    <t>عابد</t>
  </si>
  <si>
    <t>بلسم</t>
  </si>
  <si>
    <t>جوليت اسماعيل</t>
  </si>
  <si>
    <t>كريستين يوسف</t>
  </si>
  <si>
    <t>ميس محمود</t>
  </si>
  <si>
    <t>زينب محلا</t>
  </si>
  <si>
    <t>عدي عيسى</t>
  </si>
  <si>
    <t>محسن حسن</t>
  </si>
  <si>
    <t>يارا محمد</t>
  </si>
  <si>
    <t>ليندا يونس</t>
  </si>
  <si>
    <t>ندى احمد</t>
  </si>
  <si>
    <t>لبانه صالح</t>
  </si>
  <si>
    <t>يامن حسن</t>
  </si>
  <si>
    <t>حسن البشلاوي</t>
  </si>
  <si>
    <t>سراء</t>
  </si>
  <si>
    <t>حسام غزيل</t>
  </si>
  <si>
    <t>علا السوسي</t>
  </si>
  <si>
    <t>يارا رجوب</t>
  </si>
  <si>
    <t>مالك حمد</t>
  </si>
  <si>
    <t>كفايه</t>
  </si>
  <si>
    <t>سولافه شحاده</t>
  </si>
  <si>
    <t>حسان مليكي</t>
  </si>
  <si>
    <t>تماضر شحود</t>
  </si>
  <si>
    <t>ثاقب</t>
  </si>
  <si>
    <t>ذو الفقار حميره</t>
  </si>
  <si>
    <t>وفيقه</t>
  </si>
  <si>
    <t>لينا اسكندر خليل</t>
  </si>
  <si>
    <t>ضحى اسماعيل</t>
  </si>
  <si>
    <t>ايه صقر</t>
  </si>
  <si>
    <t>مايا علي</t>
  </si>
  <si>
    <t>ديانا جديد</t>
  </si>
  <si>
    <t>يارا اسعد</t>
  </si>
  <si>
    <t>ميادا</t>
  </si>
  <si>
    <t>زينه خيربك</t>
  </si>
  <si>
    <t>ثروه</t>
  </si>
  <si>
    <t>عمار قيطازو</t>
  </si>
  <si>
    <t>حيدر مهنا</t>
  </si>
  <si>
    <t>ناهي</t>
  </si>
  <si>
    <t>منيره درويش</t>
  </si>
  <si>
    <t>ايناس سلوم</t>
  </si>
  <si>
    <t>حبوب</t>
  </si>
  <si>
    <t>ريم يوسف</t>
  </si>
  <si>
    <t>ديمه سليمان</t>
  </si>
  <si>
    <t>يارا علي</t>
  </si>
  <si>
    <t>شروق بقلي</t>
  </si>
  <si>
    <t>الغدير عبد الله</t>
  </si>
  <si>
    <t>المهند</t>
  </si>
  <si>
    <t>اميره خصروف</t>
  </si>
  <si>
    <t>الاء حسن</t>
  </si>
  <si>
    <t>بهاء خازم</t>
  </si>
  <si>
    <t>مجيره</t>
  </si>
  <si>
    <t>بيان درويش</t>
  </si>
  <si>
    <t>جنا عبد الله</t>
  </si>
  <si>
    <t>جولي الحلو</t>
  </si>
  <si>
    <t>حيدر سلطان</t>
  </si>
  <si>
    <t>سندس</t>
  </si>
  <si>
    <t>حيدر نعمان</t>
  </si>
  <si>
    <t>خليل حوش</t>
  </si>
  <si>
    <t xml:space="preserve">امين </t>
  </si>
  <si>
    <t>عايده</t>
  </si>
  <si>
    <t>دعاء نظام</t>
  </si>
  <si>
    <t>رنيم سليمان</t>
  </si>
  <si>
    <t>رهام مخلوف</t>
  </si>
  <si>
    <t xml:space="preserve">سامر </t>
  </si>
  <si>
    <t xml:space="preserve">ليندا </t>
  </si>
  <si>
    <t>رهف الرحيه</t>
  </si>
  <si>
    <t>آصف</t>
  </si>
  <si>
    <t>رهف حامض</t>
  </si>
  <si>
    <t>روز جبرة</t>
  </si>
  <si>
    <t>ريم سالم</t>
  </si>
  <si>
    <t>ريم شريبه</t>
  </si>
  <si>
    <t>فرحات</t>
  </si>
  <si>
    <t>ريما يوسف</t>
  </si>
  <si>
    <t>رين اسعد</t>
  </si>
  <si>
    <t>سمعان</t>
  </si>
  <si>
    <t>مثيلا</t>
  </si>
  <si>
    <t>زهور سلطان</t>
  </si>
  <si>
    <t>يسير</t>
  </si>
  <si>
    <t>زينب الدويري</t>
  </si>
  <si>
    <t>ساره اسعد</t>
  </si>
  <si>
    <t xml:space="preserve">نمر </t>
  </si>
  <si>
    <t>سماره شيخ</t>
  </si>
  <si>
    <t>سندس عيسى</t>
  </si>
  <si>
    <t>صفاء سليمان</t>
  </si>
  <si>
    <t>صهباء سليم</t>
  </si>
  <si>
    <t>عبد الكريم ونوس</t>
  </si>
  <si>
    <t>علا صالح</t>
  </si>
  <si>
    <t xml:space="preserve">نضال </t>
  </si>
  <si>
    <t xml:space="preserve">هبى </t>
  </si>
  <si>
    <t>علا ميا</t>
  </si>
  <si>
    <t>علي البرجق</t>
  </si>
  <si>
    <t>علي محفوض</t>
  </si>
  <si>
    <t>عيسى ديوب</t>
  </si>
  <si>
    <t xml:space="preserve">جهاد </t>
  </si>
  <si>
    <t>فرح الدكر</t>
  </si>
  <si>
    <t xml:space="preserve">جودت </t>
  </si>
  <si>
    <t>لارا ابراهيم</t>
  </si>
  <si>
    <t>لجين مهنا</t>
  </si>
  <si>
    <t>ماريا صالح</t>
  </si>
  <si>
    <t>حيدر</t>
  </si>
  <si>
    <t>مارينا علي</t>
  </si>
  <si>
    <t>مايا دواي</t>
  </si>
  <si>
    <t>محمد اسماعيل</t>
  </si>
  <si>
    <t>هاشم</t>
  </si>
  <si>
    <t>ناديا ديب</t>
  </si>
  <si>
    <t>ناريمان فاضل</t>
  </si>
  <si>
    <t>نور كيخيا</t>
  </si>
  <si>
    <t>هديل اسعد</t>
  </si>
  <si>
    <t>كريم</t>
  </si>
  <si>
    <t>يعرب عاقل</t>
  </si>
  <si>
    <t xml:space="preserve">غيداء </t>
  </si>
  <si>
    <t>انيس</t>
  </si>
  <si>
    <t>صبا</t>
  </si>
  <si>
    <t>رشاد</t>
  </si>
  <si>
    <t>بتول</t>
  </si>
  <si>
    <t>علي حسن</t>
  </si>
  <si>
    <t>ندوه</t>
  </si>
  <si>
    <t>مالك</t>
  </si>
  <si>
    <t>ظافر</t>
  </si>
  <si>
    <t>لمعه</t>
  </si>
  <si>
    <t>ريم زيدان</t>
  </si>
  <si>
    <t>عائد</t>
  </si>
  <si>
    <t>مازن اسود</t>
  </si>
  <si>
    <t>ايهم تريسي</t>
  </si>
  <si>
    <t>حلا عيد</t>
  </si>
  <si>
    <t>خنساء الصاري</t>
  </si>
  <si>
    <t>ديانا دويدر</t>
  </si>
  <si>
    <t>سارة صواف</t>
  </si>
  <si>
    <t>مخلص</t>
  </si>
  <si>
    <t>خمائل</t>
  </si>
  <si>
    <t>صبا حلي</t>
  </si>
  <si>
    <t>عبد الناصر</t>
  </si>
  <si>
    <t>علا عموري</t>
  </si>
  <si>
    <t>فاطمة سعيد</t>
  </si>
  <si>
    <t>منجد</t>
  </si>
  <si>
    <t>فدوى</t>
  </si>
  <si>
    <t>قمر الشيخ</t>
  </si>
  <si>
    <t>رفقة</t>
  </si>
  <si>
    <t>لبابة الشواف</t>
  </si>
  <si>
    <t>أحمد</t>
  </si>
  <si>
    <t>مريم اليونس</t>
  </si>
  <si>
    <t>عبد الستار</t>
  </si>
  <si>
    <t>نور الأحمد</t>
  </si>
  <si>
    <t>أسعد</t>
  </si>
  <si>
    <t>ولاء الزغبي</t>
  </si>
  <si>
    <t xml:space="preserve">مأمون </t>
  </si>
  <si>
    <t xml:space="preserve">مها </t>
  </si>
  <si>
    <t>دنيا حلاق</t>
  </si>
  <si>
    <t>هيا بيطار</t>
  </si>
  <si>
    <t>فاطمه خطيب</t>
  </si>
  <si>
    <t>محمود عبد الله الخالد</t>
  </si>
  <si>
    <t>محسنه</t>
  </si>
  <si>
    <t>حسيب قصاب</t>
  </si>
  <si>
    <t>جيانا عباس</t>
  </si>
  <si>
    <t>رهام محيو</t>
  </si>
  <si>
    <t>رحمه</t>
  </si>
  <si>
    <t>قدور يسوف</t>
  </si>
  <si>
    <t>عباس العمر</t>
  </si>
  <si>
    <t>علي الشيخ</t>
  </si>
  <si>
    <t>ليلا</t>
  </si>
  <si>
    <t>روان الحاج موسى</t>
  </si>
  <si>
    <t>مصعب الابراهيم</t>
  </si>
  <si>
    <t>امجد الجمعه</t>
  </si>
  <si>
    <t>ثائر</t>
  </si>
  <si>
    <t>مرشده</t>
  </si>
  <si>
    <t>مريم الشعبان</t>
  </si>
  <si>
    <t>محمد اليحيى</t>
  </si>
  <si>
    <t>محمد العمر</t>
  </si>
  <si>
    <t>عبد المنعم</t>
  </si>
  <si>
    <t>فاطمه الحليب</t>
  </si>
  <si>
    <t>حزينه</t>
  </si>
  <si>
    <t>محمد قره دامور</t>
  </si>
  <si>
    <t>فاطمه الزهراء</t>
  </si>
  <si>
    <t>جوليانا اسد</t>
  </si>
  <si>
    <t>ساره رزق</t>
  </si>
  <si>
    <t>انعم الله</t>
  </si>
  <si>
    <t>عائشه عبد الغفور</t>
  </si>
  <si>
    <t>هيا خربوطلي</t>
  </si>
  <si>
    <t>محمد عبسي العمر</t>
  </si>
  <si>
    <t>احمد الراوي</t>
  </si>
  <si>
    <t>ورده</t>
  </si>
  <si>
    <t>اخلاص دعبول</t>
  </si>
  <si>
    <t>ليلى قاسم</t>
  </si>
  <si>
    <t>فاضل موسى</t>
  </si>
  <si>
    <t>احمد شيخ محمد</t>
  </si>
  <si>
    <t>صلوح</t>
  </si>
  <si>
    <t>ولاء تلاج</t>
  </si>
  <si>
    <t>امير بسيكي</t>
  </si>
  <si>
    <t>خديجه بري</t>
  </si>
  <si>
    <t>محمدغياث</t>
  </si>
  <si>
    <t>احمد نور عليو</t>
  </si>
  <si>
    <t>غالية</t>
  </si>
  <si>
    <t>بسمة عرب</t>
  </si>
  <si>
    <t>آمنة</t>
  </si>
  <si>
    <t>خديجة بزبوز</t>
  </si>
  <si>
    <t>شمسة</t>
  </si>
  <si>
    <t>دارين حمداش</t>
  </si>
  <si>
    <t>دارين عكاري</t>
  </si>
  <si>
    <t>أحمد توفيق</t>
  </si>
  <si>
    <t>أمل</t>
  </si>
  <si>
    <t>رفاه حاج موسى</t>
  </si>
  <si>
    <t>رنيم ددش</t>
  </si>
  <si>
    <t>فطوم</t>
  </si>
  <si>
    <t>سناء السهو</t>
  </si>
  <si>
    <t>حرية</t>
  </si>
  <si>
    <t>ماجدة البكور</t>
  </si>
  <si>
    <t>محمد خالد جبلاوي</t>
  </si>
  <si>
    <t>احمد عماد</t>
  </si>
  <si>
    <t>محمد عبد الجليل ضبع</t>
  </si>
  <si>
    <t>مصطفى كمال</t>
  </si>
  <si>
    <t>مريم قاق</t>
  </si>
  <si>
    <t>عبد الرسول</t>
  </si>
  <si>
    <t>يزن القاسم</t>
  </si>
  <si>
    <t xml:space="preserve">ماهر </t>
  </si>
  <si>
    <t>محمد طلال</t>
  </si>
  <si>
    <t>الاء المحاميد</t>
  </si>
  <si>
    <t>رحاب ملحم</t>
  </si>
  <si>
    <t>بشرى الابرص</t>
  </si>
  <si>
    <t>شيماء عضم</t>
  </si>
  <si>
    <t>ايه الله امينو</t>
  </si>
  <si>
    <t>محمد نور طراب</t>
  </si>
  <si>
    <t>محمد طاهر</t>
  </si>
  <si>
    <t>رامي واعظ</t>
  </si>
  <si>
    <t>تغريد سلمو</t>
  </si>
  <si>
    <t>قتيبه بيطار</t>
  </si>
  <si>
    <t>عبدالقادر</t>
  </si>
  <si>
    <t>منى عبد الكريم</t>
  </si>
  <si>
    <t>جورجي</t>
  </si>
  <si>
    <t>كلمانس</t>
  </si>
  <si>
    <t>عزيزه فرعه</t>
  </si>
  <si>
    <t>جمعه</t>
  </si>
  <si>
    <t>عبدو البرهو</t>
  </si>
  <si>
    <t>مصطفى الكسار</t>
  </si>
  <si>
    <t>نعيمه البرهو</t>
  </si>
  <si>
    <t>شهاب العثمان</t>
  </si>
  <si>
    <t>نسرين العبود</t>
  </si>
  <si>
    <t>رهام مفضي</t>
  </si>
  <si>
    <t>مايا الحسين</t>
  </si>
  <si>
    <t>معاني الخلف</t>
  </si>
  <si>
    <t>فياض</t>
  </si>
  <si>
    <t>رهف شاهين</t>
  </si>
  <si>
    <t>منار محمد احمد</t>
  </si>
  <si>
    <t>شام حسين</t>
  </si>
  <si>
    <t>عليه</t>
  </si>
  <si>
    <t>منى الشهاب</t>
  </si>
  <si>
    <t>شيراز</t>
  </si>
  <si>
    <t>سكنه</t>
  </si>
  <si>
    <t>شاديه</t>
  </si>
  <si>
    <t>مجتبى حمزه</t>
  </si>
  <si>
    <t>زينب مهدي</t>
  </si>
  <si>
    <t>زنوب</t>
  </si>
  <si>
    <t>شيرهات حسين</t>
  </si>
  <si>
    <t>اسما</t>
  </si>
  <si>
    <t>الماز مصطفى</t>
  </si>
  <si>
    <t>كلى</t>
  </si>
  <si>
    <t>خديجه محمد</t>
  </si>
  <si>
    <t>حسن حمو</t>
  </si>
  <si>
    <t>غفران الحمصي</t>
  </si>
  <si>
    <t>فواز المحمد علي</t>
  </si>
  <si>
    <t>سوار محمد علي</t>
  </si>
  <si>
    <t>راشد الحمد</t>
  </si>
  <si>
    <t>عصيدي</t>
  </si>
  <si>
    <t>احلام جمعه</t>
  </si>
  <si>
    <t xml:space="preserve">زينب </t>
  </si>
  <si>
    <t>احمد زكريا شيخ محمد نور</t>
  </si>
  <si>
    <t xml:space="preserve">علي نور </t>
  </si>
  <si>
    <t xml:space="preserve">ضحى </t>
  </si>
  <si>
    <t>امل المحمد</t>
  </si>
  <si>
    <t>بدر المحمد</t>
  </si>
  <si>
    <t>جوريه</t>
  </si>
  <si>
    <t>بسام هورو</t>
  </si>
  <si>
    <t>سلطان</t>
  </si>
  <si>
    <t>سدرة المنتهى حمزه</t>
  </si>
  <si>
    <t>فيدان جمو</t>
  </si>
  <si>
    <t>فيصل الحسين</t>
  </si>
  <si>
    <t>مجد الدين خشان</t>
  </si>
  <si>
    <t>محمد ريان هلال</t>
  </si>
  <si>
    <t>لمياء</t>
  </si>
  <si>
    <t>محمد مقيد</t>
  </si>
  <si>
    <t>مروه</t>
  </si>
  <si>
    <t>محمود العيسى</t>
  </si>
  <si>
    <t>مصطفى الأفندي</t>
  </si>
  <si>
    <t>هبه عابدين</t>
  </si>
  <si>
    <t>غيداء</t>
  </si>
  <si>
    <t>امونه</t>
  </si>
  <si>
    <t>زكي</t>
  </si>
  <si>
    <t>رشا براك</t>
  </si>
  <si>
    <t>محمد اليوسف</t>
  </si>
  <si>
    <t>محمد المحمد</t>
  </si>
  <si>
    <t>حسن اللحام</t>
  </si>
  <si>
    <t>غدير الجاموس</t>
  </si>
  <si>
    <t>مؤيد باغوص</t>
  </si>
  <si>
    <t>امل البيطار</t>
  </si>
  <si>
    <t>سوريا السراج</t>
  </si>
  <si>
    <t>عبدالمنعم</t>
  </si>
  <si>
    <t>رهف الحسن</t>
  </si>
  <si>
    <t>ميسم حيص</t>
  </si>
  <si>
    <t>محمد معتصم</t>
  </si>
  <si>
    <t>احمد اسد خباز</t>
  </si>
  <si>
    <t>حسن الحمود</t>
  </si>
  <si>
    <t>انس</t>
  </si>
  <si>
    <t>لامه ارسلان</t>
  </si>
  <si>
    <t>رديف</t>
  </si>
  <si>
    <t>رزان حوريه</t>
  </si>
  <si>
    <t>دنيا الشيحاوي</t>
  </si>
  <si>
    <t>تهامه</t>
  </si>
  <si>
    <t>عدي الاغا</t>
  </si>
  <si>
    <t>عهد</t>
  </si>
  <si>
    <t>مهاد الحاج</t>
  </si>
  <si>
    <t>يزن الخطيب</t>
  </si>
  <si>
    <t>مريم اسماعيل</t>
  </si>
  <si>
    <t>شادي يعقوب</t>
  </si>
  <si>
    <t>الزهراء الاغا</t>
  </si>
  <si>
    <t>هويدا</t>
  </si>
  <si>
    <t>عبير البعريني</t>
  </si>
  <si>
    <t>احمد العلي</t>
  </si>
  <si>
    <t>نهله امين</t>
  </si>
  <si>
    <t>سالي شاهين</t>
  </si>
  <si>
    <t>تميم الحموي</t>
  </si>
  <si>
    <t>زينب العبود</t>
  </si>
  <si>
    <t>يارا الساحلي</t>
  </si>
  <si>
    <t>نورهان شحادي</t>
  </si>
  <si>
    <t>نرمين ثلجه</t>
  </si>
  <si>
    <t>رنيم الحسين</t>
  </si>
  <si>
    <t>محمد عثمان</t>
  </si>
  <si>
    <t>خديجه معمار</t>
  </si>
  <si>
    <t>نغم الشمالي</t>
  </si>
  <si>
    <t>اروى</t>
  </si>
  <si>
    <t>كارلا الاحمد</t>
  </si>
  <si>
    <t>محسن كفا</t>
  </si>
  <si>
    <t>علي نصر</t>
  </si>
  <si>
    <t>الفه</t>
  </si>
  <si>
    <t>كرم</t>
  </si>
  <si>
    <t>مايا شاليش</t>
  </si>
  <si>
    <t>وفاء دلا</t>
  </si>
  <si>
    <t>خلود الحموي</t>
  </si>
  <si>
    <t>ايمان شبيب</t>
  </si>
  <si>
    <t>بشرى بلال</t>
  </si>
  <si>
    <t>ولاء محفوض</t>
  </si>
  <si>
    <t>كبرياء</t>
  </si>
  <si>
    <t>فرح العجي</t>
  </si>
  <si>
    <t>نور الخضور</t>
  </si>
  <si>
    <t>نور عليشه</t>
  </si>
  <si>
    <t>ايه علي شلي</t>
  </si>
  <si>
    <t>نور الشام ابراهيم</t>
  </si>
  <si>
    <t>بتول شيخ صالح</t>
  </si>
  <si>
    <t>مرح سقر</t>
  </si>
  <si>
    <t>خنساء عباس</t>
  </si>
  <si>
    <t>نيفين زرقه</t>
  </si>
  <si>
    <t>راياه</t>
  </si>
  <si>
    <t>وفاء زاهر</t>
  </si>
  <si>
    <t>مادلين حسن</t>
  </si>
  <si>
    <t>بانه شاهين</t>
  </si>
  <si>
    <t>ظلال علي</t>
  </si>
  <si>
    <t>ليلى ليلا</t>
  </si>
  <si>
    <t>نيبال</t>
  </si>
  <si>
    <t>رهف ربيع</t>
  </si>
  <si>
    <t>روليان سليمان</t>
  </si>
  <si>
    <t>هبه حبيب</t>
  </si>
  <si>
    <t>فداء محفوض</t>
  </si>
  <si>
    <t>وفيد</t>
  </si>
  <si>
    <t>ريم مسعود</t>
  </si>
  <si>
    <t>فضاء جعفر</t>
  </si>
  <si>
    <t>نجدت</t>
  </si>
  <si>
    <t>يمنه</t>
  </si>
  <si>
    <t>طه شاهين</t>
  </si>
  <si>
    <t>محمد محمد الشيخ</t>
  </si>
  <si>
    <t>فاطمه الزهراء باكير</t>
  </si>
  <si>
    <t>نورالدين</t>
  </si>
  <si>
    <t>شذى</t>
  </si>
  <si>
    <t>حلا شحود</t>
  </si>
  <si>
    <t>مديحه</t>
  </si>
  <si>
    <t>ابراهيم زبيدي</t>
  </si>
  <si>
    <t>لينده</t>
  </si>
  <si>
    <t>جلنار موسى</t>
  </si>
  <si>
    <t>عزام علي</t>
  </si>
  <si>
    <t>زينب ابراهيم</t>
  </si>
  <si>
    <t>هزار احمد</t>
  </si>
  <si>
    <t>حلا محمد</t>
  </si>
  <si>
    <t>نور علي</t>
  </si>
  <si>
    <t>دعاء المحمود</t>
  </si>
  <si>
    <t>ماري دنوره</t>
  </si>
  <si>
    <t>فاديه</t>
  </si>
  <si>
    <t>حلا اسعد</t>
  </si>
  <si>
    <t>لين بركات</t>
  </si>
  <si>
    <t>سيطه</t>
  </si>
  <si>
    <t>سهر النصار</t>
  </si>
  <si>
    <t>رهف حسن</t>
  </si>
  <si>
    <t>عبير المصطفى</t>
  </si>
  <si>
    <t>عمار رمضان</t>
  </si>
  <si>
    <t>نهله ديبو</t>
  </si>
  <si>
    <t>بهيجه</t>
  </si>
  <si>
    <t>احمد الونوس</t>
  </si>
  <si>
    <t>هناء حسين</t>
  </si>
  <si>
    <t>علي محمد</t>
  </si>
  <si>
    <t>تركيه</t>
  </si>
  <si>
    <t>ساره سليمان</t>
  </si>
  <si>
    <t>هيا صالح</t>
  </si>
  <si>
    <t>هناء صالح</t>
  </si>
  <si>
    <t>يارا نعوس</t>
  </si>
  <si>
    <t>شهيده شلدح</t>
  </si>
  <si>
    <t>عبدالكريم</t>
  </si>
  <si>
    <t>رماء شدود</t>
  </si>
  <si>
    <t>ساري عبد اللـه</t>
  </si>
  <si>
    <t>روني قاروط</t>
  </si>
  <si>
    <t>رهف محمد</t>
  </si>
  <si>
    <t>ساره شاهين</t>
  </si>
  <si>
    <t>سلوى الحجل</t>
  </si>
  <si>
    <t>صفا</t>
  </si>
  <si>
    <t>احمد يوسف</t>
  </si>
  <si>
    <t>ريم مرهج</t>
  </si>
  <si>
    <t>الاء هدله</t>
  </si>
  <si>
    <t>ساندي مخول</t>
  </si>
  <si>
    <t>هناء يوسف</t>
  </si>
  <si>
    <t>هبا كوسا</t>
  </si>
  <si>
    <t>هلال</t>
  </si>
  <si>
    <t>ظهيره</t>
  </si>
  <si>
    <t>مجد الابيض</t>
  </si>
  <si>
    <t>مريم الابيض</t>
  </si>
  <si>
    <t>رنيم ونوس</t>
  </si>
  <si>
    <t>الين الابيض</t>
  </si>
  <si>
    <t>ليليان ابراهيم</t>
  </si>
  <si>
    <t>مسيله</t>
  </si>
  <si>
    <t>يوسف يحي</t>
  </si>
  <si>
    <t>هلا محمد</t>
  </si>
  <si>
    <t>ضيا</t>
  </si>
  <si>
    <t>جميل حماد</t>
  </si>
  <si>
    <t>علي مخلوف</t>
  </si>
  <si>
    <t>ليندا</t>
  </si>
  <si>
    <t>راضي سلامه</t>
  </si>
  <si>
    <t>رؤى حسن</t>
  </si>
  <si>
    <t>ايمان محمد</t>
  </si>
  <si>
    <t>محمد كريكش</t>
  </si>
  <si>
    <t>عمر الحمدان</t>
  </si>
  <si>
    <t>حماد</t>
  </si>
  <si>
    <t>ابراهيم الدرويش</t>
  </si>
  <si>
    <t>رشيده</t>
  </si>
  <si>
    <t>احلام قاسم</t>
  </si>
  <si>
    <t>غفران</t>
  </si>
  <si>
    <t>احمد خلوف</t>
  </si>
  <si>
    <t>احمد ربيع</t>
  </si>
  <si>
    <t>اديل حسين</t>
  </si>
  <si>
    <t>الاء حمدان</t>
  </si>
  <si>
    <t xml:space="preserve">محي الدين </t>
  </si>
  <si>
    <t>نجلا</t>
  </si>
  <si>
    <t>بشرى حسن</t>
  </si>
  <si>
    <t xml:space="preserve">يامين </t>
  </si>
  <si>
    <t>بهاء عيسى</t>
  </si>
  <si>
    <t>تاله الملحم</t>
  </si>
  <si>
    <t>ملحم</t>
  </si>
  <si>
    <t>تهاني المرسال</t>
  </si>
  <si>
    <t>تيماء سلوم</t>
  </si>
  <si>
    <t>جيداء الونوس</t>
  </si>
  <si>
    <t>حلا سماحه</t>
  </si>
  <si>
    <t>حمدو الحاج علي</t>
  </si>
  <si>
    <t>حياة قبش</t>
  </si>
  <si>
    <t>محمد جهاد</t>
  </si>
  <si>
    <t>ديما عباس</t>
  </si>
  <si>
    <t>رزان الاحمد</t>
  </si>
  <si>
    <t>رزان سليمان</t>
  </si>
  <si>
    <t>رلى غريب</t>
  </si>
  <si>
    <t>صخر</t>
  </si>
  <si>
    <t>رنا زريق</t>
  </si>
  <si>
    <t>رهام خلف</t>
  </si>
  <si>
    <t>رهام عثمان</t>
  </si>
  <si>
    <t>رهف الخليل</t>
  </si>
  <si>
    <t>رهف سلمان</t>
  </si>
  <si>
    <t>رقي</t>
  </si>
  <si>
    <t>ريم السلوم</t>
  </si>
  <si>
    <t>سهر</t>
  </si>
  <si>
    <t>زينب عمران</t>
  </si>
  <si>
    <t>أديب</t>
  </si>
  <si>
    <t>سابرينا جك</t>
  </si>
  <si>
    <t xml:space="preserve">نهى </t>
  </si>
  <si>
    <t>ساندي داود</t>
  </si>
  <si>
    <t xml:space="preserve">سليمان </t>
  </si>
  <si>
    <t xml:space="preserve">جرجيت </t>
  </si>
  <si>
    <t>سعدالله الشلح</t>
  </si>
  <si>
    <t>شهيده</t>
  </si>
  <si>
    <t>سلاف أخرس</t>
  </si>
  <si>
    <t>تميم</t>
  </si>
  <si>
    <t>أمينه</t>
  </si>
  <si>
    <t>سلام حسن</t>
  </si>
  <si>
    <t>سمر الحاج</t>
  </si>
  <si>
    <t>نصار</t>
  </si>
  <si>
    <t>كاترين</t>
  </si>
  <si>
    <t>سناء محمد</t>
  </si>
  <si>
    <t>ظبيه الشيحاوي</t>
  </si>
  <si>
    <t>رداح</t>
  </si>
  <si>
    <t>عامر الحاج علي</t>
  </si>
  <si>
    <t>علاء صالحه</t>
  </si>
  <si>
    <t>علي الحمود</t>
  </si>
  <si>
    <t>تامر</t>
  </si>
  <si>
    <t>علي اليوسف</t>
  </si>
  <si>
    <t xml:space="preserve">مهى </t>
  </si>
  <si>
    <t>غازي العرنجي</t>
  </si>
  <si>
    <t>غزل محمود</t>
  </si>
  <si>
    <t>أمين</t>
  </si>
  <si>
    <t>ديانا</t>
  </si>
  <si>
    <t>فاطمه بردان</t>
  </si>
  <si>
    <t>مناع</t>
  </si>
  <si>
    <t>فرح مجر</t>
  </si>
  <si>
    <t xml:space="preserve">هويده </t>
  </si>
  <si>
    <t>كارول مهنا</t>
  </si>
  <si>
    <t>كرام خضره</t>
  </si>
  <si>
    <t>ناجح</t>
  </si>
  <si>
    <t>لما عيسى</t>
  </si>
  <si>
    <t>دولا</t>
  </si>
  <si>
    <t>لمى منصور</t>
  </si>
  <si>
    <t>لين أحمد</t>
  </si>
  <si>
    <t>مايا الغضه</t>
  </si>
  <si>
    <t xml:space="preserve">أنور </t>
  </si>
  <si>
    <t>نخله</t>
  </si>
  <si>
    <t>مايه صقر</t>
  </si>
  <si>
    <t xml:space="preserve">مالك </t>
  </si>
  <si>
    <t xml:space="preserve">رلا </t>
  </si>
  <si>
    <t>مجد حسن</t>
  </si>
  <si>
    <t xml:space="preserve">ندى </t>
  </si>
  <si>
    <t>محمد حبيب يونس</t>
  </si>
  <si>
    <t>مرح ونوس</t>
  </si>
  <si>
    <t>مروه رمضان</t>
  </si>
  <si>
    <t>نادين داؤد</t>
  </si>
  <si>
    <t xml:space="preserve">سلمان </t>
  </si>
  <si>
    <t xml:space="preserve">منيره </t>
  </si>
  <si>
    <t>نايف ديب</t>
  </si>
  <si>
    <t>نبال حيدر</t>
  </si>
  <si>
    <t>نهال عطيه</t>
  </si>
  <si>
    <t xml:space="preserve">انيس </t>
  </si>
  <si>
    <t>روزة</t>
  </si>
  <si>
    <t>نورا عيسى</t>
  </si>
  <si>
    <t>نورما حرفوش</t>
  </si>
  <si>
    <t xml:space="preserve">عفاف </t>
  </si>
  <si>
    <t>نيرمين محمود</t>
  </si>
  <si>
    <t xml:space="preserve">حمزه </t>
  </si>
  <si>
    <t xml:space="preserve">غصون </t>
  </si>
  <si>
    <t>نيفين ابراهيم</t>
  </si>
  <si>
    <t>منا</t>
  </si>
  <si>
    <t>هديل ورده</t>
  </si>
  <si>
    <t>ورده رستم</t>
  </si>
  <si>
    <t>ولاء الدالي</t>
  </si>
  <si>
    <t>ولاء الشعار</t>
  </si>
  <si>
    <t>ولاء الميهوب</t>
  </si>
  <si>
    <t>ولاء وطفه</t>
  </si>
  <si>
    <t>ميامه</t>
  </si>
  <si>
    <t>يارا بدر</t>
  </si>
  <si>
    <t xml:space="preserve">اسماعيل </t>
  </si>
  <si>
    <t xml:space="preserve">لينا </t>
  </si>
  <si>
    <t>يارا خضور</t>
  </si>
  <si>
    <t>وارد</t>
  </si>
  <si>
    <t>ياسمين بناوي</t>
  </si>
  <si>
    <t>علي خيربك</t>
  </si>
  <si>
    <t>قيصر</t>
  </si>
  <si>
    <t>سها</t>
  </si>
  <si>
    <t>جومانه</t>
  </si>
  <si>
    <t>محمد سعد</t>
  </si>
  <si>
    <t>جمال الدين</t>
  </si>
  <si>
    <t>غيثاء</t>
  </si>
  <si>
    <t>ريما حسن</t>
  </si>
  <si>
    <t>بتول العثمان</t>
  </si>
  <si>
    <t xml:space="preserve">نبيل </t>
  </si>
  <si>
    <t xml:space="preserve">ايمان </t>
  </si>
  <si>
    <t>سومر زرقا</t>
  </si>
  <si>
    <t>سيدره حمود</t>
  </si>
  <si>
    <t>لوريان</t>
  </si>
  <si>
    <t>غزل المصطفى</t>
  </si>
  <si>
    <t>فاطمه خضور</t>
  </si>
  <si>
    <t>رئيسة</t>
  </si>
  <si>
    <t>لمى الحاج حسين</t>
  </si>
  <si>
    <t>ديانا بركات</t>
  </si>
  <si>
    <t>خلدون المصري</t>
  </si>
  <si>
    <t>لونه السقا</t>
  </si>
  <si>
    <t>عبدالمجيب</t>
  </si>
  <si>
    <t>سكينه السليمان</t>
  </si>
  <si>
    <t>عمر السباعي</t>
  </si>
  <si>
    <t>نغم النقري</t>
  </si>
  <si>
    <t>عبدو الاسعد</t>
  </si>
  <si>
    <t>علا حمد</t>
  </si>
  <si>
    <t>لمى الدروبي</t>
  </si>
  <si>
    <t>عبد الكافي</t>
  </si>
  <si>
    <t>عبدو القزق</t>
  </si>
  <si>
    <t>وفاء داغستاني</t>
  </si>
  <si>
    <t>رامي يعقوب</t>
  </si>
  <si>
    <t>سهام زرقه</t>
  </si>
  <si>
    <t>رواحه</t>
  </si>
  <si>
    <t>عز الدين دبسون</t>
  </si>
  <si>
    <t>رائد ابراهيم</t>
  </si>
  <si>
    <t>مجد نصور</t>
  </si>
  <si>
    <t>براءه مخلوف</t>
  </si>
  <si>
    <t>موج النجم</t>
  </si>
  <si>
    <t>وحيدا</t>
  </si>
  <si>
    <t>هبه الخطيب</t>
  </si>
  <si>
    <t>احمد الهزاع</t>
  </si>
  <si>
    <t>عبد الكريم شحود الابراهيم</t>
  </si>
  <si>
    <t>منار شلاب</t>
  </si>
  <si>
    <t>ليان بيطار</t>
  </si>
  <si>
    <t>زائده</t>
  </si>
  <si>
    <t>ادلين خولي</t>
  </si>
  <si>
    <t>ليليان ملص</t>
  </si>
  <si>
    <t>مخائيل مسوح</t>
  </si>
  <si>
    <t>جرجس</t>
  </si>
  <si>
    <t>لمعى</t>
  </si>
  <si>
    <t>مهند عيسى</t>
  </si>
  <si>
    <t>لمى ربيع</t>
  </si>
  <si>
    <t>براءه ابو عمشه</t>
  </si>
  <si>
    <t>ازدهار ورده</t>
  </si>
  <si>
    <t>فردوس</t>
  </si>
  <si>
    <t>الاء الخضر</t>
  </si>
  <si>
    <t>عايد</t>
  </si>
  <si>
    <t>اسراء حمزه</t>
  </si>
  <si>
    <t>وضاح جروس</t>
  </si>
  <si>
    <t>نزها</t>
  </si>
  <si>
    <t>عبد الكريم الصالح</t>
  </si>
  <si>
    <t>عبد الكريم الحسن</t>
  </si>
  <si>
    <t>اسعد يوسف</t>
  </si>
  <si>
    <t>يزن الحسين</t>
  </si>
  <si>
    <t>دهام</t>
  </si>
  <si>
    <t>صفيه الخطيب</t>
  </si>
  <si>
    <t>سمر حسن</t>
  </si>
  <si>
    <t>نادره الشاهين</t>
  </si>
  <si>
    <t>ايمن درغام</t>
  </si>
  <si>
    <t>وعد المحمود</t>
  </si>
  <si>
    <t>فاطمه عباس</t>
  </si>
  <si>
    <t>ندى ديب</t>
  </si>
  <si>
    <t>ثناء الابير</t>
  </si>
  <si>
    <t>حلا السقا</t>
  </si>
  <si>
    <t>مي الناعمه</t>
  </si>
  <si>
    <t>اناغيم الشاعر</t>
  </si>
  <si>
    <t>معروف</t>
  </si>
  <si>
    <t>سمعه</t>
  </si>
  <si>
    <t>ايثار ابراهيم</t>
  </si>
  <si>
    <t>ايلي الشيخ</t>
  </si>
  <si>
    <t>ايمان خضور</t>
  </si>
  <si>
    <t>بتول المحمود</t>
  </si>
  <si>
    <t>بشار سعود ريشه</t>
  </si>
  <si>
    <t>كهرمان</t>
  </si>
  <si>
    <t>جلال الرضوان</t>
  </si>
  <si>
    <t>حسام الحسن</t>
  </si>
  <si>
    <t>حسين يونس</t>
  </si>
  <si>
    <t>حلا الشحود</t>
  </si>
  <si>
    <t>حيدرا الخضور</t>
  </si>
  <si>
    <t xml:space="preserve">معالي </t>
  </si>
  <si>
    <t>خالد سعود</t>
  </si>
  <si>
    <t>ديما شحود</t>
  </si>
  <si>
    <t>راما أحمد</t>
  </si>
  <si>
    <t>رشا علي</t>
  </si>
  <si>
    <t>رنيم بعريني</t>
  </si>
  <si>
    <t>رنين ديب</t>
  </si>
  <si>
    <t>رونا سطمه</t>
  </si>
  <si>
    <t>اليسار</t>
  </si>
  <si>
    <t>رؤى هرموش</t>
  </si>
  <si>
    <t>شروق المحمد</t>
  </si>
  <si>
    <t>علي الخضر</t>
  </si>
  <si>
    <t>علي الهزاع</t>
  </si>
  <si>
    <t>غادة خضور</t>
  </si>
  <si>
    <t>جهينا</t>
  </si>
  <si>
    <t>غاده العبود</t>
  </si>
  <si>
    <t>صبريه</t>
  </si>
  <si>
    <t>فرح العلي</t>
  </si>
  <si>
    <t>ليلى عرابي النجار</t>
  </si>
  <si>
    <t>محمد أنس</t>
  </si>
  <si>
    <t>لين سلامه</t>
  </si>
  <si>
    <t>عبد الحكيم</t>
  </si>
  <si>
    <t>ماري محمد</t>
  </si>
  <si>
    <t>مجدولين عيسى</t>
  </si>
  <si>
    <t>محمد الحسن</t>
  </si>
  <si>
    <t>مروه الحمادي الكوسا</t>
  </si>
  <si>
    <t>ارمزاد</t>
  </si>
  <si>
    <t>مريم شلفون</t>
  </si>
  <si>
    <t>نخلة</t>
  </si>
  <si>
    <t>سيده</t>
  </si>
  <si>
    <t>مهند الحمود</t>
  </si>
  <si>
    <t>مي عابد</t>
  </si>
  <si>
    <t>جبر</t>
  </si>
  <si>
    <t>لوريس</t>
  </si>
  <si>
    <t>يزن حمره</t>
  </si>
  <si>
    <t>يوسف فاضل</t>
  </si>
  <si>
    <t>لين فاضل</t>
  </si>
  <si>
    <t>بدوي</t>
  </si>
  <si>
    <t>فطمه</t>
  </si>
  <si>
    <t>فرح</t>
  </si>
  <si>
    <t>احمد حسين</t>
  </si>
  <si>
    <t>نرمين النابلسي</t>
  </si>
  <si>
    <t>سامر الشحاده</t>
  </si>
  <si>
    <t>هنادي المحاميد</t>
  </si>
  <si>
    <t>نرمين العاقل</t>
  </si>
  <si>
    <t>كلجن</t>
  </si>
  <si>
    <t>ضياء محمد احمد</t>
  </si>
  <si>
    <t>عبد الكريم النوفل</t>
  </si>
  <si>
    <t>عمار الصمادي</t>
  </si>
  <si>
    <t>ديمه الاحمد</t>
  </si>
  <si>
    <t>سفانه</t>
  </si>
  <si>
    <t>محمد ابو حوران</t>
  </si>
  <si>
    <t>سليمان الاحمد</t>
  </si>
  <si>
    <t>بشرى عنعن</t>
  </si>
  <si>
    <t>رامي عويضه</t>
  </si>
  <si>
    <t>عماد البقيرات</t>
  </si>
  <si>
    <t>عبدالسلام</t>
  </si>
  <si>
    <t>خالد عميان</t>
  </si>
  <si>
    <t>اماني الغزاوي</t>
  </si>
  <si>
    <t>سحوم</t>
  </si>
  <si>
    <t>لارا الشريف</t>
  </si>
  <si>
    <t>شفاء</t>
  </si>
  <si>
    <t>ولاء الملحم</t>
  </si>
  <si>
    <t>هنا</t>
  </si>
  <si>
    <t>احلام العاسمي</t>
  </si>
  <si>
    <t>وجدان النابلسي</t>
  </si>
  <si>
    <t>ايلي شليويط</t>
  </si>
  <si>
    <t>سونيا النصر الله</t>
  </si>
  <si>
    <t>لميا</t>
  </si>
  <si>
    <t>الاء الصيص</t>
  </si>
  <si>
    <t>وعد الحريري</t>
  </si>
  <si>
    <t>ساره الغيث</t>
  </si>
  <si>
    <t>مشيل</t>
  </si>
  <si>
    <t>ساندي الغيث</t>
  </si>
  <si>
    <t>عبد الله البلخي</t>
  </si>
  <si>
    <t>يارا زيتونه</t>
  </si>
  <si>
    <t>ختام</t>
  </si>
  <si>
    <t>لؤي الجهماني</t>
  </si>
  <si>
    <t>احمد البنا</t>
  </si>
  <si>
    <t>مضر الجنادي</t>
  </si>
  <si>
    <t>نهال ابو خروب</t>
  </si>
  <si>
    <t>نور السعودي</t>
  </si>
  <si>
    <t>رحاب المذيب</t>
  </si>
  <si>
    <t>سفيان الزعبي</t>
  </si>
  <si>
    <t>جادو</t>
  </si>
  <si>
    <t>هاني المحاسنه</t>
  </si>
  <si>
    <t>الهيجاء الزرازره</t>
  </si>
  <si>
    <t>القاسم الحمد</t>
  </si>
  <si>
    <t>شعبان الغزالي</t>
  </si>
  <si>
    <t>هديل الشناعه</t>
  </si>
  <si>
    <t>رهف القبلان</t>
  </si>
  <si>
    <t>ربا الذياب</t>
  </si>
  <si>
    <t>ناريمان المهنا</t>
  </si>
  <si>
    <t>انفصال</t>
  </si>
  <si>
    <t>هيا مياله</t>
  </si>
  <si>
    <t>ازهار</t>
  </si>
  <si>
    <t>محمد فروخ</t>
  </si>
  <si>
    <t>محمد القصير</t>
  </si>
  <si>
    <t>ماريا الحارثي</t>
  </si>
  <si>
    <t>حنا</t>
  </si>
  <si>
    <t>سماح شحاداه</t>
  </si>
  <si>
    <t>همام الشتار</t>
  </si>
  <si>
    <t>احمد السيبراني</t>
  </si>
  <si>
    <t>ولاء سالم</t>
  </si>
  <si>
    <t>نعمات</t>
  </si>
  <si>
    <t>ملاك الزعبي</t>
  </si>
  <si>
    <t>الارقم</t>
  </si>
  <si>
    <t>عالمه</t>
  </si>
  <si>
    <t>عبد الله الرفاعي</t>
  </si>
  <si>
    <t>علياء</t>
  </si>
  <si>
    <t>ايهاب النعيمي</t>
  </si>
  <si>
    <t>عوض</t>
  </si>
  <si>
    <t>ليليان الناقولا اليوسف</t>
  </si>
  <si>
    <t>ميرنا الناقولا</t>
  </si>
  <si>
    <t>ليلى رحال</t>
  </si>
  <si>
    <t>عواطف الناصر</t>
  </si>
  <si>
    <t>يعرب</t>
  </si>
  <si>
    <t>مجد المعزر</t>
  </si>
  <si>
    <t>ابراهيم الحوامده</t>
  </si>
  <si>
    <t>احمد الجمل</t>
  </si>
  <si>
    <t>زينات</t>
  </si>
  <si>
    <t>احمد الحاجي</t>
  </si>
  <si>
    <t>احمد عبد الرزاق</t>
  </si>
  <si>
    <t>ادهم الاسماعيل</t>
  </si>
  <si>
    <t>ارجوان المسالمه</t>
  </si>
  <si>
    <t>المهدي العياش</t>
  </si>
  <si>
    <t>احمد الحريري</t>
  </si>
  <si>
    <t>اسماء الفرحان</t>
  </si>
  <si>
    <t>بثينه العوض</t>
  </si>
  <si>
    <t>تسنيم الخلف</t>
  </si>
  <si>
    <t>خالد المذيب</t>
  </si>
  <si>
    <t>يلينا</t>
  </si>
  <si>
    <t>رائد الابراهيم</t>
  </si>
  <si>
    <t>رقيه عوض</t>
  </si>
  <si>
    <t xml:space="preserve">طليعه </t>
  </si>
  <si>
    <t>رهف الحاتم</t>
  </si>
  <si>
    <t>روعه القداح</t>
  </si>
  <si>
    <t>سعد الحسن</t>
  </si>
  <si>
    <t>سليمان جيدوري</t>
  </si>
  <si>
    <t>شيرين الناصر</t>
  </si>
  <si>
    <t>عاصم البلخي</t>
  </si>
  <si>
    <t>عبد الرحمن المذيب</t>
  </si>
  <si>
    <t>عبد النور عللوه</t>
  </si>
  <si>
    <t>عبير العمار</t>
  </si>
  <si>
    <t>عبير المقداد</t>
  </si>
  <si>
    <t>عماد الكلش</t>
  </si>
  <si>
    <t>عيسى الشلبي</t>
  </si>
  <si>
    <t>غاليه الحسيان</t>
  </si>
  <si>
    <t>كاترين الزعبي</t>
  </si>
  <si>
    <t>لجين عبيسي</t>
  </si>
  <si>
    <t>ماريا الرشيد</t>
  </si>
  <si>
    <t>مجدي البديوي</t>
  </si>
  <si>
    <t>لوسين</t>
  </si>
  <si>
    <t>محمد السليمان</t>
  </si>
  <si>
    <t>محمد المحاميد</t>
  </si>
  <si>
    <t xml:space="preserve">قاسم </t>
  </si>
  <si>
    <t xml:space="preserve">غانا </t>
  </si>
  <si>
    <t>محمد انور الشريف</t>
  </si>
  <si>
    <t>محمد خير ابو سمره</t>
  </si>
  <si>
    <t>محمد خير الأحمد</t>
  </si>
  <si>
    <t>محمد راغد الديري</t>
  </si>
  <si>
    <t>محمد مهدي العمار</t>
  </si>
  <si>
    <t>محمد همام الشريف</t>
  </si>
  <si>
    <t>مناف فياض</t>
  </si>
  <si>
    <t xml:space="preserve">براءه </t>
  </si>
  <si>
    <t>مهند جابر</t>
  </si>
  <si>
    <t>زيد</t>
  </si>
  <si>
    <t>منصوره</t>
  </si>
  <si>
    <t>نسيبه الرفاعي</t>
  </si>
  <si>
    <t>هبا الحاتم</t>
  </si>
  <si>
    <t>واثق</t>
  </si>
  <si>
    <t>هشام الكريع</t>
  </si>
  <si>
    <t>ورود السبسبي</t>
  </si>
  <si>
    <t>ياسمين مهدي</t>
  </si>
  <si>
    <t>شاكر</t>
  </si>
  <si>
    <t>يزن الصمادي</t>
  </si>
  <si>
    <t>احمد عبد الله</t>
  </si>
  <si>
    <t>جواهر</t>
  </si>
  <si>
    <t>عبد الرؤوف</t>
  </si>
  <si>
    <t>محمد زياد</t>
  </si>
  <si>
    <t>هبه الله الرفاعي</t>
  </si>
  <si>
    <t>رائد السليم</t>
  </si>
  <si>
    <t>اسعد نخله</t>
  </si>
  <si>
    <t>ماهر شاشيط</t>
  </si>
  <si>
    <t>وفاء بارودي</t>
  </si>
  <si>
    <t>محمد اكرم</t>
  </si>
  <si>
    <t>راما عمران</t>
  </si>
  <si>
    <t>عنان المالح</t>
  </si>
  <si>
    <t>اسلام جمعه</t>
  </si>
  <si>
    <t>محمد ابو شام</t>
  </si>
  <si>
    <t>نادره</t>
  </si>
  <si>
    <t>قصي نعال</t>
  </si>
  <si>
    <t>تغريد ابيل</t>
  </si>
  <si>
    <t>نيرمين محلى</t>
  </si>
  <si>
    <t>نمير</t>
  </si>
  <si>
    <t>جودي الخالدي</t>
  </si>
  <si>
    <t>محمد حازم</t>
  </si>
  <si>
    <t>شاش</t>
  </si>
  <si>
    <t>نور الكلاس</t>
  </si>
  <si>
    <t>نور الحمصي</t>
  </si>
  <si>
    <t>عبد الله نضر</t>
  </si>
  <si>
    <t>احمد وحيد</t>
  </si>
  <si>
    <t>اسامه طربين</t>
  </si>
  <si>
    <t>سعاد الخليل</t>
  </si>
  <si>
    <t>بتول بدوي</t>
  </si>
  <si>
    <t>لين امون</t>
  </si>
  <si>
    <t>نور ابو الذهب</t>
  </si>
  <si>
    <t>رنا مريدن</t>
  </si>
  <si>
    <t>ولاء هواري</t>
  </si>
  <si>
    <t>علي غره</t>
  </si>
  <si>
    <t>براءه رشوان</t>
  </si>
  <si>
    <t>دعاء طعمه</t>
  </si>
  <si>
    <t>غدير طعمه</t>
  </si>
  <si>
    <t>لين الحمصي</t>
  </si>
  <si>
    <t>اسراء جوعانه</t>
  </si>
  <si>
    <t>سوزان رحمه</t>
  </si>
  <si>
    <t>هبه عليق</t>
  </si>
  <si>
    <t>ديما نزها</t>
  </si>
  <si>
    <t>تسنيم عميره</t>
  </si>
  <si>
    <t>عمار مصطفى</t>
  </si>
  <si>
    <t>محمد ادهم الملا</t>
  </si>
  <si>
    <t>محمد اديب عربوا</t>
  </si>
  <si>
    <t>رزان تحسين بك</t>
  </si>
  <si>
    <t>رنيم شروف</t>
  </si>
  <si>
    <t>محمد مؤيد العصيري</t>
  </si>
  <si>
    <t>رؤى كريم</t>
  </si>
  <si>
    <t>عنوان</t>
  </si>
  <si>
    <t>صفاء حمود</t>
  </si>
  <si>
    <t>فاتن عكرمه</t>
  </si>
  <si>
    <t>لورد</t>
  </si>
  <si>
    <t>محمد خلف</t>
  </si>
  <si>
    <t>فرح القضماني</t>
  </si>
  <si>
    <t>دريه</t>
  </si>
  <si>
    <t>رهف الحمصي</t>
  </si>
  <si>
    <t>محمد عبيد</t>
  </si>
  <si>
    <t>جمانه تقوى</t>
  </si>
  <si>
    <t>رنيم الصفدي</t>
  </si>
  <si>
    <t>نورشان المخللاتي النبكي</t>
  </si>
  <si>
    <t>محمد عامر</t>
  </si>
  <si>
    <t>نارمان</t>
  </si>
  <si>
    <t>حياه الاغواني</t>
  </si>
  <si>
    <t>احمد السيجمي الموصلي</t>
  </si>
  <si>
    <t>محمد نبيل</t>
  </si>
  <si>
    <t>المنذر الدمني</t>
  </si>
  <si>
    <t>عمار عبد الحميد</t>
  </si>
  <si>
    <t>الين هواري</t>
  </si>
  <si>
    <t>علا الخياط</t>
  </si>
  <si>
    <t>الاء ليلى</t>
  </si>
  <si>
    <t>احمد اليمني</t>
  </si>
  <si>
    <t>سعادت</t>
  </si>
  <si>
    <t>دانيه المصري</t>
  </si>
  <si>
    <t>بتول فياض</t>
  </si>
  <si>
    <t>عباده الشماع</t>
  </si>
  <si>
    <t>ماريان زنبقه</t>
  </si>
  <si>
    <t>استير</t>
  </si>
  <si>
    <t>مايا عرقسوسي</t>
  </si>
  <si>
    <t>بتول الطباع</t>
  </si>
  <si>
    <t>ناديا شاهين</t>
  </si>
  <si>
    <t>علاء مسكي</t>
  </si>
  <si>
    <t>دانيه شيخ البساتنه</t>
  </si>
  <si>
    <t>احمد غازي</t>
  </si>
  <si>
    <t>ناهد</t>
  </si>
  <si>
    <t>هيفاء الداري</t>
  </si>
  <si>
    <t>مستو</t>
  </si>
  <si>
    <t>محمد رشاد الغبره</t>
  </si>
  <si>
    <t>بسشار</t>
  </si>
  <si>
    <t>دلال البزره</t>
  </si>
  <si>
    <t>ياسمين الجاجه</t>
  </si>
  <si>
    <t>ميريلا اصطفان</t>
  </si>
  <si>
    <t>هيام سكاف</t>
  </si>
  <si>
    <t>راميه دوبا</t>
  </si>
  <si>
    <t>زهور عابده</t>
  </si>
  <si>
    <t>اصطلاح</t>
  </si>
  <si>
    <t>محمد حسين نظام</t>
  </si>
  <si>
    <t>ريتا حداد</t>
  </si>
  <si>
    <t>دانيا الفلاح</t>
  </si>
  <si>
    <t>رنيم صوفيه</t>
  </si>
  <si>
    <t>مارييلا خوام</t>
  </si>
  <si>
    <t>لويزا</t>
  </si>
  <si>
    <t>عماد صوفيه</t>
  </si>
  <si>
    <t>ديما نويصر</t>
  </si>
  <si>
    <t>نهلا</t>
  </si>
  <si>
    <t>عبد العزيز شويكي</t>
  </si>
  <si>
    <t>محمد صلاح ابو ذراع</t>
  </si>
  <si>
    <t>معن الوتار</t>
  </si>
  <si>
    <t>ريم قطنا</t>
  </si>
  <si>
    <t>قمر الزمان مارديني</t>
  </si>
  <si>
    <t>علا قضماني</t>
  </si>
  <si>
    <t>نجاح سلوم</t>
  </si>
  <si>
    <t>بدور العصيري الشهيربالحبوب</t>
  </si>
  <si>
    <t>جان بول دوه جي</t>
  </si>
  <si>
    <t>زينب وسوف</t>
  </si>
  <si>
    <t>عيسى احمد</t>
  </si>
  <si>
    <t>محمد حيدر</t>
  </si>
  <si>
    <t>رشا الحسيني</t>
  </si>
  <si>
    <t>احمد وليد</t>
  </si>
  <si>
    <t>ديما بكر زهدي</t>
  </si>
  <si>
    <t>ايمان الناعمه</t>
  </si>
  <si>
    <t>محمد ميمون</t>
  </si>
  <si>
    <t>فداء</t>
  </si>
  <si>
    <t>هانيبال بلال</t>
  </si>
  <si>
    <t>روان الطري</t>
  </si>
  <si>
    <t>راما البكري</t>
  </si>
  <si>
    <t>رشا</t>
  </si>
  <si>
    <t>لانا حقي</t>
  </si>
  <si>
    <t>محمد وائل يونس</t>
  </si>
  <si>
    <t>محمد سعيد الايوبي</t>
  </si>
  <si>
    <t>هديل الاعرج</t>
  </si>
  <si>
    <t>تاله نعال</t>
  </si>
  <si>
    <t>ديمه ازرق</t>
  </si>
  <si>
    <t>رهام كبتول</t>
  </si>
  <si>
    <t>محمد نور النحاس</t>
  </si>
  <si>
    <t>محمد عمرو السمكري</t>
  </si>
  <si>
    <t>عمار بليق</t>
  </si>
  <si>
    <t>اماني راجحه</t>
  </si>
  <si>
    <t>ريمي الدبش</t>
  </si>
  <si>
    <t>غزل حمد</t>
  </si>
  <si>
    <t>فرح حمد</t>
  </si>
  <si>
    <t>عهود صداقي</t>
  </si>
  <si>
    <t>ندى الصباغ</t>
  </si>
  <si>
    <t>حسام شرف</t>
  </si>
  <si>
    <t>محمد حسن كركرلي</t>
  </si>
  <si>
    <t>سناء نمر</t>
  </si>
  <si>
    <t>صبيحه</t>
  </si>
  <si>
    <t>ايه الله قداح</t>
  </si>
  <si>
    <t>محمد ملهم تاجا</t>
  </si>
  <si>
    <t>احمد زياد</t>
  </si>
  <si>
    <t>ليال اومري</t>
  </si>
  <si>
    <t>عبدالرزاق</t>
  </si>
  <si>
    <t>احمد قوطرش</t>
  </si>
  <si>
    <t>محمد دودكي</t>
  </si>
  <si>
    <t>زينب البيرقدار</t>
  </si>
  <si>
    <t>فتون</t>
  </si>
  <si>
    <t>امير الدين كفوزي</t>
  </si>
  <si>
    <t>ضياء الدين</t>
  </si>
  <si>
    <t>علي معروف</t>
  </si>
  <si>
    <t>مصعب</t>
  </si>
  <si>
    <t>مهاء</t>
  </si>
  <si>
    <t>سما الخباز</t>
  </si>
  <si>
    <t>يارا حموده</t>
  </si>
  <si>
    <t>محمد جاويش</t>
  </si>
  <si>
    <t>رنا مدغمش</t>
  </si>
  <si>
    <t>محمد زهير</t>
  </si>
  <si>
    <t>امينه يورك</t>
  </si>
  <si>
    <t>عبدالرحمن</t>
  </si>
  <si>
    <t>بيان الحموي</t>
  </si>
  <si>
    <t>حسين الاشقر</t>
  </si>
  <si>
    <t>رؤشه</t>
  </si>
  <si>
    <t>عبير تللو</t>
  </si>
  <si>
    <t>باسمه الحمصي</t>
  </si>
  <si>
    <t>روضه الكوا</t>
  </si>
  <si>
    <t>محمد ابراهيم العقله</t>
  </si>
  <si>
    <t>رؤى عاشور</t>
  </si>
  <si>
    <t>محمد منصور</t>
  </si>
  <si>
    <t>لينا ظريفه</t>
  </si>
  <si>
    <t>محمد ياسر قاروط</t>
  </si>
  <si>
    <t>فاطمه الايوبي</t>
  </si>
  <si>
    <t>محمد خالد</t>
  </si>
  <si>
    <t>شيرين بدليس</t>
  </si>
  <si>
    <t>نانسي الحلاق</t>
  </si>
  <si>
    <t>ادهم عجميه</t>
  </si>
  <si>
    <t>نور الحاج صالح سليمان</t>
  </si>
  <si>
    <t>بيان الحاج</t>
  </si>
  <si>
    <t>فداء دحمان</t>
  </si>
  <si>
    <t>احمد زكريا</t>
  </si>
  <si>
    <t>بارعه</t>
  </si>
  <si>
    <t>وسام النجار</t>
  </si>
  <si>
    <t>محمد صياح</t>
  </si>
  <si>
    <t>محمود عيسى</t>
  </si>
  <si>
    <t>الاء الخطيب</t>
  </si>
  <si>
    <t>ريم نويدر</t>
  </si>
  <si>
    <t>الهام الملاح</t>
  </si>
  <si>
    <t>ساره الجمال</t>
  </si>
  <si>
    <t>محمد تواتي</t>
  </si>
  <si>
    <t>يسرا</t>
  </si>
  <si>
    <t>سناء الهبره</t>
  </si>
  <si>
    <t>سدره المهايني</t>
  </si>
  <si>
    <t>محمد الحمصي</t>
  </si>
  <si>
    <t>هبه عرابي الطحان</t>
  </si>
  <si>
    <t>محمد همام ابوجيب</t>
  </si>
  <si>
    <t>حنان العلبي</t>
  </si>
  <si>
    <t>محمد براء الحرش</t>
  </si>
  <si>
    <t>محمد انس عجاج</t>
  </si>
  <si>
    <t>محمد هشام</t>
  </si>
  <si>
    <t>نور دقماق</t>
  </si>
  <si>
    <t>فكرات</t>
  </si>
  <si>
    <t>اشرف عثمان</t>
  </si>
  <si>
    <t>عنايا</t>
  </si>
  <si>
    <t>جورج العباس</t>
  </si>
  <si>
    <t>كرم دوماني</t>
  </si>
  <si>
    <t>مرهف شومان</t>
  </si>
  <si>
    <t>احمد العجه</t>
  </si>
  <si>
    <t>ولاء خذها</t>
  </si>
  <si>
    <t>الاء الحموي</t>
  </si>
  <si>
    <t>اماني فتال يبرودي</t>
  </si>
  <si>
    <t>مازن الهندي</t>
  </si>
  <si>
    <t>رحمه شعلان</t>
  </si>
  <si>
    <t>محمد صفوه</t>
  </si>
  <si>
    <t>محمد مجد الحبال</t>
  </si>
  <si>
    <t>نهلا اللو</t>
  </si>
  <si>
    <t>عبد الرحمن دبوره</t>
  </si>
  <si>
    <t>محمد نور اللبابيدي</t>
  </si>
  <si>
    <t>ماري زينيه</t>
  </si>
  <si>
    <t>محي الدين عكاشه</t>
  </si>
  <si>
    <t>محمد ماهر</t>
  </si>
  <si>
    <t>لجين الحجار</t>
  </si>
  <si>
    <t>هديل قويدر</t>
  </si>
  <si>
    <t>محمد فلاحه</t>
  </si>
  <si>
    <t>اسراء رمضان</t>
  </si>
  <si>
    <t>غاليه</t>
  </si>
  <si>
    <t>الاميره بتول صرصر</t>
  </si>
  <si>
    <t>عبد العزيز الخانجي</t>
  </si>
  <si>
    <t>معتزبالله</t>
  </si>
  <si>
    <t>اماني مكيه</t>
  </si>
  <si>
    <t>محمد منار السقر</t>
  </si>
  <si>
    <t>محمدعدنان</t>
  </si>
  <si>
    <t>علا الحموي</t>
  </si>
  <si>
    <t>حسان جبري</t>
  </si>
  <si>
    <t>بدور</t>
  </si>
  <si>
    <t>محمد خير ايتوني</t>
  </si>
  <si>
    <t>محمد خيري</t>
  </si>
  <si>
    <t>عبد العزيز الكردي</t>
  </si>
  <si>
    <t>كريم كلاس</t>
  </si>
  <si>
    <t>ثريا عوض</t>
  </si>
  <si>
    <t>ابي العلبي</t>
  </si>
  <si>
    <t>رامي سليق</t>
  </si>
  <si>
    <t>محمد رضوان</t>
  </si>
  <si>
    <t>خالد الساطي</t>
  </si>
  <si>
    <t>رنيم سمسميه</t>
  </si>
  <si>
    <t>محمد ايمن</t>
  </si>
  <si>
    <t>عبد الرحيم الشربجي</t>
  </si>
  <si>
    <t>محمد رمضان</t>
  </si>
  <si>
    <t>ميسره</t>
  </si>
  <si>
    <t>يزن عثمان</t>
  </si>
  <si>
    <t>مرام الشماط</t>
  </si>
  <si>
    <t>فنن سعد الدين</t>
  </si>
  <si>
    <t>ضحى السلق</t>
  </si>
  <si>
    <t>محمد غياث</t>
  </si>
  <si>
    <t>سماح</t>
  </si>
  <si>
    <t>نورهان البيرملي</t>
  </si>
  <si>
    <t>غنا طحان</t>
  </si>
  <si>
    <t>فاطمه الجولق</t>
  </si>
  <si>
    <t>محمد رفيق</t>
  </si>
  <si>
    <t>حامد طعمه</t>
  </si>
  <si>
    <t>ابتسام الحمصي</t>
  </si>
  <si>
    <t>اريج الحصري</t>
  </si>
  <si>
    <t>الاء خطاب</t>
  </si>
  <si>
    <t>محمد مهيار</t>
  </si>
  <si>
    <t>جود معاد</t>
  </si>
  <si>
    <t>يسرى سلوم</t>
  </si>
  <si>
    <t>رنيم عوض</t>
  </si>
  <si>
    <t>محمد الخباز</t>
  </si>
  <si>
    <t>ايه البغدادي</t>
  </si>
  <si>
    <t>اماني</t>
  </si>
  <si>
    <t>محمد رامي الماوردي الحفار</t>
  </si>
  <si>
    <t>مهند كعدان الشالاتي</t>
  </si>
  <si>
    <t>احمد عرابي</t>
  </si>
  <si>
    <t>مجد طرابلسي</t>
  </si>
  <si>
    <t>فرح دللول</t>
  </si>
  <si>
    <t>زهراء سنوبر</t>
  </si>
  <si>
    <t>محمد بواب</t>
  </si>
  <si>
    <t>محمد المرستاني</t>
  </si>
  <si>
    <t>حلا قارح</t>
  </si>
  <si>
    <t>عبد الرحمن القباني</t>
  </si>
  <si>
    <t>نور الفقير</t>
  </si>
  <si>
    <t>محمد نزار</t>
  </si>
  <si>
    <t>محمد ايهم جبري</t>
  </si>
  <si>
    <t>راما</t>
  </si>
  <si>
    <t>محمد شخاشيرو</t>
  </si>
  <si>
    <t>شروق رحمه</t>
  </si>
  <si>
    <t>غفران حامد</t>
  </si>
  <si>
    <t>محمد طارق كسرواني</t>
  </si>
  <si>
    <t>هدايا الكردي</t>
  </si>
  <si>
    <t>محمد حبيب</t>
  </si>
  <si>
    <t>زين العابدين ابوعيسى</t>
  </si>
  <si>
    <t>فانز</t>
  </si>
  <si>
    <t>مناء</t>
  </si>
  <si>
    <t>ايلاف رحمون</t>
  </si>
  <si>
    <t>انس الرمحين</t>
  </si>
  <si>
    <t>اديب</t>
  </si>
  <si>
    <t>احمد عبد المولى</t>
  </si>
  <si>
    <t xml:space="preserve">محمد سعيد </t>
  </si>
  <si>
    <t xml:space="preserve">اميمه </t>
  </si>
  <si>
    <t>اسماء كنج</t>
  </si>
  <si>
    <t xml:space="preserve">طريف </t>
  </si>
  <si>
    <t>اسيمه دهمة</t>
  </si>
  <si>
    <t>اعتدال القطان</t>
  </si>
  <si>
    <t>انتصار الحلواني</t>
  </si>
  <si>
    <t>انس عرقسوسي</t>
  </si>
  <si>
    <t>انسام علوش</t>
  </si>
  <si>
    <t>اني مانويان</t>
  </si>
  <si>
    <t>ايمان نوري</t>
  </si>
  <si>
    <t>اسماء الجوجو</t>
  </si>
  <si>
    <t>اماني الشهاب</t>
  </si>
  <si>
    <t>ايمن المدني</t>
  </si>
  <si>
    <t xml:space="preserve">ريم </t>
  </si>
  <si>
    <t>الاء الترك</t>
  </si>
  <si>
    <t>بتول مصارع</t>
  </si>
  <si>
    <t>براء شيخو</t>
  </si>
  <si>
    <t>بشرى امون</t>
  </si>
  <si>
    <t>بيان الحبال</t>
  </si>
  <si>
    <t>بيان العابد</t>
  </si>
  <si>
    <t>بيان زينه</t>
  </si>
  <si>
    <t>احمد جمعه</t>
  </si>
  <si>
    <t>جلنار عوض</t>
  </si>
  <si>
    <t>جميله مطر</t>
  </si>
  <si>
    <t>عاطفه</t>
  </si>
  <si>
    <t>جودي سمكري</t>
  </si>
  <si>
    <t>جويل العيد</t>
  </si>
  <si>
    <t>حكمت عبد السلام</t>
  </si>
  <si>
    <t>حلا شبيب</t>
  </si>
  <si>
    <t>حنين صداقي</t>
  </si>
  <si>
    <t>تهاني</t>
  </si>
  <si>
    <t>خالد ليلا</t>
  </si>
  <si>
    <t>خزامى النمير</t>
  </si>
  <si>
    <t>تاريز</t>
  </si>
  <si>
    <t>دانيه السمان</t>
  </si>
  <si>
    <t>دعاء الموصللي</t>
  </si>
  <si>
    <t>وصال</t>
  </si>
  <si>
    <t>ديما همداني</t>
  </si>
  <si>
    <t>بنان</t>
  </si>
  <si>
    <t>ديمه سلمو</t>
  </si>
  <si>
    <t>راما ابوعدله</t>
  </si>
  <si>
    <t xml:space="preserve">مروان </t>
  </si>
  <si>
    <t xml:space="preserve">نسرين </t>
  </si>
  <si>
    <t>راما العلاف</t>
  </si>
  <si>
    <t>راما الفرا</t>
  </si>
  <si>
    <t xml:space="preserve">هزار </t>
  </si>
  <si>
    <t>راما قريط</t>
  </si>
  <si>
    <t xml:space="preserve">مؤيد </t>
  </si>
  <si>
    <t xml:space="preserve">ورود </t>
  </si>
  <si>
    <t>رحاب صحن</t>
  </si>
  <si>
    <t>رزان ناصر</t>
  </si>
  <si>
    <t>رشا عدنان</t>
  </si>
  <si>
    <t>رضوان الموات</t>
  </si>
  <si>
    <t>رغد كامل</t>
  </si>
  <si>
    <t>رنيم عقيد</t>
  </si>
  <si>
    <t>محمد غازي</t>
  </si>
  <si>
    <t>رهام ابو قرعه</t>
  </si>
  <si>
    <t xml:space="preserve">ياسين </t>
  </si>
  <si>
    <t>رهام الحموي</t>
  </si>
  <si>
    <t>روان العبد</t>
  </si>
  <si>
    <t>روان النحلاوي</t>
  </si>
  <si>
    <t>روبي الطحان</t>
  </si>
  <si>
    <t xml:space="preserve">رضوان </t>
  </si>
  <si>
    <t>رؤى رمضان</t>
  </si>
  <si>
    <t>زينب اجنيد</t>
  </si>
  <si>
    <t>اديل</t>
  </si>
  <si>
    <t>زينه الصبح</t>
  </si>
  <si>
    <t>محمد هلال</t>
  </si>
  <si>
    <t>سحر السيد</t>
  </si>
  <si>
    <t>حمز ه</t>
  </si>
  <si>
    <t>سلمى حاضر</t>
  </si>
  <si>
    <t xml:space="preserve">سحر </t>
  </si>
  <si>
    <t>سلوى عجلوني</t>
  </si>
  <si>
    <t>سماح يغمور</t>
  </si>
  <si>
    <t xml:space="preserve">محمد سميح </t>
  </si>
  <si>
    <t>سميه الحمصي</t>
  </si>
  <si>
    <t xml:space="preserve">نور الدين </t>
  </si>
  <si>
    <t>حسنيه</t>
  </si>
  <si>
    <t>شام الهامش</t>
  </si>
  <si>
    <t>محمد عمار</t>
  </si>
  <si>
    <t>شهم الكيلاني</t>
  </si>
  <si>
    <t>ضحى عبد الباقي الشربجي</t>
  </si>
  <si>
    <t>محمدمأمون</t>
  </si>
  <si>
    <t>عبد الرزاق المغربي الشهيربشحاده</t>
  </si>
  <si>
    <t>محمد غالب</t>
  </si>
  <si>
    <t>عبد الكريم نضر</t>
  </si>
  <si>
    <t>عمار وهبه</t>
  </si>
  <si>
    <t>غدير العصيري</t>
  </si>
  <si>
    <t>فاتن زلفو</t>
  </si>
  <si>
    <t>محمد برهان</t>
  </si>
  <si>
    <t>فاديا الحموي</t>
  </si>
  <si>
    <t>لانا اللطيف</t>
  </si>
  <si>
    <t>لبابه الجلاد</t>
  </si>
  <si>
    <t xml:space="preserve">محمد سمير </t>
  </si>
  <si>
    <t>رؤى</t>
  </si>
  <si>
    <t>لمى طربين</t>
  </si>
  <si>
    <t>رزان</t>
  </si>
  <si>
    <t>لوليا مراد</t>
  </si>
  <si>
    <t>اسيد</t>
  </si>
  <si>
    <t>ليلاس الحايك</t>
  </si>
  <si>
    <t>زوات</t>
  </si>
  <si>
    <t>لين دمشقيه</t>
  </si>
  <si>
    <t>محمد انس</t>
  </si>
  <si>
    <t>لين شيخ اوغلي</t>
  </si>
  <si>
    <t>رغد</t>
  </si>
  <si>
    <t>متيلدا داراني</t>
  </si>
  <si>
    <t>محمد البارودي</t>
  </si>
  <si>
    <t>محمد التركماني</t>
  </si>
  <si>
    <t>محمد امين المصري</t>
  </si>
  <si>
    <t xml:space="preserve">محمد رضوان </t>
  </si>
  <si>
    <t xml:space="preserve">ابتسام </t>
  </si>
  <si>
    <t>محمد ايهم عبيدو</t>
  </si>
  <si>
    <t xml:space="preserve">محمد حسام </t>
  </si>
  <si>
    <t xml:space="preserve">خديجه </t>
  </si>
  <si>
    <t>محمد بسام تقي الدين</t>
  </si>
  <si>
    <t xml:space="preserve">محمد سامر </t>
  </si>
  <si>
    <t xml:space="preserve">نور </t>
  </si>
  <si>
    <t>محمد بني المرجه</t>
  </si>
  <si>
    <t>محمد بوز العسل</t>
  </si>
  <si>
    <t>محمد خالد السمان</t>
  </si>
  <si>
    <t>محمد زاهر</t>
  </si>
  <si>
    <t>محمد خالد نصري</t>
  </si>
  <si>
    <t>محمد خلدون الحداد</t>
  </si>
  <si>
    <t>محمد ديب الافتريسي</t>
  </si>
  <si>
    <t>محمد سعد الدين الحلاق</t>
  </si>
  <si>
    <t>جومانة</t>
  </si>
  <si>
    <t>محمد عامر جديني</t>
  </si>
  <si>
    <t xml:space="preserve">محمد محسن </t>
  </si>
  <si>
    <t xml:space="preserve">محاسن </t>
  </si>
  <si>
    <t>محمد علي بك</t>
  </si>
  <si>
    <t>محمد عمر خلف</t>
  </si>
  <si>
    <t xml:space="preserve">نسيم </t>
  </si>
  <si>
    <t xml:space="preserve">مفاز </t>
  </si>
  <si>
    <t>محمد عيد المقت</t>
  </si>
  <si>
    <t xml:space="preserve">عبد الرحمن </t>
  </si>
  <si>
    <t>محمد قتيبه مردم بك</t>
  </si>
  <si>
    <t>محمد طارق</t>
  </si>
  <si>
    <t>ميرفت</t>
  </si>
  <si>
    <t>محمد كنان الابرص</t>
  </si>
  <si>
    <t>محمد مهدي الزين</t>
  </si>
  <si>
    <t>محمد نور الحريري</t>
  </si>
  <si>
    <t xml:space="preserve">عبد الوهاب </t>
  </si>
  <si>
    <t xml:space="preserve">ميساء </t>
  </si>
  <si>
    <t>محمد هشام اوطه باشي</t>
  </si>
  <si>
    <t>محمود التكله</t>
  </si>
  <si>
    <t>مصعب مشيلم</t>
  </si>
  <si>
    <t>ملاذ البدوي</t>
  </si>
  <si>
    <t>محمد مخلص</t>
  </si>
  <si>
    <t>منار محمد</t>
  </si>
  <si>
    <t>يسيره</t>
  </si>
  <si>
    <t>مهاب سمير</t>
  </si>
  <si>
    <t>مهند كردي</t>
  </si>
  <si>
    <t>ناصر مزيان</t>
  </si>
  <si>
    <t>محمد نور الدين</t>
  </si>
  <si>
    <t>نور الجابر</t>
  </si>
  <si>
    <t>نور السمكري</t>
  </si>
  <si>
    <t>نور شمس</t>
  </si>
  <si>
    <t>هبا قاسم</t>
  </si>
  <si>
    <t>هديل برازي</t>
  </si>
  <si>
    <t>متحده</t>
  </si>
  <si>
    <t>هيا المصطفى</t>
  </si>
  <si>
    <t xml:space="preserve">سوسن </t>
  </si>
  <si>
    <t>هيا عوض</t>
  </si>
  <si>
    <t>وفاء الحداد</t>
  </si>
  <si>
    <t>ولاء حمزه</t>
  </si>
  <si>
    <t>ولاء مشمش</t>
  </si>
  <si>
    <t>ياسمين ابراهيم</t>
  </si>
  <si>
    <t>ضحى القديمي</t>
  </si>
  <si>
    <t>محمد طارق النجار</t>
  </si>
  <si>
    <t>نورهان نضر</t>
  </si>
  <si>
    <t>رناد جزايرلي</t>
  </si>
  <si>
    <t>دانيه</t>
  </si>
  <si>
    <t>ايناس</t>
  </si>
  <si>
    <t>محمد صفا</t>
  </si>
  <si>
    <t>عنايه</t>
  </si>
  <si>
    <t>ريتا</t>
  </si>
  <si>
    <t>هبا</t>
  </si>
  <si>
    <t>وجدان</t>
  </si>
  <si>
    <t>جان</t>
  </si>
  <si>
    <t>محمد جواد</t>
  </si>
  <si>
    <t>مرهف</t>
  </si>
  <si>
    <t>علا</t>
  </si>
  <si>
    <t>بندر</t>
  </si>
  <si>
    <t>ميسم</t>
  </si>
  <si>
    <t>جانيت</t>
  </si>
  <si>
    <t>عبد الباسط</t>
  </si>
  <si>
    <t>دلال الحمد</t>
  </si>
  <si>
    <t>نفوعه</t>
  </si>
  <si>
    <t>عبد العزيز الاحمد</t>
  </si>
  <si>
    <t>علا الشيخ</t>
  </si>
  <si>
    <t>زينه بعاج</t>
  </si>
  <si>
    <t>صبا الخضر</t>
  </si>
  <si>
    <t>اسماء الجلود العبد</t>
  </si>
  <si>
    <t>فاطمه اهويدي</t>
  </si>
  <si>
    <t>عبدالعزيز</t>
  </si>
  <si>
    <t>محمد مرشد الخلف</t>
  </si>
  <si>
    <t>عبد الرحمن الاحمد</t>
  </si>
  <si>
    <t>نشوه</t>
  </si>
  <si>
    <t>عدنان الرويلي</t>
  </si>
  <si>
    <t>هبه عبد الجليل</t>
  </si>
  <si>
    <t>محمد علي المحمد</t>
  </si>
  <si>
    <t>فادي الحاج تبن</t>
  </si>
  <si>
    <t>ريما الفتيح</t>
  </si>
  <si>
    <t>خديجه علي الحمد المفرج</t>
  </si>
  <si>
    <t>قثم</t>
  </si>
  <si>
    <t>المنذر الشخير</t>
  </si>
  <si>
    <t>حلا المحمد الشوحان</t>
  </si>
  <si>
    <t>ديمه السلامه</t>
  </si>
  <si>
    <t>محمود الحميده</t>
  </si>
  <si>
    <t>نعيمه الحمادي</t>
  </si>
  <si>
    <t>نوها</t>
  </si>
  <si>
    <t>لميس السليمان</t>
  </si>
  <si>
    <t>انس السيد</t>
  </si>
  <si>
    <t>مامون الحسين</t>
  </si>
  <si>
    <t>راجحه</t>
  </si>
  <si>
    <t>اريج العبد الله الحسين</t>
  </si>
  <si>
    <t>برجس</t>
  </si>
  <si>
    <t>اسماء الاسعد</t>
  </si>
  <si>
    <t>كمره</t>
  </si>
  <si>
    <t>كنانه السليمان الناصر</t>
  </si>
  <si>
    <t>محمد الفصيح</t>
  </si>
  <si>
    <t>وسمه</t>
  </si>
  <si>
    <t>ريم خليوي</t>
  </si>
  <si>
    <t>سعاد العويد</t>
  </si>
  <si>
    <t>هاني الحاج موسى</t>
  </si>
  <si>
    <t>عمر الدخيل</t>
  </si>
  <si>
    <t>افراح الدهش</t>
  </si>
  <si>
    <t>عبد الرحمن ابراهيم الموسى</t>
  </si>
  <si>
    <t>منى الحسوني</t>
  </si>
  <si>
    <t>رهف السيد شعيبي</t>
  </si>
  <si>
    <t>صفا العبد الله</t>
  </si>
  <si>
    <t>ساره النايف</t>
  </si>
  <si>
    <t>نور الهدى محيمد النايف البرجس</t>
  </si>
  <si>
    <t>اسراء الشاهر</t>
  </si>
  <si>
    <t>اسماء الشاهر</t>
  </si>
  <si>
    <t>اسماعيل العبيد</t>
  </si>
  <si>
    <t xml:space="preserve">عمشة </t>
  </si>
  <si>
    <t>بيان عبدالقادر</t>
  </si>
  <si>
    <t>ندا</t>
  </si>
  <si>
    <t>جمانه حسن</t>
  </si>
  <si>
    <t>حلا العبد الله</t>
  </si>
  <si>
    <t>جساس</t>
  </si>
  <si>
    <t>رقيه محمود</t>
  </si>
  <si>
    <t>زبيده الابراهيم</t>
  </si>
  <si>
    <t>زهره العليوي</t>
  </si>
  <si>
    <t xml:space="preserve">عبير </t>
  </si>
  <si>
    <t>سلوى المنيف</t>
  </si>
  <si>
    <t>مداح</t>
  </si>
  <si>
    <t>جحله</t>
  </si>
  <si>
    <t>محمد خير الحاج عبد الله</t>
  </si>
  <si>
    <t>محمود الاحمد</t>
  </si>
  <si>
    <t>معاذ الفتحي</t>
  </si>
  <si>
    <t>نشوه الحديدي</t>
  </si>
  <si>
    <t>هيفاء ابوزيد</t>
  </si>
  <si>
    <t>وفاء المنيف</t>
  </si>
  <si>
    <t>ياسمين الحايف</t>
  </si>
  <si>
    <t xml:space="preserve">سوري </t>
  </si>
  <si>
    <t xml:space="preserve">مريفه </t>
  </si>
  <si>
    <t>يزن الطه</t>
  </si>
  <si>
    <t>مؤمن</t>
  </si>
  <si>
    <t>يارا صالح</t>
  </si>
  <si>
    <t>عبدالحسيب</t>
  </si>
  <si>
    <t>محمد ياسر عريضه</t>
  </si>
  <si>
    <t>فايز حبوش</t>
  </si>
  <si>
    <t>مالك حبوش</t>
  </si>
  <si>
    <t>علا منصور</t>
  </si>
  <si>
    <t>حاتم حسابا</t>
  </si>
  <si>
    <t>بشار سريول</t>
  </si>
  <si>
    <t>فطوم عز الدين</t>
  </si>
  <si>
    <t>ولاء الحوري</t>
  </si>
  <si>
    <t>محمد شاكر</t>
  </si>
  <si>
    <t>يارا حسن</t>
  </si>
  <si>
    <t>وائل تكله</t>
  </si>
  <si>
    <t>رهف الزمريق</t>
  </si>
  <si>
    <t>احمد عز الدين نعمان</t>
  </si>
  <si>
    <t>وليد عرابي</t>
  </si>
  <si>
    <t>صخر اللافي</t>
  </si>
  <si>
    <t>شيمه</t>
  </si>
  <si>
    <t>انس عبد القادر</t>
  </si>
  <si>
    <t>محمود زانه</t>
  </si>
  <si>
    <t>ربيع المنيهي</t>
  </si>
  <si>
    <t>عبيده عبد الحق</t>
  </si>
  <si>
    <t>نورا صالح</t>
  </si>
  <si>
    <t>بلال الحبشي</t>
  </si>
  <si>
    <t>مهند صالح</t>
  </si>
  <si>
    <t>رقيه نابوش</t>
  </si>
  <si>
    <t>محمد ممتاز</t>
  </si>
  <si>
    <t>مزنه عوده</t>
  </si>
  <si>
    <t>سوزان فرانز</t>
  </si>
  <si>
    <t>خالد الجوجو</t>
  </si>
  <si>
    <t>مايا الشامي</t>
  </si>
  <si>
    <t>سامي بيروتي</t>
  </si>
  <si>
    <t>انس بيازيد</t>
  </si>
  <si>
    <t>عزه مصري</t>
  </si>
  <si>
    <t>رشا برغله</t>
  </si>
  <si>
    <t>شام شلهوم</t>
  </si>
  <si>
    <t>سيف الدين سيف</t>
  </si>
  <si>
    <t>اندرا الاحمر</t>
  </si>
  <si>
    <t>محمد دوكه</t>
  </si>
  <si>
    <t>انوار عبد المالك</t>
  </si>
  <si>
    <t>علاء سليمان خالد</t>
  </si>
  <si>
    <t>اميه عاشور</t>
  </si>
  <si>
    <t>عبد الرحمن البرتاوي</t>
  </si>
  <si>
    <t>روان قدوره</t>
  </si>
  <si>
    <t>احمد معتز</t>
  </si>
  <si>
    <t>محمد عامر شاكر</t>
  </si>
  <si>
    <t>ابراهيم العسلي</t>
  </si>
  <si>
    <t>رزان حموده</t>
  </si>
  <si>
    <t>اسعد نصر</t>
  </si>
  <si>
    <t>فرح صقر</t>
  </si>
  <si>
    <t>افتكار</t>
  </si>
  <si>
    <t>ثائر صقر</t>
  </si>
  <si>
    <t>راشيل عبود</t>
  </si>
  <si>
    <t>غيث رزق</t>
  </si>
  <si>
    <t>مها الراشد</t>
  </si>
  <si>
    <t>منار شاهين</t>
  </si>
  <si>
    <t>غيداء شاهين</t>
  </si>
  <si>
    <t>خبصه</t>
  </si>
  <si>
    <t>مهند مجيد</t>
  </si>
  <si>
    <t>الاء البقاعي</t>
  </si>
  <si>
    <t>دانيا عبيد</t>
  </si>
  <si>
    <t>دانيا اللحام</t>
  </si>
  <si>
    <t>محمد يوسف</t>
  </si>
  <si>
    <t>محمد البقاعي</t>
  </si>
  <si>
    <t>لين البحري</t>
  </si>
  <si>
    <t>كارولين</t>
  </si>
  <si>
    <t>عصام ميخائيل</t>
  </si>
  <si>
    <t>اناس</t>
  </si>
  <si>
    <t>هيا ابوحامد</t>
  </si>
  <si>
    <t>كريم طليعه</t>
  </si>
  <si>
    <t>كلودا اتمت</t>
  </si>
  <si>
    <t>جمانه ابو حامد</t>
  </si>
  <si>
    <t>هنيدي</t>
  </si>
  <si>
    <t>امنه ابوضاهر</t>
  </si>
  <si>
    <t>عامر ابو حامد</t>
  </si>
  <si>
    <t>سالي حامد</t>
  </si>
  <si>
    <t>نبيليا</t>
  </si>
  <si>
    <t>وسام مزهر</t>
  </si>
  <si>
    <t>مجد مارينا</t>
  </si>
  <si>
    <t>رنيم قاسم</t>
  </si>
  <si>
    <t>سجيعه</t>
  </si>
  <si>
    <t>غرام خلف</t>
  </si>
  <si>
    <t>محار عمر</t>
  </si>
  <si>
    <t>عفراء عبد الرحمن</t>
  </si>
  <si>
    <t>حسام بكر</t>
  </si>
  <si>
    <t>غروب</t>
  </si>
  <si>
    <t>ريام رؤوف</t>
  </si>
  <si>
    <t>فرح كنعان</t>
  </si>
  <si>
    <t>احمد السليم</t>
  </si>
  <si>
    <t>ركوه</t>
  </si>
  <si>
    <t>فاطمه عمشه</t>
  </si>
  <si>
    <t>ديالا هلال</t>
  </si>
  <si>
    <t>خالد حمود</t>
  </si>
  <si>
    <t>احمد جلال كريزان</t>
  </si>
  <si>
    <t>امور سلما</t>
  </si>
  <si>
    <t>محمد معتز</t>
  </si>
  <si>
    <t>حسين عريضه</t>
  </si>
  <si>
    <t>ديالا زيدان</t>
  </si>
  <si>
    <t>محمدنادر</t>
  </si>
  <si>
    <t>يوركوفا</t>
  </si>
  <si>
    <t>خالد قطيمان</t>
  </si>
  <si>
    <t>سحاب دلول</t>
  </si>
  <si>
    <t>الاء صالح</t>
  </si>
  <si>
    <t>محمد الطويل</t>
  </si>
  <si>
    <t>فاطمه الجلاب</t>
  </si>
  <si>
    <t>نيفين الطويل</t>
  </si>
  <si>
    <t>نجوى مدخنه</t>
  </si>
  <si>
    <t>افرنجيه</t>
  </si>
  <si>
    <t>دانا بحبوح</t>
  </si>
  <si>
    <t>هزاع</t>
  </si>
  <si>
    <t>ميرهان حليمه</t>
  </si>
  <si>
    <t>ايات الصدقه</t>
  </si>
  <si>
    <t>مصطفى غنوم</t>
  </si>
  <si>
    <t>روان شوكه</t>
  </si>
  <si>
    <t>شهناز</t>
  </si>
  <si>
    <t>ليا شوكه</t>
  </si>
  <si>
    <t>نتيله هبشه</t>
  </si>
  <si>
    <t>ريم بركه</t>
  </si>
  <si>
    <t>مياس مالك</t>
  </si>
  <si>
    <t>رائد النفوري</t>
  </si>
  <si>
    <t>رنا شيخه</t>
  </si>
  <si>
    <t>نور دوبه</t>
  </si>
  <si>
    <t>مروه الشتره</t>
  </si>
  <si>
    <t>ماهر الحرفي</t>
  </si>
  <si>
    <t>احمد شيخ سليمان</t>
  </si>
  <si>
    <t>مياس</t>
  </si>
  <si>
    <t>احمد زوكار</t>
  </si>
  <si>
    <t>خالد عبسي</t>
  </si>
  <si>
    <t>اريج رعد</t>
  </si>
  <si>
    <t>لجين الحاجي</t>
  </si>
  <si>
    <t>اماره</t>
  </si>
  <si>
    <t>محمود الشمالي</t>
  </si>
  <si>
    <t>ضياء البقاعي</t>
  </si>
  <si>
    <t>رشا الخوص</t>
  </si>
  <si>
    <t>هيا الغيبر</t>
  </si>
  <si>
    <t>عدي خيطو</t>
  </si>
  <si>
    <t>فاطمه السمره</t>
  </si>
  <si>
    <t>مروى المصري</t>
  </si>
  <si>
    <t>هيام الاغا</t>
  </si>
  <si>
    <t>لوسي داود</t>
  </si>
  <si>
    <t>ايلين</t>
  </si>
  <si>
    <t>مريانا غصن</t>
  </si>
  <si>
    <t>نور الحوري</t>
  </si>
  <si>
    <t>احمد زاهده</t>
  </si>
  <si>
    <t>مديحه كنعان</t>
  </si>
  <si>
    <t>هلا عباس</t>
  </si>
  <si>
    <t>عطيه شعبان</t>
  </si>
  <si>
    <t>عمار عباس</t>
  </si>
  <si>
    <t>محمود المصري</t>
  </si>
  <si>
    <t>محمد خوام</t>
  </si>
  <si>
    <t>الاء عبد النبي</t>
  </si>
  <si>
    <t>محمد الجواد كمال الدين الشماط</t>
  </si>
  <si>
    <t>عقيد</t>
  </si>
  <si>
    <t>عبد الرحمن الشماط</t>
  </si>
  <si>
    <t>جبران الطواح</t>
  </si>
  <si>
    <t>محمد مرعي</t>
  </si>
  <si>
    <t>لانا بدره</t>
  </si>
  <si>
    <t>لمعه دلعين</t>
  </si>
  <si>
    <t>اسماء مناوي</t>
  </si>
  <si>
    <t>بسام الازوق</t>
  </si>
  <si>
    <t>انس عليان تبلو</t>
  </si>
  <si>
    <t>عبد الرحمن نتوف</t>
  </si>
  <si>
    <t>محمود صوان</t>
  </si>
  <si>
    <t>عبد الرحمن طقطق</t>
  </si>
  <si>
    <t>وعد داود</t>
  </si>
  <si>
    <t>محمود عرفه</t>
  </si>
  <si>
    <t>محمود الخطيب</t>
  </si>
  <si>
    <t>عبد الله جراده</t>
  </si>
  <si>
    <t>سماح الخطيب</t>
  </si>
  <si>
    <t>خجو</t>
  </si>
  <si>
    <t>فادي الخوري</t>
  </si>
  <si>
    <t>هلون</t>
  </si>
  <si>
    <t>هاني كشيك</t>
  </si>
  <si>
    <t>ندانين فرزان</t>
  </si>
  <si>
    <t>نغم زين</t>
  </si>
  <si>
    <t>روان سلامه</t>
  </si>
  <si>
    <t>رستم</t>
  </si>
  <si>
    <t>هديل الصفدي</t>
  </si>
  <si>
    <t>منيره الحلبي</t>
  </si>
  <si>
    <t>الطاف</t>
  </si>
  <si>
    <t>شام ورور</t>
  </si>
  <si>
    <t>ميرنا الحلبي</t>
  </si>
  <si>
    <t>تمام عربي</t>
  </si>
  <si>
    <t>فضيله خرنوب</t>
  </si>
  <si>
    <t>بشار شوفان</t>
  </si>
  <si>
    <t>محمد برادعي</t>
  </si>
  <si>
    <t>ثناء بكرو</t>
  </si>
  <si>
    <t>احمد فياض</t>
  </si>
  <si>
    <t>عبدالحليم</t>
  </si>
  <si>
    <t>مها مدخنه</t>
  </si>
  <si>
    <t>عبد القادر شاهين</t>
  </si>
  <si>
    <t>هديل باره</t>
  </si>
  <si>
    <t>فاديا اندراوس</t>
  </si>
  <si>
    <t>مدلين</t>
  </si>
  <si>
    <t>عفراء شاهين</t>
  </si>
  <si>
    <t>نور الهدى باكير</t>
  </si>
  <si>
    <t>عبد الله صيبعه</t>
  </si>
  <si>
    <t>حليمه نداف</t>
  </si>
  <si>
    <t>عمر خلوف</t>
  </si>
  <si>
    <t>مؤمنات</t>
  </si>
  <si>
    <t>محمد امين عبد السلام</t>
  </si>
  <si>
    <t>جيانا سكر</t>
  </si>
  <si>
    <t>ايه عجاج</t>
  </si>
  <si>
    <t>كمال طيجون</t>
  </si>
  <si>
    <t>ايناس عصفور</t>
  </si>
  <si>
    <t>اكرام البرغل</t>
  </si>
  <si>
    <t>محمد العابد</t>
  </si>
  <si>
    <t>عمار الفارس</t>
  </si>
  <si>
    <t>عبد المجيد العايد</t>
  </si>
  <si>
    <t>مالك الطويل</t>
  </si>
  <si>
    <t>فادي بكرو</t>
  </si>
  <si>
    <t>انس الخطيب</t>
  </si>
  <si>
    <t>زكريا قزموز</t>
  </si>
  <si>
    <t>محمود الهندي</t>
  </si>
  <si>
    <t>عريفه</t>
  </si>
  <si>
    <t>مصطفى الشنوان</t>
  </si>
  <si>
    <t>ساره ابوعمر</t>
  </si>
  <si>
    <t>ابراهيم البقاعي</t>
  </si>
  <si>
    <t>محمد يمان الشلبي</t>
  </si>
  <si>
    <t>مجد شرف</t>
  </si>
  <si>
    <t>محمد علي موسى</t>
  </si>
  <si>
    <t>رزان اليسقي</t>
  </si>
  <si>
    <t>اخلاص كباره</t>
  </si>
  <si>
    <t>صفا قطط</t>
  </si>
  <si>
    <t>سليمان الحمصي</t>
  </si>
  <si>
    <t>امل درغام</t>
  </si>
  <si>
    <t>احمد بقاعي</t>
  </si>
  <si>
    <t>محمد هعمر</t>
  </si>
  <si>
    <t>دعاء خليل</t>
  </si>
  <si>
    <t>محمد الصالح</t>
  </si>
  <si>
    <t>مروه الدرويش الخطيب</t>
  </si>
  <si>
    <t>داني اللحام</t>
  </si>
  <si>
    <t>شادي</t>
  </si>
  <si>
    <t>ديما عبيد</t>
  </si>
  <si>
    <t>غصان</t>
  </si>
  <si>
    <t>رهام الصباغ</t>
  </si>
  <si>
    <t>جنا رضوان</t>
  </si>
  <si>
    <t>ديالا شاهين</t>
  </si>
  <si>
    <t>رواد الريم</t>
  </si>
  <si>
    <t>ثلجه</t>
  </si>
  <si>
    <t>تامر حمد السلمان</t>
  </si>
  <si>
    <t>نور العريضي</t>
  </si>
  <si>
    <t>رشا القباني</t>
  </si>
  <si>
    <t>هوناده</t>
  </si>
  <si>
    <t>روان العساف</t>
  </si>
  <si>
    <t>دولامه</t>
  </si>
  <si>
    <t>ضياء فاهمه</t>
  </si>
  <si>
    <t>حنين ابو شاش</t>
  </si>
  <si>
    <t>هبه مهنا</t>
  </si>
  <si>
    <t>ديالا رزمه</t>
  </si>
  <si>
    <t>شيماء الكحيل</t>
  </si>
  <si>
    <t>ربا ابو حطب</t>
  </si>
  <si>
    <t>محمد خضور</t>
  </si>
  <si>
    <t>نضال راضي</t>
  </si>
  <si>
    <t>نزار كريكر</t>
  </si>
  <si>
    <t>علي رضوان</t>
  </si>
  <si>
    <t>سلاف</t>
  </si>
  <si>
    <t>احمد السيد احمد</t>
  </si>
  <si>
    <t>احمد سكاف</t>
  </si>
  <si>
    <t xml:space="preserve">اديبه </t>
  </si>
  <si>
    <t>احمد عوده</t>
  </si>
  <si>
    <t>اسامه الطحان</t>
  </si>
  <si>
    <t>اسراء شريف طه</t>
  </si>
  <si>
    <t>اليسار خضره</t>
  </si>
  <si>
    <t>اماني فروج</t>
  </si>
  <si>
    <t>كميلا</t>
  </si>
  <si>
    <t>امير البقاعي</t>
  </si>
  <si>
    <t>اميليا الدكاك</t>
  </si>
  <si>
    <t>أبو الخير</t>
  </si>
  <si>
    <t>ايفان دباس</t>
  </si>
  <si>
    <t>ايناس الأحمر</t>
  </si>
  <si>
    <t>احمد القادري</t>
  </si>
  <si>
    <t>اويس عباس</t>
  </si>
  <si>
    <t>الاء موسى</t>
  </si>
  <si>
    <t>جلنار</t>
  </si>
  <si>
    <t>ايات الحلاق</t>
  </si>
  <si>
    <t xml:space="preserve">غاليه </t>
  </si>
  <si>
    <t>بشار رزق</t>
  </si>
  <si>
    <t xml:space="preserve">فطوم </t>
  </si>
  <si>
    <t>جمان حوريه ظاظا</t>
  </si>
  <si>
    <t>جودي الرخلاني</t>
  </si>
  <si>
    <t xml:space="preserve">عواطف </t>
  </si>
  <si>
    <t>جولي موسى</t>
  </si>
  <si>
    <t>شاهره</t>
  </si>
  <si>
    <t>حنان عبدالعال</t>
  </si>
  <si>
    <t>حنان عفا الرفاعي</t>
  </si>
  <si>
    <t>اسامة</t>
  </si>
  <si>
    <t>دانيا معطي</t>
  </si>
  <si>
    <t>دعاء الطن</t>
  </si>
  <si>
    <t>دعاء عويتي</t>
  </si>
  <si>
    <t>ديانا عبد الرحيم</t>
  </si>
  <si>
    <t>لامع</t>
  </si>
  <si>
    <t>ديانه علامه</t>
  </si>
  <si>
    <t>ديمه صقر</t>
  </si>
  <si>
    <t>عقاب</t>
  </si>
  <si>
    <t>ربيع الاحمد</t>
  </si>
  <si>
    <t>رزان قسام</t>
  </si>
  <si>
    <t>ريمند</t>
  </si>
  <si>
    <t>رضوان زرقا</t>
  </si>
  <si>
    <t>رمال الابراهيم</t>
  </si>
  <si>
    <t>رهف هلال</t>
  </si>
  <si>
    <t>رونيت دبوس</t>
  </si>
  <si>
    <t>عتاب</t>
  </si>
  <si>
    <t>ريم أبو قش</t>
  </si>
  <si>
    <t>ريم كاتبه</t>
  </si>
  <si>
    <t>سكيه</t>
  </si>
  <si>
    <t>زكريا المصري</t>
  </si>
  <si>
    <t>ساندي الخوري</t>
  </si>
  <si>
    <t>سحر غصن</t>
  </si>
  <si>
    <t>سدره خليفه</t>
  </si>
  <si>
    <t>سعيد خليفه</t>
  </si>
  <si>
    <t>سلام رحيمة</t>
  </si>
  <si>
    <t>محمد حسام</t>
  </si>
  <si>
    <t>سما حمدان</t>
  </si>
  <si>
    <t>سناء الغلاب</t>
  </si>
  <si>
    <t>شحاده</t>
  </si>
  <si>
    <t>سيليني غنيم</t>
  </si>
  <si>
    <t>نادين</t>
  </si>
  <si>
    <t>شادية هندية</t>
  </si>
  <si>
    <t>شهاب حمامه</t>
  </si>
  <si>
    <t xml:space="preserve">سمر </t>
  </si>
  <si>
    <t>صفاء الجمعه</t>
  </si>
  <si>
    <t>معطي</t>
  </si>
  <si>
    <t>ضرار القزاز</t>
  </si>
  <si>
    <t>عائشة عبيد</t>
  </si>
  <si>
    <t>عدي دبوره</t>
  </si>
  <si>
    <t>عفراء خرنوب</t>
  </si>
  <si>
    <t>علا الحو</t>
  </si>
  <si>
    <t>علا حديد</t>
  </si>
  <si>
    <t>براءة</t>
  </si>
  <si>
    <t>علاء راشد</t>
  </si>
  <si>
    <t>علي طربوش</t>
  </si>
  <si>
    <t>عمر شميس</t>
  </si>
  <si>
    <t>محمد عبد الغفار</t>
  </si>
  <si>
    <t>عمر صالح مرعي</t>
  </si>
  <si>
    <t>عمر مشلح</t>
  </si>
  <si>
    <t>امان</t>
  </si>
  <si>
    <t>سعاد بخو</t>
  </si>
  <si>
    <t>غفران حسابا</t>
  </si>
  <si>
    <t>نهلة</t>
  </si>
  <si>
    <t>فادي أبو سعد</t>
  </si>
  <si>
    <t>فاطمه اللافي</t>
  </si>
  <si>
    <t>فاطمه خولاني</t>
  </si>
  <si>
    <t>فاطمه ميبر</t>
  </si>
  <si>
    <t>فداء العربينيه</t>
  </si>
  <si>
    <t>فرح حليمه</t>
  </si>
  <si>
    <t>فواز مرعي</t>
  </si>
  <si>
    <t>كرم الزيلع</t>
  </si>
  <si>
    <t>كرم كحيل</t>
  </si>
  <si>
    <t xml:space="preserve">ساره </t>
  </si>
  <si>
    <t>ليليان ابو الخير</t>
  </si>
  <si>
    <t>لينا رحيم</t>
  </si>
  <si>
    <t xml:space="preserve">محمد خير </t>
  </si>
  <si>
    <t>رنى</t>
  </si>
  <si>
    <t>ماريت عبيد</t>
  </si>
  <si>
    <t>ماهر ابراهيم</t>
  </si>
  <si>
    <t>محمد الدرويش</t>
  </si>
  <si>
    <t>محمد الشيخة</t>
  </si>
  <si>
    <t>محمد بشر عبد السلام</t>
  </si>
  <si>
    <t>سعود</t>
  </si>
  <si>
    <t>محمد سكاف</t>
  </si>
  <si>
    <t>محمد عبد الله</t>
  </si>
  <si>
    <t>محمد عبيده الحماده</t>
  </si>
  <si>
    <t>محمد عمر</t>
  </si>
  <si>
    <t>نظميه</t>
  </si>
  <si>
    <t>محمد قاسم حامد</t>
  </si>
  <si>
    <t>محمد هاشم الزغبي</t>
  </si>
  <si>
    <t>محمد هاني راجح</t>
  </si>
  <si>
    <t>محمد يونس حامده</t>
  </si>
  <si>
    <t>محمود عيون</t>
  </si>
  <si>
    <t>ساريه</t>
  </si>
  <si>
    <t>مرح حنون</t>
  </si>
  <si>
    <t>مرح شمعه</t>
  </si>
  <si>
    <t>مرهف غزال</t>
  </si>
  <si>
    <t>مريم جابر</t>
  </si>
  <si>
    <t>مريم غضبان</t>
  </si>
  <si>
    <t>محمد سامي</t>
  </si>
  <si>
    <t>مصطفى حسن</t>
  </si>
  <si>
    <t>ثوره</t>
  </si>
  <si>
    <t>مصطفى غنيم</t>
  </si>
  <si>
    <t xml:space="preserve">بنان </t>
  </si>
  <si>
    <t>معن خيطو</t>
  </si>
  <si>
    <t>منال عليان</t>
  </si>
  <si>
    <t>مياس غزال</t>
  </si>
  <si>
    <t>ميسم النجار</t>
  </si>
  <si>
    <t>نادر الرفاعي</t>
  </si>
  <si>
    <t>نادره الجندي</t>
  </si>
  <si>
    <t>نادين عربش</t>
  </si>
  <si>
    <t xml:space="preserve">هدى </t>
  </si>
  <si>
    <t>نبل كبول</t>
  </si>
  <si>
    <t>جويده</t>
  </si>
  <si>
    <t>نغم سعده</t>
  </si>
  <si>
    <t>ردينه</t>
  </si>
  <si>
    <t>نواره الباشا</t>
  </si>
  <si>
    <t>نور الهدى ملقط</t>
  </si>
  <si>
    <t>نور فاهمه</t>
  </si>
  <si>
    <t>نور قرقوط</t>
  </si>
  <si>
    <t>نورس يحيى</t>
  </si>
  <si>
    <t>نوف جمعه</t>
  </si>
  <si>
    <t>هبا الحلبي</t>
  </si>
  <si>
    <t>هبا زيدان</t>
  </si>
  <si>
    <t>هبة حيدر</t>
  </si>
  <si>
    <t>معتصم</t>
  </si>
  <si>
    <t>هبة مرعي</t>
  </si>
  <si>
    <t>فهمية</t>
  </si>
  <si>
    <t>هبه حجازي</t>
  </si>
  <si>
    <t>هبه قشوع</t>
  </si>
  <si>
    <t>هدى القادري</t>
  </si>
  <si>
    <t xml:space="preserve">عائشه </t>
  </si>
  <si>
    <t>هدى صالح سليمان</t>
  </si>
  <si>
    <t>هديل عبد الغني</t>
  </si>
  <si>
    <t>هشام الشيخ</t>
  </si>
  <si>
    <t>هنادي القليح</t>
  </si>
  <si>
    <t>وسام عباس</t>
  </si>
  <si>
    <t>وفاء الساعور</t>
  </si>
  <si>
    <t>وفاء رضا</t>
  </si>
  <si>
    <t>ولاء ابومره</t>
  </si>
  <si>
    <t>ولاء خلبوص</t>
  </si>
  <si>
    <t>ولاء عرابي</t>
  </si>
  <si>
    <t>يارا حامد</t>
  </si>
  <si>
    <t>هادي</t>
  </si>
  <si>
    <t>يحيى بكور</t>
  </si>
  <si>
    <t>لين بركه</t>
  </si>
  <si>
    <t>الهام الحسين</t>
  </si>
  <si>
    <t>محمد ابراهيم</t>
  </si>
  <si>
    <t>شكري</t>
  </si>
  <si>
    <t>مجيب</t>
  </si>
  <si>
    <t>ندى عادله</t>
  </si>
  <si>
    <t>مهاب المصري</t>
  </si>
  <si>
    <t>دانه الغريب</t>
  </si>
  <si>
    <t>يارا غانم</t>
  </si>
  <si>
    <t>ايه عثمان</t>
  </si>
  <si>
    <t>اروى يونس</t>
  </si>
  <si>
    <t>رهام سليمان</t>
  </si>
  <si>
    <t>اليسار عيسى</t>
  </si>
  <si>
    <t>علام داؤد</t>
  </si>
  <si>
    <t>محمد بلال</t>
  </si>
  <si>
    <t>سول مقدسي</t>
  </si>
  <si>
    <t>اوسكار</t>
  </si>
  <si>
    <t>ديانا علي</t>
  </si>
  <si>
    <t>انتصار حلوم</t>
  </si>
  <si>
    <t>حليم</t>
  </si>
  <si>
    <t>نيرمين حماد</t>
  </si>
  <si>
    <t>نورا فندي</t>
  </si>
  <si>
    <t>حلا موسى</t>
  </si>
  <si>
    <t>يارا ابراهيم</t>
  </si>
  <si>
    <t>ريم ميهوب</t>
  </si>
  <si>
    <t>علا احمد</t>
  </si>
  <si>
    <t>يزن ميا</t>
  </si>
  <si>
    <t>دريد</t>
  </si>
  <si>
    <t>يزن شدود</t>
  </si>
  <si>
    <t>رهام زيدان</t>
  </si>
  <si>
    <t>ايمان حبيب</t>
  </si>
  <si>
    <t>يارا صقير</t>
  </si>
  <si>
    <t>لبنى خضر</t>
  </si>
  <si>
    <t>لونا غازي</t>
  </si>
  <si>
    <t>علي حسين</t>
  </si>
  <si>
    <t>جناه</t>
  </si>
  <si>
    <t>نور حبقه</t>
  </si>
  <si>
    <t>غزوه</t>
  </si>
  <si>
    <t>علا حسن</t>
  </si>
  <si>
    <t>وسيلا</t>
  </si>
  <si>
    <t>رنيم محمد</t>
  </si>
  <si>
    <t>فاتن محمد</t>
  </si>
  <si>
    <t>محمد عدنان محي الدين</t>
  </si>
  <si>
    <t>انيا علي</t>
  </si>
  <si>
    <t>سجا خليل</t>
  </si>
  <si>
    <t>يزن معلا</t>
  </si>
  <si>
    <t>مجد ديب</t>
  </si>
  <si>
    <t>عبد الله وسوف</t>
  </si>
  <si>
    <t>هيا ديوب</t>
  </si>
  <si>
    <t>انس احمد</t>
  </si>
  <si>
    <t>عبير حسن</t>
  </si>
  <si>
    <t>ايه حمود</t>
  </si>
  <si>
    <t>يحي</t>
  </si>
  <si>
    <t>زينب يوسف</t>
  </si>
  <si>
    <t>رهف شعار</t>
  </si>
  <si>
    <t>حنان عباس</t>
  </si>
  <si>
    <t>سلام احمد</t>
  </si>
  <si>
    <t>داليا اسماعيل</t>
  </si>
  <si>
    <t>وئام اسماعيل</t>
  </si>
  <si>
    <t>جعفر سليم</t>
  </si>
  <si>
    <t>غسان يوسف</t>
  </si>
  <si>
    <t>عبير عمران</t>
  </si>
  <si>
    <t>نجيده</t>
  </si>
  <si>
    <t>شروق حمود</t>
  </si>
  <si>
    <t>نور محمد</t>
  </si>
  <si>
    <t>العبد</t>
  </si>
  <si>
    <t>حسام سليمان</t>
  </si>
  <si>
    <t>اليسار بدور</t>
  </si>
  <si>
    <t>ايهم رقيه</t>
  </si>
  <si>
    <t xml:space="preserve">سمير </t>
  </si>
  <si>
    <t>بشار عبيدة</t>
  </si>
  <si>
    <t xml:space="preserve">هلال </t>
  </si>
  <si>
    <t xml:space="preserve">حنان </t>
  </si>
  <si>
    <t>جعفر سودان</t>
  </si>
  <si>
    <t>جنان حسين</t>
  </si>
  <si>
    <t>حنين صالح</t>
  </si>
  <si>
    <t>رزان مصطفى</t>
  </si>
  <si>
    <t>رهام عيسى</t>
  </si>
  <si>
    <t>آسيا</t>
  </si>
  <si>
    <t>رهف حمود</t>
  </si>
  <si>
    <t>رهف عمران</t>
  </si>
  <si>
    <t>رؤى معروف</t>
  </si>
  <si>
    <t>سلمى عيسى</t>
  </si>
  <si>
    <t>سلمى نادر</t>
  </si>
  <si>
    <t xml:space="preserve">جوليانا </t>
  </si>
  <si>
    <t>سماره ابراهيم</t>
  </si>
  <si>
    <t>سهير محمد</t>
  </si>
  <si>
    <t>سوسن منصور</t>
  </si>
  <si>
    <t>عبدالله الغانم</t>
  </si>
  <si>
    <t>عبير حمود</t>
  </si>
  <si>
    <t>علي العدي</t>
  </si>
  <si>
    <t>علي زمريني</t>
  </si>
  <si>
    <t>أميرة</t>
  </si>
  <si>
    <t>غرام محمد</t>
  </si>
  <si>
    <t>فيرناندو الداود</t>
  </si>
  <si>
    <t xml:space="preserve">نورما </t>
  </si>
  <si>
    <t>لبنا اسعد</t>
  </si>
  <si>
    <t>لميس عيروط</t>
  </si>
  <si>
    <t>ماهر اسعد</t>
  </si>
  <si>
    <t>ماهر امين</t>
  </si>
  <si>
    <t xml:space="preserve">منير </t>
  </si>
  <si>
    <t xml:space="preserve">منى </t>
  </si>
  <si>
    <t>مي سليم</t>
  </si>
  <si>
    <t>نور داود</t>
  </si>
  <si>
    <t>محي</t>
  </si>
  <si>
    <t xml:space="preserve">عنايا </t>
  </si>
  <si>
    <t>هبه رستم</t>
  </si>
  <si>
    <t>بسما</t>
  </si>
  <si>
    <t>هيام الحسين الياسين</t>
  </si>
  <si>
    <t>هيام سليمان</t>
  </si>
  <si>
    <t>سعدا</t>
  </si>
  <si>
    <t>وفاء عساف</t>
  </si>
  <si>
    <t>يزن محمود</t>
  </si>
  <si>
    <t>رنا عصفورا</t>
  </si>
  <si>
    <t>محمد قزويني</t>
  </si>
  <si>
    <t>عماد عبد الفتاح</t>
  </si>
  <si>
    <t>ليليان رمضان</t>
  </si>
  <si>
    <t>فيفيان</t>
  </si>
  <si>
    <t>غيث الطوالبه</t>
  </si>
  <si>
    <t>ماهر حامد رجب</t>
  </si>
  <si>
    <t>مجدي ابراهيم</t>
  </si>
  <si>
    <t>عبد العزيز الجادر</t>
  </si>
  <si>
    <t>سعدعبدالعزيز</t>
  </si>
  <si>
    <t>يسرى بدوي</t>
  </si>
  <si>
    <t>حسين ابورفيع</t>
  </si>
  <si>
    <t>عبدالكريم محمد</t>
  </si>
  <si>
    <t>احمد عوض</t>
  </si>
  <si>
    <t>ركان</t>
  </si>
  <si>
    <t>فادي قاسم</t>
  </si>
  <si>
    <t>حنان اللكود</t>
  </si>
  <si>
    <t>بسمه موسى</t>
  </si>
  <si>
    <t>رانيه الحاج عيسى</t>
  </si>
  <si>
    <t>رهف الكردي</t>
  </si>
  <si>
    <t>وسيله</t>
  </si>
  <si>
    <t>نبيل القاسم</t>
  </si>
  <si>
    <t>عبدالحفيظ</t>
  </si>
  <si>
    <t>نور دكاكني</t>
  </si>
  <si>
    <t>مالك عبد الحميد</t>
  </si>
  <si>
    <t>وسميه</t>
  </si>
  <si>
    <t>ابراهيم محمد</t>
  </si>
  <si>
    <t>مليكا</t>
  </si>
  <si>
    <t>يحيى الكردي</t>
  </si>
  <si>
    <t>ماهر عيسى</t>
  </si>
  <si>
    <t>صفاء حسن</t>
  </si>
  <si>
    <t>مرام عشماوي</t>
  </si>
  <si>
    <t>سوزان عشماوي</t>
  </si>
  <si>
    <t>ايات محمد</t>
  </si>
  <si>
    <t>محمد خير اسماعيل</t>
  </si>
  <si>
    <t>دعاء سلامه</t>
  </si>
  <si>
    <t>رؤى اللمداني</t>
  </si>
  <si>
    <t>مجد عثمان</t>
  </si>
  <si>
    <t>كاترين سعديه</t>
  </si>
  <si>
    <t>غفران الاسود</t>
  </si>
  <si>
    <t>بهيه السعدي</t>
  </si>
  <si>
    <t>صهيب شامي الشلبي</t>
  </si>
  <si>
    <t>سولافه</t>
  </si>
  <si>
    <t>عادل صوان</t>
  </si>
  <si>
    <t>بشر الحاج عيسى</t>
  </si>
  <si>
    <t>غالي</t>
  </si>
  <si>
    <t>طارق الشيخ</t>
  </si>
  <si>
    <t>محمد حسين</t>
  </si>
  <si>
    <t>محمد شحاده عمره</t>
  </si>
  <si>
    <t>قتيبه خلايلي</t>
  </si>
  <si>
    <t>محمد الكيالي</t>
  </si>
  <si>
    <t>مهند محمد</t>
  </si>
  <si>
    <t>ابراهيم عبد الكريم</t>
  </si>
  <si>
    <t>نغم ايوب</t>
  </si>
  <si>
    <t>نور رحمه</t>
  </si>
  <si>
    <t>مصطفى محمد</t>
  </si>
  <si>
    <t>غفران زيد</t>
  </si>
  <si>
    <t>مريم كنيري</t>
  </si>
  <si>
    <t>ديانا صالح</t>
  </si>
  <si>
    <t>محمد ابو عواد</t>
  </si>
  <si>
    <t>نيروز النقيز</t>
  </si>
  <si>
    <t>لينا العبد هويمل</t>
  </si>
  <si>
    <t>حمزه السقا</t>
  </si>
  <si>
    <t>محمد الاسدي</t>
  </si>
  <si>
    <t>زينه بيبي</t>
  </si>
  <si>
    <t>يامن عبد الرحيم</t>
  </si>
  <si>
    <t>سوزان خطار</t>
  </si>
  <si>
    <t>رودينا</t>
  </si>
  <si>
    <t>نتلي الياس</t>
  </si>
  <si>
    <t>هاشم خداج</t>
  </si>
  <si>
    <t>مجدي نصر الدين</t>
  </si>
  <si>
    <t>رقيه رحماني مشهور</t>
  </si>
  <si>
    <t>فرامرز</t>
  </si>
  <si>
    <t>يارا قصوري</t>
  </si>
  <si>
    <t>حسيب</t>
  </si>
  <si>
    <t>ابتسام حسن</t>
  </si>
  <si>
    <t>احمد عليان</t>
  </si>
  <si>
    <t>اسماء عرجاوي</t>
  </si>
  <si>
    <t>اشرف ابو راشد</t>
  </si>
  <si>
    <t>بسمة</t>
  </si>
  <si>
    <t>اماني شحادة</t>
  </si>
  <si>
    <t>اماني فريسان</t>
  </si>
  <si>
    <t>براءة مراد</t>
  </si>
  <si>
    <t>بشرى الحصان</t>
  </si>
  <si>
    <t>بهاء</t>
  </si>
  <si>
    <t>خليل مرعي</t>
  </si>
  <si>
    <t>داوود الحلبي</t>
  </si>
  <si>
    <t>رشا شبعاني</t>
  </si>
  <si>
    <t>رولة</t>
  </si>
  <si>
    <t>رنيم حوراني</t>
  </si>
  <si>
    <t xml:space="preserve">رامز </t>
  </si>
  <si>
    <t xml:space="preserve">رنا </t>
  </si>
  <si>
    <t>سهام ابو حمد</t>
  </si>
  <si>
    <t>عنود الناجي</t>
  </si>
  <si>
    <t xml:space="preserve">ماجدة </t>
  </si>
  <si>
    <t>كمال سلال</t>
  </si>
  <si>
    <t>رهام</t>
  </si>
  <si>
    <t>مايا بدوي</t>
  </si>
  <si>
    <t>مجدي ابو شوك</t>
  </si>
  <si>
    <t>محمود حامد</t>
  </si>
  <si>
    <t>نبال عمر</t>
  </si>
  <si>
    <t>بثينة</t>
  </si>
  <si>
    <t>نجاح قشلق</t>
  </si>
  <si>
    <t>رندة</t>
  </si>
  <si>
    <t>هاني شرقي</t>
  </si>
  <si>
    <t>هزار حجو</t>
  </si>
  <si>
    <t>ياسمين مرعي</t>
  </si>
  <si>
    <t>يزن عبد الله</t>
  </si>
  <si>
    <t>رانية</t>
  </si>
  <si>
    <t>هيا سعد الدين</t>
  </si>
  <si>
    <t>دعاء محمد</t>
  </si>
  <si>
    <t>منى عامر</t>
  </si>
  <si>
    <t>منير صفوري</t>
  </si>
  <si>
    <t>رزان ابو عامر</t>
  </si>
  <si>
    <t>سفانة محمد</t>
  </si>
  <si>
    <t>سكينه شمص</t>
  </si>
  <si>
    <t>فاطمه جمعه</t>
  </si>
  <si>
    <t>محمد الطوالبة</t>
  </si>
  <si>
    <t>ياسر محمد</t>
  </si>
  <si>
    <t>محمد ياسر عياش</t>
  </si>
  <si>
    <t>غدير صقور</t>
  </si>
  <si>
    <t>انور الويش</t>
  </si>
  <si>
    <t>هلا ابراهيم</t>
  </si>
  <si>
    <t>لانا دره</t>
  </si>
  <si>
    <t>كميل</t>
  </si>
  <si>
    <t>عائده زغيب</t>
  </si>
  <si>
    <t>محمد المغربي</t>
  </si>
  <si>
    <t xml:space="preserve">محمد ياسين </t>
  </si>
  <si>
    <t xml:space="preserve">امنة </t>
  </si>
  <si>
    <t>نظيرة</t>
  </si>
  <si>
    <t>هدى مصطفى</t>
  </si>
  <si>
    <t>علاء الديات</t>
  </si>
  <si>
    <t xml:space="preserve"> فاطمه</t>
  </si>
  <si>
    <t>محمود خضر</t>
  </si>
  <si>
    <t>جورج جراده</t>
  </si>
  <si>
    <t>اسكندر</t>
  </si>
  <si>
    <t>نزار الزوكاني</t>
  </si>
  <si>
    <t>محمد فرج ابراهيم</t>
  </si>
  <si>
    <t>رهف بدر</t>
  </si>
  <si>
    <t>عمر عز الدين</t>
  </si>
  <si>
    <t>لميس سميطة</t>
  </si>
  <si>
    <t>نرمين اسعد</t>
  </si>
  <si>
    <t>رنيم حسن</t>
  </si>
  <si>
    <t>محمد الخطيب حمصي</t>
  </si>
  <si>
    <t>ولاء الغزاوي</t>
  </si>
  <si>
    <t>عنده</t>
  </si>
  <si>
    <t>عباده حسن</t>
  </si>
  <si>
    <t>محمد اغيد سوقيه</t>
  </si>
  <si>
    <t>اناس علاء الدين</t>
  </si>
  <si>
    <t>مرام الحبشي</t>
  </si>
  <si>
    <t>نور الحيدر</t>
  </si>
  <si>
    <t>عمار الابراهيم</t>
  </si>
  <si>
    <t>مهند عفيصه</t>
  </si>
  <si>
    <t>اريج ملحم</t>
  </si>
  <si>
    <t>فتاة</t>
  </si>
  <si>
    <t>ايثار الخضر</t>
  </si>
  <si>
    <t>نبوغ</t>
  </si>
  <si>
    <t>باسل واوي</t>
  </si>
  <si>
    <t>ربيع العلي</t>
  </si>
  <si>
    <t>ربيعة</t>
  </si>
  <si>
    <t>شاديه القاسم</t>
  </si>
  <si>
    <t>عاصي</t>
  </si>
  <si>
    <t>شيرين الحبال</t>
  </si>
  <si>
    <t>عمر الدرباس</t>
  </si>
  <si>
    <t>محمود محمد</t>
  </si>
  <si>
    <t>حنين صقر</t>
  </si>
  <si>
    <t>داليا ديراني</t>
  </si>
  <si>
    <t>ياسمين الظاهر</t>
  </si>
  <si>
    <t>رامي حاج احمد</t>
  </si>
  <si>
    <t>عبير ونوس</t>
  </si>
  <si>
    <t xml:space="preserve">محمود </t>
  </si>
  <si>
    <t>ماريا كرش</t>
  </si>
  <si>
    <t xml:space="preserve">نغم </t>
  </si>
  <si>
    <t>سندريلا جعبري</t>
  </si>
  <si>
    <t>محمد بلال القالش</t>
  </si>
  <si>
    <t>محمد عاشور</t>
  </si>
  <si>
    <t>محمد ناصر</t>
  </si>
  <si>
    <t>احمد رامي بلهوان</t>
  </si>
  <si>
    <t>رندى</t>
  </si>
  <si>
    <t>رامي ابو هايله</t>
  </si>
  <si>
    <t>عمر حموي</t>
  </si>
  <si>
    <t>عبد الرؤف</t>
  </si>
  <si>
    <t>ذكاء</t>
  </si>
  <si>
    <t>لين العلي</t>
  </si>
  <si>
    <t>مديره</t>
  </si>
  <si>
    <t>مايا الغز</t>
  </si>
  <si>
    <t>نتاشا وجوخ</t>
  </si>
  <si>
    <t>رنوة دلعو</t>
  </si>
  <si>
    <t xml:space="preserve">محمد هيثم </t>
  </si>
  <si>
    <t>كيندا حسون</t>
  </si>
  <si>
    <t>ريم جنيد</t>
  </si>
  <si>
    <t>ساريما زكريا</t>
  </si>
  <si>
    <t>محمد الياس</t>
  </si>
  <si>
    <t>ليليان الخطيب</t>
  </si>
  <si>
    <t>زهره محمينو</t>
  </si>
  <si>
    <t>محمد عمر العبد</t>
  </si>
  <si>
    <t>محمد فيصل</t>
  </si>
  <si>
    <t>نديم ريدان</t>
  </si>
  <si>
    <t xml:space="preserve">موهاب </t>
  </si>
  <si>
    <t xml:space="preserve">هيام </t>
  </si>
  <si>
    <t>نسرين سوسق</t>
  </si>
  <si>
    <t>جعفر قطيش</t>
  </si>
  <si>
    <t>دانيا وحود</t>
  </si>
  <si>
    <t>رزان وحود</t>
  </si>
  <si>
    <t>عائشه اللحام</t>
  </si>
  <si>
    <t>انبياء</t>
  </si>
  <si>
    <t>طارق الشي</t>
  </si>
  <si>
    <t>محمد سرهد</t>
  </si>
  <si>
    <t>يارا احمد</t>
  </si>
  <si>
    <t>رنيم زيود</t>
  </si>
  <si>
    <t>مجد الجردي</t>
  </si>
  <si>
    <t>عامر عدل</t>
  </si>
  <si>
    <t>غنى سليمان</t>
  </si>
  <si>
    <t>مؤمنة المسوتي</t>
  </si>
  <si>
    <t>ادهم ابو الخير</t>
  </si>
  <si>
    <t>سمر ديوب</t>
  </si>
  <si>
    <t>يمنا</t>
  </si>
  <si>
    <t>عبد الناصر عموري</t>
  </si>
  <si>
    <t>علاء سلمو</t>
  </si>
  <si>
    <t>عمر العبد الله الشيخ</t>
  </si>
  <si>
    <t>هند العبدلله</t>
  </si>
  <si>
    <t>فاطمه الذياب</t>
  </si>
  <si>
    <t>فريزه الهندي</t>
  </si>
  <si>
    <t>رونق</t>
  </si>
  <si>
    <t>قتيبة دياب</t>
  </si>
  <si>
    <t>طارق غنام</t>
  </si>
  <si>
    <t>صفاء ابو العينين</t>
  </si>
  <si>
    <t>اسراء عطية</t>
  </si>
  <si>
    <t>امنة ابو قاسم</t>
  </si>
  <si>
    <t>حنين الشاذلي</t>
  </si>
  <si>
    <t>محمد مرسي</t>
  </si>
  <si>
    <t>محمد موفق الكردي</t>
  </si>
  <si>
    <t>الصلاليه</t>
  </si>
  <si>
    <t>القامشلي</t>
  </si>
  <si>
    <t>قحطانيه</t>
  </si>
  <si>
    <t>نبوعه</t>
  </si>
  <si>
    <t>قناة السويس</t>
  </si>
  <si>
    <t>المالكيه</t>
  </si>
  <si>
    <t>حسكه</t>
  </si>
  <si>
    <t>رشيديه</t>
  </si>
  <si>
    <t>درباسيه</t>
  </si>
  <si>
    <t>الدردارة</t>
  </si>
  <si>
    <t xml:space="preserve">المشيرفه </t>
  </si>
  <si>
    <t>ابو راسين</t>
  </si>
  <si>
    <t>بياندور</t>
  </si>
  <si>
    <t>الرقه</t>
  </si>
  <si>
    <t>مشفى دوما</t>
  </si>
  <si>
    <t>الحرمون</t>
  </si>
  <si>
    <t>السبخه</t>
  </si>
  <si>
    <t>الخميسية</t>
  </si>
  <si>
    <t>الكرامة</t>
  </si>
  <si>
    <t>الطبقه</t>
  </si>
  <si>
    <t>شبهر</t>
  </si>
  <si>
    <t>لاغوس</t>
  </si>
  <si>
    <t>مشفى السويداء</t>
  </si>
  <si>
    <t>حبران</t>
  </si>
  <si>
    <t>تدمر</t>
  </si>
  <si>
    <t>المجدل</t>
  </si>
  <si>
    <t>ريمة اللحف</t>
  </si>
  <si>
    <t>الإيرانية</t>
  </si>
  <si>
    <t>السودانية</t>
  </si>
  <si>
    <t>الفلسطينية</t>
  </si>
  <si>
    <t>التونسية</t>
  </si>
  <si>
    <t>المصرية</t>
  </si>
  <si>
    <t>س1</t>
  </si>
  <si>
    <t>معادلة</t>
  </si>
  <si>
    <r>
      <t xml:space="preserve">ثم تسليم استمارة التسجيل مع إيصال المصرف إلى شؤون طلاب الإعلام - كلية الإعلام - الطابق الثالث خلال مدة أقصاها أسبوع من تاريخ إرسال الإيميل .
</t>
    </r>
    <r>
      <rPr>
        <b/>
        <sz val="14"/>
        <color theme="0"/>
        <rFont val="Sakkal Majalla"/>
      </rPr>
      <t>أو إرسالها عن طريق المؤسسة العامة للبريد إلى العنوان التالي :</t>
    </r>
    <r>
      <rPr>
        <sz val="14"/>
        <color theme="0"/>
        <rFont val="Sakkal Majalla"/>
      </rPr>
      <t xml:space="preserve">
 دمشق -مزة - مركز التعليم المفتوح - جانب المدينة الجامعية - ص ب/ 35063/</t>
    </r>
  </si>
  <si>
    <t>إستمارة طالب برنامج الاعلام الفصل الثاني للعام الدراسي 2020/2019</t>
  </si>
  <si>
    <t xml:space="preserve">                                          المقررات المسجلة في الفصل الثاني للعام الدراسي 2019/ 2020
ملاحظة 1: أن اختيار جميع هذه المقررات تقع على مسؤولية الطالب وهي غير قابلة للتعديل بعد ارسال إيميل التسجيل للمرة الأولى.
ملاحظة 2 :يجب أن يكون تاريخ هذه الإستمارة مطابق لتاريخ رسالة التسجيل عبر البريد الإلكتروني وإلا تعتبر ملغاة .</t>
  </si>
  <si>
    <t>إرسال ملف الإستمارة (Excel ) عبر البريد الإلكتروني إلى العنوان التالي :
med.ol1@damascusuniversity.edu.sy  
ويجب أن يكون موضوع الإيميل هو الرقم الإمتحاني للطالب</t>
  </si>
  <si>
    <t>ققق</t>
  </si>
</sst>
</file>

<file path=xl/styles.xml><?xml version="1.0" encoding="utf-8"?>
<styleSheet xmlns="http://schemas.openxmlformats.org/spreadsheetml/2006/main">
  <numFmts count="1">
    <numFmt numFmtId="164" formatCode="[$-1010000]d/m/yyyy;@"/>
  </numFmts>
  <fonts count="93">
    <font>
      <sz val="11"/>
      <color theme="1"/>
      <name val="Arial"/>
      <family val="2"/>
      <scheme val="minor"/>
    </font>
    <font>
      <b/>
      <sz val="10"/>
      <name val="Arial"/>
      <family val="2"/>
    </font>
    <font>
      <b/>
      <sz val="16"/>
      <name val="Arial"/>
      <family val="2"/>
    </font>
    <font>
      <b/>
      <sz val="12"/>
      <name val="Arial"/>
      <family val="2"/>
    </font>
    <font>
      <b/>
      <sz val="12"/>
      <name val="Sakkal Majalla"/>
    </font>
    <font>
      <b/>
      <sz val="14"/>
      <name val="Arial"/>
      <family val="2"/>
    </font>
    <font>
      <b/>
      <sz val="11"/>
      <name val="Arial"/>
      <family val="2"/>
    </font>
    <font>
      <sz val="11"/>
      <name val="Arial"/>
      <family val="2"/>
    </font>
    <font>
      <sz val="12"/>
      <name val="Arial"/>
      <family val="2"/>
    </font>
    <font>
      <sz val="14"/>
      <name val="Arial"/>
      <family val="2"/>
    </font>
    <font>
      <sz val="10"/>
      <name val="Arial"/>
      <family val="2"/>
    </font>
    <font>
      <sz val="10"/>
      <name val="Traditional Arabic"/>
      <family val="1"/>
    </font>
    <font>
      <u/>
      <sz val="14"/>
      <name val="Arial"/>
      <family val="2"/>
    </font>
    <font>
      <sz val="11"/>
      <color theme="0"/>
      <name val="Arial"/>
      <family val="2"/>
      <scheme val="minor"/>
    </font>
    <font>
      <u/>
      <sz val="10"/>
      <color theme="10"/>
      <name val="Arial"/>
      <family val="2"/>
    </font>
    <font>
      <b/>
      <sz val="11"/>
      <color theme="1"/>
      <name val="Arial"/>
      <family val="2"/>
      <scheme val="minor"/>
    </font>
    <font>
      <sz val="11"/>
      <color rgb="FFFF0000"/>
      <name val="Arial"/>
      <family val="2"/>
      <scheme val="minor"/>
    </font>
    <font>
      <b/>
      <sz val="10"/>
      <color rgb="FFFF0000"/>
      <name val="Arial"/>
      <family val="2"/>
    </font>
    <font>
      <sz val="10"/>
      <color rgb="FFFF0000"/>
      <name val="Arial"/>
      <family val="2"/>
    </font>
    <font>
      <b/>
      <sz val="14"/>
      <color rgb="FFFF0000"/>
      <name val="Arial"/>
      <family val="2"/>
    </font>
    <font>
      <sz val="14"/>
      <color rgb="FFFF0000"/>
      <name val="Arial"/>
      <family val="2"/>
    </font>
    <font>
      <u/>
      <sz val="10"/>
      <color rgb="FFFF0000"/>
      <name val="Arial"/>
      <family val="2"/>
    </font>
    <font>
      <sz val="11"/>
      <color rgb="FFFF0000"/>
      <name val="Arial"/>
      <family val="2"/>
    </font>
    <font>
      <b/>
      <sz val="11"/>
      <color rgb="FFFF0000"/>
      <name val="Arial"/>
      <family val="2"/>
    </font>
    <font>
      <b/>
      <sz val="16"/>
      <color rgb="FFFF0000"/>
      <name val="Arial"/>
      <family val="2"/>
    </font>
    <font>
      <b/>
      <sz val="8"/>
      <color rgb="FFFF0000"/>
      <name val="Arial"/>
      <family val="2"/>
    </font>
    <font>
      <b/>
      <sz val="12"/>
      <color rgb="FFFF0000"/>
      <name val="Arial"/>
      <family val="2"/>
    </font>
    <font>
      <sz val="12"/>
      <color rgb="FFFF0000"/>
      <name val="Arial"/>
      <family val="2"/>
    </font>
    <font>
      <sz val="10"/>
      <color rgb="FFFF0000"/>
      <name val="Traditional Arabic"/>
      <family val="1"/>
    </font>
    <font>
      <sz val="12"/>
      <color theme="1"/>
      <name val="Arial"/>
      <family val="2"/>
      <scheme val="minor"/>
    </font>
    <font>
      <b/>
      <sz val="12"/>
      <color theme="1"/>
      <name val="Arial"/>
      <family val="2"/>
      <scheme val="minor"/>
    </font>
    <font>
      <b/>
      <sz val="12"/>
      <color rgb="FFFF0000"/>
      <name val="Arial"/>
      <family val="2"/>
      <scheme val="minor"/>
    </font>
    <font>
      <b/>
      <sz val="14"/>
      <color theme="1"/>
      <name val="Arial"/>
      <family val="2"/>
      <scheme val="minor"/>
    </font>
    <font>
      <b/>
      <sz val="16"/>
      <color theme="0"/>
      <name val="Arial"/>
      <family val="2"/>
    </font>
    <font>
      <b/>
      <sz val="11"/>
      <name val="Arial"/>
      <family val="2"/>
      <scheme val="minor"/>
    </font>
    <font>
      <b/>
      <sz val="14"/>
      <color theme="1"/>
      <name val="Times New Roman"/>
      <family val="1"/>
      <scheme val="major"/>
    </font>
    <font>
      <sz val="11"/>
      <name val="Arial"/>
      <family val="2"/>
      <scheme val="minor"/>
    </font>
    <font>
      <sz val="10"/>
      <color theme="1"/>
      <name val="Arial"/>
      <family val="2"/>
      <scheme val="minor"/>
    </font>
    <font>
      <b/>
      <sz val="14"/>
      <color theme="0"/>
      <name val="Arial"/>
      <family val="2"/>
      <scheme val="minor"/>
    </font>
    <font>
      <b/>
      <sz val="14"/>
      <color theme="8" tint="-0.249977111117893"/>
      <name val="Arial"/>
      <family val="2"/>
      <scheme val="minor"/>
    </font>
    <font>
      <b/>
      <sz val="12"/>
      <name val="Arial"/>
      <family val="2"/>
      <scheme val="minor"/>
    </font>
    <font>
      <b/>
      <sz val="14"/>
      <color rgb="FFFF0000"/>
      <name val="Arial"/>
      <family val="2"/>
      <scheme val="minor"/>
    </font>
    <font>
      <b/>
      <sz val="16"/>
      <color theme="1"/>
      <name val="Arial"/>
      <family val="2"/>
      <scheme val="minor"/>
    </font>
    <font>
      <b/>
      <u/>
      <sz val="12"/>
      <color rgb="FFFF0000"/>
      <name val="Arial"/>
      <family val="2"/>
    </font>
    <font>
      <sz val="14"/>
      <color theme="10"/>
      <name val="Arial"/>
      <family val="2"/>
    </font>
    <font>
      <b/>
      <u/>
      <sz val="12"/>
      <color rgb="FF0070C0"/>
      <name val="Arial"/>
      <family val="2"/>
    </font>
    <font>
      <b/>
      <sz val="11"/>
      <color rgb="FF0070C0"/>
      <name val="Arial"/>
      <family val="2"/>
    </font>
    <font>
      <b/>
      <sz val="14"/>
      <color theme="7" tint="0.59999389629810485"/>
      <name val="Arial"/>
      <family val="2"/>
      <scheme val="minor"/>
    </font>
    <font>
      <b/>
      <sz val="18"/>
      <color theme="1"/>
      <name val="Arial"/>
      <family val="2"/>
      <scheme val="minor"/>
    </font>
    <font>
      <b/>
      <u/>
      <sz val="12"/>
      <color theme="10"/>
      <name val="Arial"/>
      <family val="2"/>
    </font>
    <font>
      <sz val="16"/>
      <color theme="1"/>
      <name val="Arial"/>
      <family val="2"/>
      <scheme val="minor"/>
    </font>
    <font>
      <b/>
      <sz val="14"/>
      <name val="Arial"/>
      <family val="2"/>
      <scheme val="minor"/>
    </font>
    <font>
      <b/>
      <sz val="12"/>
      <color theme="0"/>
      <name val="Arial"/>
      <family val="2"/>
    </font>
    <font>
      <b/>
      <sz val="16"/>
      <color theme="0"/>
      <name val="Arial"/>
      <family val="2"/>
      <scheme val="minor"/>
    </font>
    <font>
      <sz val="12"/>
      <color theme="0"/>
      <name val="Arial"/>
      <family val="2"/>
      <scheme val="minor"/>
    </font>
    <font>
      <b/>
      <sz val="10"/>
      <color theme="0"/>
      <name val="Arial"/>
      <family val="2"/>
    </font>
    <font>
      <b/>
      <sz val="11"/>
      <color rgb="FFFF0000"/>
      <name val="Arial"/>
      <family val="2"/>
      <scheme val="minor"/>
    </font>
    <font>
      <b/>
      <sz val="10"/>
      <color theme="1"/>
      <name val="Times New Roman"/>
      <family val="1"/>
      <scheme val="major"/>
    </font>
    <font>
      <b/>
      <sz val="13"/>
      <color rgb="FFFF0000"/>
      <name val="Arial"/>
      <family val="2"/>
      <scheme val="minor"/>
    </font>
    <font>
      <b/>
      <sz val="8"/>
      <name val="Arial"/>
      <family val="2"/>
      <scheme val="minor"/>
    </font>
    <font>
      <b/>
      <sz val="16"/>
      <name val="Arial"/>
      <family val="2"/>
      <scheme val="minor"/>
    </font>
    <font>
      <b/>
      <sz val="8"/>
      <name val="Arial"/>
      <family val="2"/>
    </font>
    <font>
      <sz val="8"/>
      <name val="Arial"/>
      <family val="2"/>
      <scheme val="minor"/>
    </font>
    <font>
      <sz val="11"/>
      <color theme="5" tint="0.59999389629810485"/>
      <name val="Arial"/>
      <family val="2"/>
      <scheme val="minor"/>
    </font>
    <font>
      <sz val="8"/>
      <color theme="1"/>
      <name val="Arial"/>
      <family val="2"/>
      <scheme val="minor"/>
    </font>
    <font>
      <b/>
      <sz val="12"/>
      <color rgb="FFFF0000"/>
      <name val="Sakkal Majalla"/>
    </font>
    <font>
      <sz val="8"/>
      <name val="Arial"/>
      <family val="2"/>
    </font>
    <font>
      <b/>
      <sz val="11"/>
      <name val="Sakkal Majalla"/>
    </font>
    <font>
      <b/>
      <sz val="11"/>
      <color theme="1"/>
      <name val="Sakkal Majalla"/>
    </font>
    <font>
      <b/>
      <sz val="12"/>
      <color theme="1"/>
      <name val="Sakkal Majalla"/>
    </font>
    <font>
      <sz val="10"/>
      <color theme="1"/>
      <name val="Sakkal Majalla"/>
    </font>
    <font>
      <sz val="9"/>
      <color theme="1"/>
      <name val="Arial"/>
      <family val="2"/>
      <scheme val="minor"/>
    </font>
    <font>
      <b/>
      <sz val="16"/>
      <color theme="1"/>
      <name val="Sakkal Majalla"/>
    </font>
    <font>
      <sz val="11"/>
      <color theme="1"/>
      <name val="Sakkal Majalla"/>
    </font>
    <font>
      <b/>
      <sz val="18"/>
      <color theme="1"/>
      <name val="Sakkal Majalla"/>
    </font>
    <font>
      <b/>
      <sz val="14"/>
      <color rgb="FFFF0000"/>
      <name val="Sakkal Majalla"/>
    </font>
    <font>
      <b/>
      <sz val="14"/>
      <color theme="1"/>
      <name val="Sakkal Majalla"/>
    </font>
    <font>
      <b/>
      <sz val="18"/>
      <color rgb="FFFF0000"/>
      <name val="Sakkal Majalla"/>
    </font>
    <font>
      <b/>
      <sz val="14"/>
      <color theme="0"/>
      <name val="Sakkal Majalla"/>
    </font>
    <font>
      <b/>
      <u/>
      <sz val="14"/>
      <color theme="0"/>
      <name val="Sakkal Majalla"/>
    </font>
    <font>
      <sz val="14"/>
      <color theme="0"/>
      <name val="Sakkal Majalla"/>
    </font>
    <font>
      <sz val="11"/>
      <color theme="0"/>
      <name val="Sakkal Majalla"/>
    </font>
    <font>
      <b/>
      <u/>
      <sz val="16"/>
      <color theme="0"/>
      <name val="Sakkal Majalla"/>
    </font>
    <font>
      <sz val="14"/>
      <color theme="1"/>
      <name val="Sakkal Majalla"/>
    </font>
    <font>
      <b/>
      <sz val="16"/>
      <color rgb="FFFF0000"/>
      <name val="Sakkal Majalla"/>
    </font>
    <font>
      <b/>
      <u/>
      <sz val="12"/>
      <color theme="10"/>
      <name val="Sakkal Majalla"/>
    </font>
    <font>
      <b/>
      <sz val="16"/>
      <color rgb="FF0070C0"/>
      <name val="Sakkal Majalla"/>
    </font>
    <font>
      <b/>
      <sz val="11"/>
      <color theme="0"/>
      <name val="Arial"/>
      <family val="2"/>
      <scheme val="minor"/>
    </font>
    <font>
      <b/>
      <sz val="16"/>
      <color theme="4" tint="-0.249977111117893"/>
      <name val="Arial"/>
      <family val="2"/>
      <scheme val="minor"/>
    </font>
    <font>
      <sz val="9"/>
      <color indexed="81"/>
      <name val="Tahoma"/>
      <family val="2"/>
    </font>
    <font>
      <b/>
      <sz val="12"/>
      <color theme="0"/>
      <name val="Arial"/>
      <family val="2"/>
      <scheme val="minor"/>
    </font>
    <font>
      <b/>
      <sz val="12"/>
      <color theme="0"/>
      <name val="Sakkal Majalla"/>
    </font>
    <font>
      <sz val="12"/>
      <color theme="0"/>
      <name val="Arial"/>
      <family val="2"/>
    </font>
  </fonts>
  <fills count="24">
    <fill>
      <patternFill patternType="none"/>
    </fill>
    <fill>
      <patternFill patternType="gray125"/>
    </fill>
    <fill>
      <patternFill patternType="solid">
        <fgColor indexed="9"/>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1"/>
        <bgColor indexed="64"/>
      </patternFill>
    </fill>
    <fill>
      <patternFill patternType="solid">
        <fgColor theme="8" tint="0.59999389629810485"/>
        <bgColor indexed="64"/>
      </patternFill>
    </fill>
    <fill>
      <patternFill patternType="solid">
        <fgColor theme="4" tint="-0.249977111117893"/>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9"/>
        <bgColor indexed="64"/>
      </patternFill>
    </fill>
    <fill>
      <patternFill patternType="solid">
        <fgColor theme="6" tint="0.39997558519241921"/>
        <bgColor indexed="64"/>
      </patternFill>
    </fill>
    <fill>
      <patternFill patternType="solid">
        <fgColor theme="8" tint="-0.499984740745262"/>
        <bgColor indexed="64"/>
      </patternFill>
    </fill>
    <fill>
      <patternFill patternType="solid">
        <fgColor rgb="FFFF0000"/>
        <bgColor indexed="64"/>
      </patternFill>
    </fill>
    <fill>
      <patternFill patternType="solid">
        <fgColor theme="2" tint="-9.9978637043366805E-2"/>
        <bgColor indexed="64"/>
      </patternFill>
    </fill>
    <fill>
      <patternFill patternType="solid">
        <fgColor theme="3" tint="0.79998168889431442"/>
        <bgColor indexed="64"/>
      </patternFill>
    </fill>
  </fills>
  <borders count="162">
    <border>
      <left/>
      <right/>
      <top/>
      <bottom/>
      <diagonal/>
    </border>
    <border>
      <left style="thin">
        <color indexed="64"/>
      </left>
      <right/>
      <top/>
      <bottom style="thin">
        <color indexed="64"/>
      </bottom>
      <diagonal/>
    </border>
    <border>
      <left style="medium">
        <color indexed="64"/>
      </left>
      <right style="dashed">
        <color indexed="64"/>
      </right>
      <top style="thin">
        <color indexed="64"/>
      </top>
      <bottom style="medium">
        <color indexed="64"/>
      </bottom>
      <diagonal/>
    </border>
    <border>
      <left style="dashed">
        <color indexed="64"/>
      </left>
      <right style="medium">
        <color indexed="64"/>
      </right>
      <top style="medium">
        <color indexed="64"/>
      </top>
      <bottom style="thin">
        <color indexed="64"/>
      </bottom>
      <diagonal/>
    </border>
    <border>
      <left style="dashed">
        <color indexed="64"/>
      </left>
      <right style="medium">
        <color indexed="64"/>
      </right>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dashed">
        <color indexed="64"/>
      </left>
      <right style="dashed">
        <color indexed="64"/>
      </right>
      <top style="medium">
        <color indexed="64"/>
      </top>
      <bottom style="thin">
        <color indexed="64"/>
      </bottom>
      <diagonal/>
    </border>
    <border>
      <left style="dashed">
        <color indexed="64"/>
      </left>
      <right style="dashed">
        <color indexed="64"/>
      </right>
      <top/>
      <bottom style="thin">
        <color indexed="64"/>
      </bottom>
      <diagonal/>
    </border>
    <border>
      <left style="hair">
        <color indexed="64"/>
      </left>
      <right style="mediumDashDot">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slantDashDot">
        <color indexed="64"/>
      </right>
      <top style="thin">
        <color indexed="64"/>
      </top>
      <bottom style="thin">
        <color indexed="64"/>
      </bottom>
      <diagonal/>
    </border>
    <border>
      <left style="hair">
        <color indexed="64"/>
      </left>
      <right/>
      <top style="thin">
        <color indexed="64"/>
      </top>
      <bottom style="thin">
        <color indexed="64"/>
      </bottom>
      <diagonal/>
    </border>
    <border>
      <left style="mediumDashDot">
        <color indexed="64"/>
      </left>
      <right style="hair">
        <color indexed="64"/>
      </right>
      <top style="medium">
        <color indexed="64"/>
      </top>
      <bottom style="thin">
        <color indexed="64"/>
      </bottom>
      <diagonal/>
    </border>
    <border>
      <left style="hair">
        <color indexed="64"/>
      </left>
      <right style="mediumDashDot">
        <color indexed="64"/>
      </right>
      <top style="medium">
        <color indexed="64"/>
      </top>
      <bottom style="thin">
        <color indexed="64"/>
      </bottom>
      <diagonal/>
    </border>
    <border>
      <left style="hair">
        <color indexed="64"/>
      </left>
      <right style="slantDashDot">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double">
        <color indexed="64"/>
      </left>
      <right style="hair">
        <color indexed="64"/>
      </right>
      <top style="medium">
        <color indexed="64"/>
      </top>
      <bottom style="thin">
        <color indexed="64"/>
      </bottom>
      <diagonal/>
    </border>
    <border>
      <left style="slantDashDot">
        <color indexed="64"/>
      </left>
      <right style="hair">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thin">
        <color indexed="64"/>
      </bottom>
      <diagonal/>
    </border>
    <border>
      <left style="dashed">
        <color indexed="64"/>
      </left>
      <right style="dashed">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dashed">
        <color indexed="64"/>
      </right>
      <top style="thin">
        <color indexed="64"/>
      </top>
      <bottom style="thin">
        <color indexed="64"/>
      </bottom>
      <diagonal/>
    </border>
    <border>
      <left style="medium">
        <color indexed="64"/>
      </left>
      <right style="dashed">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thin">
        <color indexed="64"/>
      </top>
      <bottom style="medium">
        <color indexed="64"/>
      </bottom>
      <diagonal/>
    </border>
    <border>
      <left style="double">
        <color indexed="64"/>
      </left>
      <right style="dashed">
        <color indexed="64"/>
      </right>
      <top style="thin">
        <color indexed="64"/>
      </top>
      <bottom style="thin">
        <color indexed="64"/>
      </bottom>
      <diagonal/>
    </border>
    <border>
      <left style="dashed">
        <color indexed="64"/>
      </left>
      <right style="double">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ashed">
        <color indexed="64"/>
      </left>
      <right/>
      <top style="medium">
        <color indexed="64"/>
      </top>
      <bottom style="thin">
        <color indexed="64"/>
      </bottom>
      <diagonal/>
    </border>
    <border>
      <left/>
      <right style="dashed">
        <color indexed="64"/>
      </right>
      <top style="medium">
        <color indexed="64"/>
      </top>
      <bottom style="thin">
        <color indexed="64"/>
      </bottom>
      <diagonal/>
    </border>
    <border>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dashed">
        <color indexed="64"/>
      </left>
      <right/>
      <top/>
      <bottom/>
      <diagonal/>
    </border>
    <border>
      <left/>
      <right style="dashed">
        <color indexed="64"/>
      </right>
      <top/>
      <bottom/>
      <diagonal/>
    </border>
    <border>
      <left style="double">
        <color indexed="64"/>
      </left>
      <right style="dashed">
        <color indexed="64"/>
      </right>
      <top style="medium">
        <color indexed="64"/>
      </top>
      <bottom style="thin">
        <color indexed="64"/>
      </bottom>
      <diagonal/>
    </border>
    <border>
      <left style="dashed">
        <color indexed="64"/>
      </left>
      <right style="double">
        <color indexed="64"/>
      </right>
      <top style="medium">
        <color indexed="64"/>
      </top>
      <bottom style="thin">
        <color indexed="64"/>
      </bottom>
      <diagonal/>
    </border>
    <border>
      <left style="double">
        <color indexed="64"/>
      </left>
      <right/>
      <top style="medium">
        <color indexed="64"/>
      </top>
      <bottom/>
      <diagonal/>
    </border>
    <border>
      <left/>
      <right style="double">
        <color indexed="64"/>
      </right>
      <top style="medium">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bottom style="thin">
        <color indexed="64"/>
      </bottom>
      <diagonal/>
    </border>
    <border>
      <left/>
      <right style="medium">
        <color indexed="64"/>
      </right>
      <top style="medium">
        <color indexed="64"/>
      </top>
      <bottom/>
      <diagonal/>
    </border>
    <border>
      <left/>
      <right/>
      <top/>
      <bottom style="thick">
        <color theme="0"/>
      </bottom>
      <diagonal/>
    </border>
    <border>
      <left/>
      <right/>
      <top style="thick">
        <color theme="0"/>
      </top>
      <bottom style="thick">
        <color theme="0"/>
      </bottom>
      <diagonal/>
    </border>
    <border>
      <left/>
      <right/>
      <top style="thick">
        <color theme="0"/>
      </top>
      <bottom/>
      <diagonal/>
    </border>
    <border>
      <left style="medium">
        <color indexed="64"/>
      </left>
      <right style="thick">
        <color theme="0"/>
      </right>
      <top/>
      <bottom/>
      <diagonal/>
    </border>
    <border>
      <left/>
      <right style="dashDot">
        <color theme="0"/>
      </right>
      <top/>
      <bottom/>
      <diagonal/>
    </border>
    <border>
      <left style="dashDot">
        <color theme="0"/>
      </left>
      <right style="dashDot">
        <color theme="0"/>
      </right>
      <top/>
      <bottom/>
      <diagonal/>
    </border>
    <border>
      <left style="medium">
        <color indexed="64"/>
      </left>
      <right style="dashDotDot">
        <color theme="0"/>
      </right>
      <top style="thin">
        <color theme="0"/>
      </top>
      <bottom style="thin">
        <color theme="0"/>
      </bottom>
      <diagonal/>
    </border>
    <border>
      <left style="dashDotDot">
        <color theme="0"/>
      </left>
      <right style="dashDotDot">
        <color theme="0"/>
      </right>
      <top style="thin">
        <color theme="0"/>
      </top>
      <bottom style="thin">
        <color theme="0"/>
      </bottom>
      <diagonal/>
    </border>
    <border>
      <left style="dashDotDot">
        <color theme="0"/>
      </left>
      <right style="double">
        <color indexed="64"/>
      </right>
      <top style="thin">
        <color theme="0"/>
      </top>
      <bottom style="thin">
        <color theme="0"/>
      </bottom>
      <diagonal/>
    </border>
    <border>
      <left style="double">
        <color indexed="64"/>
      </left>
      <right style="dashDotDot">
        <color theme="0"/>
      </right>
      <top style="thin">
        <color theme="0"/>
      </top>
      <bottom style="thin">
        <color theme="0"/>
      </bottom>
      <diagonal/>
    </border>
    <border>
      <left style="dashDot">
        <color theme="0"/>
      </left>
      <right style="dashDot">
        <color theme="0"/>
      </right>
      <top/>
      <bottom style="medium">
        <color theme="0"/>
      </bottom>
      <diagonal/>
    </border>
    <border>
      <left style="dashDot">
        <color theme="0"/>
      </left>
      <right/>
      <top/>
      <bottom/>
      <diagonal/>
    </border>
    <border>
      <left style="dashDot">
        <color theme="0"/>
      </left>
      <right/>
      <top/>
      <bottom style="medium">
        <color theme="0"/>
      </bottom>
      <diagonal/>
    </border>
    <border>
      <left/>
      <right/>
      <top/>
      <bottom style="double">
        <color indexed="64"/>
      </bottom>
      <diagonal/>
    </border>
    <border>
      <left/>
      <right style="thick">
        <color theme="0"/>
      </right>
      <top/>
      <bottom/>
      <diagonal/>
    </border>
    <border>
      <left/>
      <right/>
      <top style="medium">
        <color theme="0"/>
      </top>
      <bottom style="medium">
        <color theme="0"/>
      </bottom>
      <diagonal/>
    </border>
    <border>
      <left/>
      <right style="double">
        <color indexed="64"/>
      </right>
      <top style="thin">
        <color theme="0"/>
      </top>
      <bottom style="thin">
        <color theme="0"/>
      </bottom>
      <diagonal/>
    </border>
    <border>
      <left style="dashDotDot">
        <color theme="0"/>
      </left>
      <right/>
      <top style="thin">
        <color theme="0"/>
      </top>
      <bottom style="thin">
        <color theme="0"/>
      </bottom>
      <diagonal/>
    </border>
    <border>
      <left style="double">
        <color auto="1"/>
      </left>
      <right style="mediumDashDot">
        <color auto="1"/>
      </right>
      <top style="thin">
        <color auto="1"/>
      </top>
      <bottom style="medium">
        <color auto="1"/>
      </bottom>
      <diagonal/>
    </border>
    <border>
      <left style="mediumDashDot">
        <color auto="1"/>
      </left>
      <right style="mediumDashDot">
        <color auto="1"/>
      </right>
      <top style="thin">
        <color auto="1"/>
      </top>
      <bottom style="medium">
        <color auto="1"/>
      </bottom>
      <diagonal/>
    </border>
    <border>
      <left style="mediumDashDot">
        <color auto="1"/>
      </left>
      <right style="double">
        <color auto="1"/>
      </right>
      <top style="thin">
        <color auto="1"/>
      </top>
      <bottom style="medium">
        <color auto="1"/>
      </bottom>
      <diagonal/>
    </border>
    <border>
      <left style="double">
        <color auto="1"/>
      </left>
      <right style="mediumDashDot">
        <color auto="1"/>
      </right>
      <top style="medium">
        <color auto="1"/>
      </top>
      <bottom style="medium">
        <color auto="1"/>
      </bottom>
      <diagonal/>
    </border>
    <border>
      <left style="mediumDashDot">
        <color auto="1"/>
      </left>
      <right style="mediumDashDot">
        <color auto="1"/>
      </right>
      <top style="medium">
        <color auto="1"/>
      </top>
      <bottom style="medium">
        <color auto="1"/>
      </bottom>
      <diagonal/>
    </border>
    <border>
      <left style="mediumDashDot">
        <color auto="1"/>
      </left>
      <right style="double">
        <color auto="1"/>
      </right>
      <top style="medium">
        <color auto="1"/>
      </top>
      <bottom style="medium">
        <color auto="1"/>
      </bottom>
      <diagonal/>
    </border>
    <border>
      <left style="double">
        <color auto="1"/>
      </left>
      <right style="mediumDashDot">
        <color auto="1"/>
      </right>
      <top style="medium">
        <color auto="1"/>
      </top>
      <bottom style="thin">
        <color auto="1"/>
      </bottom>
      <diagonal/>
    </border>
    <border>
      <left style="mediumDashDot">
        <color auto="1"/>
      </left>
      <right style="mediumDashDot">
        <color auto="1"/>
      </right>
      <top style="medium">
        <color auto="1"/>
      </top>
      <bottom style="thin">
        <color auto="1"/>
      </bottom>
      <diagonal/>
    </border>
    <border>
      <left style="mediumDashDot">
        <color auto="1"/>
      </left>
      <right style="double">
        <color auto="1"/>
      </right>
      <top style="medium">
        <color auto="1"/>
      </top>
      <bottom style="thin">
        <color auto="1"/>
      </bottom>
      <diagonal/>
    </border>
    <border>
      <left/>
      <right style="mediumDashDot">
        <color auto="1"/>
      </right>
      <top style="medium">
        <color auto="1"/>
      </top>
      <bottom style="thin">
        <color auto="1"/>
      </bottom>
      <diagonal/>
    </border>
    <border>
      <left style="mediumDashDot">
        <color auto="1"/>
      </left>
      <right style="mediumDashDot">
        <color auto="1"/>
      </right>
      <top style="thin">
        <color auto="1"/>
      </top>
      <bottom/>
      <diagonal/>
    </border>
    <border>
      <left style="mediumDashDot">
        <color auto="1"/>
      </left>
      <right style="mediumDashDot">
        <color auto="1"/>
      </right>
      <top/>
      <bottom/>
      <diagonal/>
    </border>
    <border>
      <left style="mediumDashDot">
        <color auto="1"/>
      </left>
      <right style="mediumDashDot">
        <color auto="1"/>
      </right>
      <top/>
      <bottom style="medium">
        <color auto="1"/>
      </bottom>
      <diagonal/>
    </border>
    <border>
      <left/>
      <right/>
      <top style="thick">
        <color theme="0"/>
      </top>
      <bottom style="medium">
        <color theme="0"/>
      </bottom>
      <diagonal/>
    </border>
    <border>
      <left/>
      <right/>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medium">
        <color indexed="64"/>
      </bottom>
      <diagonal/>
    </border>
    <border>
      <left/>
      <right style="thick">
        <color indexed="64"/>
      </right>
      <top style="thin">
        <color indexed="64"/>
      </top>
      <bottom style="medium">
        <color indexed="64"/>
      </bottom>
      <diagonal/>
    </border>
    <border>
      <left style="dashed">
        <color indexed="64"/>
      </left>
      <right style="medium">
        <color indexed="64"/>
      </right>
      <top style="thin">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diagonal/>
    </border>
    <border>
      <left style="double">
        <color indexed="64"/>
      </left>
      <right style="medium">
        <color indexed="64"/>
      </right>
      <top style="double">
        <color indexed="64"/>
      </top>
      <bottom/>
      <diagonal/>
    </border>
    <border>
      <left style="medium">
        <color indexed="64"/>
      </left>
      <right style="medium">
        <color indexed="64"/>
      </right>
      <top style="double">
        <color indexed="64"/>
      </top>
      <bottom/>
      <diagonal/>
    </border>
    <border>
      <left style="medium">
        <color indexed="64"/>
      </left>
      <right style="double">
        <color indexed="64"/>
      </right>
      <top style="double">
        <color indexed="64"/>
      </top>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bottom style="double">
        <color indexed="64"/>
      </bottom>
      <diagonal/>
    </border>
    <border>
      <left style="medium">
        <color indexed="64"/>
      </left>
      <right/>
      <top/>
      <bottom style="double">
        <color indexed="64"/>
      </bottom>
      <diagonal/>
    </border>
    <border>
      <left style="double">
        <color indexed="64"/>
      </left>
      <right style="medium">
        <color indexed="64"/>
      </right>
      <top/>
      <bottom/>
      <diagonal/>
    </border>
    <border>
      <left style="medium">
        <color indexed="64"/>
      </left>
      <right style="medium">
        <color indexed="64"/>
      </right>
      <top/>
      <bottom/>
      <diagonal/>
    </border>
    <border>
      <left style="medium">
        <color indexed="64"/>
      </left>
      <right style="double">
        <color indexed="64"/>
      </right>
      <top/>
      <bottom/>
      <diagonal/>
    </border>
    <border>
      <left style="double">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double">
        <color indexed="64"/>
      </right>
      <top/>
      <bottom style="double">
        <color indexed="64"/>
      </bottom>
      <diagonal/>
    </border>
    <border>
      <left/>
      <right/>
      <top/>
      <bottom style="dashed">
        <color indexed="64"/>
      </bottom>
      <diagonal/>
    </border>
    <border>
      <left/>
      <right/>
      <top style="dashed">
        <color indexed="64"/>
      </top>
      <bottom style="thin">
        <color indexed="64"/>
      </bottom>
      <diagonal/>
    </border>
    <border>
      <left/>
      <right/>
      <top style="dashed">
        <color indexed="64"/>
      </top>
      <bottom/>
      <diagonal/>
    </border>
    <border>
      <left style="thick">
        <color theme="0"/>
      </left>
      <right/>
      <top style="medium">
        <color indexed="64"/>
      </top>
      <bottom style="medium">
        <color indexed="64"/>
      </bottom>
      <diagonal/>
    </border>
    <border>
      <left style="thin">
        <color indexed="64"/>
      </left>
      <right/>
      <top style="medium">
        <color indexed="64"/>
      </top>
      <bottom/>
      <diagonal/>
    </border>
    <border>
      <left/>
      <right style="dashed">
        <color indexed="64"/>
      </right>
      <top style="medium">
        <color indexed="64"/>
      </top>
      <bottom/>
      <diagonal/>
    </border>
    <border>
      <left style="thin">
        <color indexed="64"/>
      </left>
      <right style="thin">
        <color indexed="64"/>
      </right>
      <top/>
      <bottom/>
      <diagonal/>
    </border>
    <border>
      <left/>
      <right/>
      <top/>
      <bottom style="medium">
        <color theme="0"/>
      </bottom>
      <diagonal/>
    </border>
    <border>
      <left/>
      <right/>
      <top style="medium">
        <color theme="0"/>
      </top>
      <bottom/>
      <diagonal/>
    </border>
    <border>
      <left/>
      <right/>
      <top style="thick">
        <color theme="0"/>
      </top>
      <bottom style="medium">
        <color indexed="64"/>
      </bottom>
      <diagonal/>
    </border>
    <border>
      <left/>
      <right/>
      <top style="medium">
        <color indexed="64"/>
      </top>
      <bottom style="thick">
        <color theme="0"/>
      </bottom>
      <diagonal/>
    </border>
    <border>
      <left/>
      <right/>
      <top style="medium">
        <color theme="0"/>
      </top>
      <bottom style="thick">
        <color theme="0"/>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medium">
        <color indexed="64"/>
      </left>
      <right style="dashed">
        <color indexed="64"/>
      </right>
      <top/>
      <bottom/>
      <diagonal/>
    </border>
    <border>
      <left style="dashed">
        <color indexed="64"/>
      </left>
      <right style="dashed">
        <color indexed="64"/>
      </right>
      <top/>
      <bottom/>
      <diagonal/>
    </border>
    <border>
      <left style="dashed">
        <color indexed="64"/>
      </left>
      <right style="medium">
        <color indexed="64"/>
      </right>
      <top style="thin">
        <color indexed="64"/>
      </top>
      <bottom style="medium">
        <color indexed="64"/>
      </bottom>
      <diagonal/>
    </border>
    <border>
      <left style="medium">
        <color indexed="64"/>
      </left>
      <right style="dashed">
        <color indexed="64"/>
      </right>
      <top/>
      <bottom style="medium">
        <color indexed="64"/>
      </bottom>
      <diagonal/>
    </border>
    <border>
      <left style="dashed">
        <color indexed="64"/>
      </left>
      <right style="dashed">
        <color indexed="64"/>
      </right>
      <top/>
      <bottom style="medium">
        <color indexed="64"/>
      </bottom>
      <diagonal/>
    </border>
    <border>
      <left/>
      <right style="dashed">
        <color indexed="64"/>
      </right>
      <top style="thin">
        <color indexed="64"/>
      </top>
      <bottom style="thin">
        <color indexed="64"/>
      </bottom>
      <diagonal/>
    </border>
    <border>
      <left style="dashed">
        <color indexed="64"/>
      </left>
      <right/>
      <top style="thin">
        <color indexed="64"/>
      </top>
      <bottom style="medium">
        <color indexed="64"/>
      </bottom>
      <diagonal/>
    </border>
    <border>
      <left/>
      <right style="dashed">
        <color indexed="64"/>
      </right>
      <top style="thin">
        <color indexed="64"/>
      </top>
      <bottom style="medium">
        <color indexed="64"/>
      </bottom>
      <diagonal/>
    </border>
    <border>
      <left style="medium">
        <color theme="0"/>
      </left>
      <right style="thin">
        <color theme="0"/>
      </right>
      <top style="medium">
        <color theme="0"/>
      </top>
      <bottom style="dashed">
        <color theme="0"/>
      </bottom>
      <diagonal/>
    </border>
    <border>
      <left style="thin">
        <color theme="0"/>
      </left>
      <right style="thin">
        <color theme="0"/>
      </right>
      <top style="medium">
        <color theme="0"/>
      </top>
      <bottom style="dashed">
        <color theme="0"/>
      </bottom>
      <diagonal/>
    </border>
    <border>
      <left style="thin">
        <color theme="0"/>
      </left>
      <right/>
      <top style="medium">
        <color theme="0"/>
      </top>
      <bottom/>
      <diagonal/>
    </border>
    <border>
      <left/>
      <right style="medium">
        <color theme="0"/>
      </right>
      <top style="medium">
        <color theme="0"/>
      </top>
      <bottom/>
      <diagonal/>
    </border>
    <border>
      <left style="medium">
        <color indexed="64"/>
      </left>
      <right/>
      <top style="medium">
        <color indexed="64"/>
      </top>
      <bottom style="medium">
        <color theme="0"/>
      </bottom>
      <diagonal/>
    </border>
    <border>
      <left/>
      <right/>
      <top style="medium">
        <color indexed="64"/>
      </top>
      <bottom style="medium">
        <color theme="0"/>
      </bottom>
      <diagonal/>
    </border>
    <border>
      <left/>
      <right style="medium">
        <color indexed="64"/>
      </right>
      <top style="medium">
        <color indexed="64"/>
      </top>
      <bottom style="medium">
        <color theme="0"/>
      </bottom>
      <diagonal/>
    </border>
    <border>
      <left style="medium">
        <color theme="0"/>
      </left>
      <right style="thin">
        <color theme="0"/>
      </right>
      <top style="dashed">
        <color theme="0"/>
      </top>
      <bottom style="dashed">
        <color theme="0"/>
      </bottom>
      <diagonal/>
    </border>
    <border>
      <left style="thin">
        <color theme="0"/>
      </left>
      <right style="thin">
        <color theme="0"/>
      </right>
      <top style="dashed">
        <color theme="0"/>
      </top>
      <bottom style="dashed">
        <color theme="0"/>
      </bottom>
      <diagonal/>
    </border>
    <border>
      <left style="thin">
        <color theme="0"/>
      </left>
      <right/>
      <top/>
      <bottom style="dashed">
        <color theme="0"/>
      </bottom>
      <diagonal/>
    </border>
    <border>
      <left/>
      <right style="medium">
        <color theme="0"/>
      </right>
      <top/>
      <bottom style="dashed">
        <color theme="0"/>
      </bottom>
      <diagonal/>
    </border>
    <border>
      <left style="medium">
        <color indexed="64"/>
      </left>
      <right/>
      <top style="medium">
        <color theme="0"/>
      </top>
      <bottom style="medium">
        <color theme="0"/>
      </bottom>
      <diagonal/>
    </border>
    <border>
      <left/>
      <right style="medium">
        <color indexed="64"/>
      </right>
      <top style="medium">
        <color theme="0"/>
      </top>
      <bottom style="medium">
        <color theme="0"/>
      </bottom>
      <diagonal/>
    </border>
    <border>
      <left style="medium">
        <color theme="0"/>
      </left>
      <right/>
      <top style="dashed">
        <color theme="0"/>
      </top>
      <bottom style="dashed">
        <color theme="0"/>
      </bottom>
      <diagonal/>
    </border>
    <border>
      <left/>
      <right/>
      <top style="dashed">
        <color theme="0"/>
      </top>
      <bottom style="dashed">
        <color theme="0"/>
      </bottom>
      <diagonal/>
    </border>
    <border>
      <left/>
      <right style="thin">
        <color theme="0"/>
      </right>
      <top style="dashed">
        <color theme="0"/>
      </top>
      <bottom style="dashed">
        <color theme="0"/>
      </bottom>
      <diagonal/>
    </border>
    <border>
      <left style="thin">
        <color theme="0"/>
      </left>
      <right style="medium">
        <color theme="0"/>
      </right>
      <top style="dashed">
        <color theme="0"/>
      </top>
      <bottom style="dashed">
        <color theme="0"/>
      </bottom>
      <diagonal/>
    </border>
    <border>
      <left style="medium">
        <color theme="0"/>
      </left>
      <right/>
      <top style="dashed">
        <color theme="0"/>
      </top>
      <bottom style="medium">
        <color theme="0"/>
      </bottom>
      <diagonal/>
    </border>
    <border>
      <left/>
      <right/>
      <top style="dashed">
        <color theme="0"/>
      </top>
      <bottom style="medium">
        <color theme="0"/>
      </bottom>
      <diagonal/>
    </border>
    <border>
      <left/>
      <right style="thin">
        <color theme="0"/>
      </right>
      <top style="dashed">
        <color theme="0"/>
      </top>
      <bottom style="medium">
        <color theme="0"/>
      </bottom>
      <diagonal/>
    </border>
    <border>
      <left style="thin">
        <color theme="0"/>
      </left>
      <right style="thin">
        <color theme="0"/>
      </right>
      <top style="dashed">
        <color theme="0"/>
      </top>
      <bottom style="medium">
        <color theme="0"/>
      </bottom>
      <diagonal/>
    </border>
    <border>
      <left style="thin">
        <color theme="0"/>
      </left>
      <right style="medium">
        <color theme="0"/>
      </right>
      <top style="dashed">
        <color theme="0"/>
      </top>
      <bottom style="medium">
        <color theme="0"/>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4">
    <xf numFmtId="0" fontId="0" fillId="0" borderId="0"/>
    <xf numFmtId="0" fontId="14" fillId="0" borderId="0" applyNumberFormat="0" applyFill="0" applyBorder="0" applyAlignment="0" applyProtection="0"/>
    <xf numFmtId="0" fontId="10" fillId="0" borderId="0"/>
    <xf numFmtId="0" fontId="11" fillId="0" borderId="0"/>
  </cellStyleXfs>
  <cellXfs count="610">
    <xf numFmtId="0" fontId="0" fillId="0" borderId="0" xfId="0"/>
    <xf numFmtId="0" fontId="0" fillId="0" borderId="0" xfId="0" applyProtection="1">
      <protection hidden="1"/>
    </xf>
    <xf numFmtId="0" fontId="2" fillId="0" borderId="0" xfId="0" applyFont="1" applyProtection="1">
      <protection hidden="1"/>
    </xf>
    <xf numFmtId="0" fontId="16" fillId="0" borderId="0" xfId="0" applyFont="1" applyFill="1" applyBorder="1" applyProtection="1">
      <protection hidden="1"/>
    </xf>
    <xf numFmtId="0" fontId="17" fillId="0" borderId="0" xfId="0" applyFont="1" applyFill="1" applyBorder="1" applyAlignment="1" applyProtection="1">
      <alignment horizontal="center" vertical="center"/>
      <protection hidden="1"/>
    </xf>
    <xf numFmtId="0" fontId="17" fillId="0" borderId="0" xfId="0" applyFont="1" applyFill="1" applyBorder="1" applyProtection="1">
      <protection hidden="1"/>
    </xf>
    <xf numFmtId="0" fontId="18" fillId="0" borderId="0" xfId="0" applyFont="1" applyFill="1" applyBorder="1" applyAlignment="1" applyProtection="1">
      <protection hidden="1"/>
    </xf>
    <xf numFmtId="0" fontId="16" fillId="0" borderId="0" xfId="0" applyFont="1" applyFill="1" applyBorder="1" applyAlignment="1" applyProtection="1">
      <protection hidden="1"/>
    </xf>
    <xf numFmtId="0" fontId="17" fillId="0" borderId="0" xfId="0" applyFont="1" applyFill="1" applyBorder="1" applyAlignment="1" applyProtection="1">
      <alignment horizontal="center"/>
      <protection hidden="1"/>
    </xf>
    <xf numFmtId="0" fontId="19" fillId="0" borderId="0" xfId="0" applyFont="1" applyFill="1" applyBorder="1" applyAlignment="1" applyProtection="1">
      <alignment vertical="center"/>
      <protection hidden="1"/>
    </xf>
    <xf numFmtId="0" fontId="19" fillId="0" borderId="0" xfId="0" applyFont="1" applyFill="1" applyBorder="1" applyAlignment="1" applyProtection="1">
      <alignment horizontal="right" vertical="center"/>
      <protection hidden="1"/>
    </xf>
    <xf numFmtId="0" fontId="20" fillId="0" borderId="0" xfId="0" applyFont="1" applyFill="1" applyBorder="1" applyAlignment="1" applyProtection="1">
      <alignment vertical="center"/>
      <protection hidden="1"/>
    </xf>
    <xf numFmtId="0" fontId="21" fillId="0" borderId="0" xfId="1" applyFont="1" applyFill="1" applyBorder="1" applyProtection="1">
      <protection hidden="1"/>
    </xf>
    <xf numFmtId="0" fontId="17" fillId="0" borderId="0" xfId="0" applyFont="1" applyFill="1" applyBorder="1" applyAlignment="1" applyProtection="1">
      <alignment horizontal="center" vertical="center" wrapText="1"/>
      <protection hidden="1"/>
    </xf>
    <xf numFmtId="0" fontId="22" fillId="0" borderId="0" xfId="0" applyFont="1" applyFill="1" applyBorder="1" applyAlignment="1" applyProtection="1">
      <alignment vertical="center"/>
      <protection hidden="1"/>
    </xf>
    <xf numFmtId="0" fontId="23" fillId="0" borderId="0" xfId="0" applyFont="1" applyFill="1" applyBorder="1" applyAlignment="1" applyProtection="1">
      <alignment vertical="center"/>
      <protection hidden="1"/>
    </xf>
    <xf numFmtId="0" fontId="24" fillId="0" borderId="0" xfId="0" applyFont="1" applyFill="1" applyBorder="1" applyAlignment="1" applyProtection="1">
      <alignment vertical="center"/>
      <protection hidden="1"/>
    </xf>
    <xf numFmtId="0" fontId="24" fillId="0" borderId="0" xfId="0" applyFont="1" applyFill="1" applyBorder="1" applyAlignment="1" applyProtection="1">
      <alignment vertical="center" shrinkToFit="1"/>
      <protection hidden="1"/>
    </xf>
    <xf numFmtId="0" fontId="24" fillId="0" borderId="0" xfId="0" applyFont="1" applyFill="1" applyBorder="1" applyAlignment="1" applyProtection="1">
      <alignment horizontal="center" vertical="center"/>
      <protection hidden="1"/>
    </xf>
    <xf numFmtId="0" fontId="24" fillId="0" borderId="0" xfId="0" applyFont="1" applyFill="1" applyBorder="1" applyAlignment="1" applyProtection="1">
      <alignment horizontal="right"/>
      <protection hidden="1"/>
    </xf>
    <xf numFmtId="0" fontId="24" fillId="0" borderId="0" xfId="0" applyFont="1" applyFill="1" applyBorder="1" applyAlignment="1" applyProtection="1">
      <alignment horizontal="center"/>
      <protection hidden="1"/>
    </xf>
    <xf numFmtId="0" fontId="25" fillId="0" borderId="0" xfId="0" applyFont="1" applyFill="1" applyBorder="1" applyAlignment="1" applyProtection="1">
      <alignment horizontal="center"/>
      <protection hidden="1"/>
    </xf>
    <xf numFmtId="0" fontId="24" fillId="0" borderId="0" xfId="0" applyFont="1" applyFill="1" applyBorder="1" applyProtection="1">
      <protection hidden="1"/>
    </xf>
    <xf numFmtId="0" fontId="17" fillId="0" borderId="0" xfId="0" applyFont="1" applyFill="1" applyBorder="1" applyAlignment="1" applyProtection="1">
      <alignment horizontal="right"/>
      <protection hidden="1"/>
    </xf>
    <xf numFmtId="0" fontId="26" fillId="0" borderId="0" xfId="0" applyFont="1" applyFill="1" applyBorder="1" applyAlignment="1" applyProtection="1">
      <protection hidden="1"/>
    </xf>
    <xf numFmtId="0" fontId="26" fillId="0" borderId="0" xfId="0" applyFont="1" applyFill="1" applyBorder="1" applyAlignment="1" applyProtection="1">
      <alignment vertical="center" textRotation="90"/>
      <protection hidden="1"/>
    </xf>
    <xf numFmtId="0" fontId="17" fillId="0" borderId="0" xfId="0" applyFont="1" applyFill="1" applyBorder="1" applyAlignment="1" applyProtection="1">
      <protection hidden="1"/>
    </xf>
    <xf numFmtId="0" fontId="26" fillId="0" borderId="0" xfId="0" applyFont="1" applyFill="1" applyBorder="1" applyAlignment="1" applyProtection="1">
      <alignment vertical="center"/>
      <protection hidden="1"/>
    </xf>
    <xf numFmtId="0" fontId="17" fillId="0" borderId="0" xfId="0" applyFont="1" applyFill="1" applyBorder="1" applyAlignment="1" applyProtection="1">
      <alignment vertical="center" wrapText="1"/>
      <protection hidden="1"/>
    </xf>
    <xf numFmtId="0" fontId="27" fillId="0" borderId="0" xfId="0" applyFont="1" applyFill="1" applyBorder="1" applyAlignment="1" applyProtection="1">
      <alignment shrinkToFit="1"/>
      <protection hidden="1"/>
    </xf>
    <xf numFmtId="0" fontId="28" fillId="0" borderId="0" xfId="0" applyFont="1" applyFill="1" applyBorder="1" applyAlignment="1" applyProtection="1">
      <protection hidden="1"/>
    </xf>
    <xf numFmtId="0" fontId="24" fillId="0" borderId="0" xfId="0" applyFont="1" applyFill="1" applyBorder="1" applyAlignment="1" applyProtection="1">
      <protection hidden="1"/>
    </xf>
    <xf numFmtId="0" fontId="29" fillId="3" borderId="1" xfId="0" applyFont="1" applyFill="1" applyBorder="1" applyAlignment="1" applyProtection="1">
      <alignment horizontal="center" vertical="center"/>
      <protection hidden="1"/>
    </xf>
    <xf numFmtId="0" fontId="0" fillId="0" borderId="0" xfId="0" applyProtection="1"/>
    <xf numFmtId="0" fontId="0" fillId="5" borderId="5" xfId="0" applyFill="1" applyBorder="1" applyAlignment="1" applyProtection="1">
      <alignment horizontal="center" vertical="center"/>
    </xf>
    <xf numFmtId="0" fontId="0" fillId="5" borderId="6" xfId="0" applyFill="1" applyBorder="1" applyAlignment="1" applyProtection="1">
      <alignment horizontal="center" vertical="center"/>
    </xf>
    <xf numFmtId="0" fontId="0" fillId="3" borderId="1" xfId="0" applyFill="1" applyBorder="1" applyAlignment="1" applyProtection="1">
      <alignment horizontal="center" vertical="center"/>
    </xf>
    <xf numFmtId="0" fontId="16" fillId="0" borderId="0" xfId="0" applyFont="1" applyFill="1" applyBorder="1" applyProtection="1"/>
    <xf numFmtId="0" fontId="0" fillId="0" borderId="0" xfId="0" applyBorder="1" applyAlignment="1" applyProtection="1">
      <alignment horizontal="center" vertical="center"/>
      <protection hidden="1"/>
    </xf>
    <xf numFmtId="0" fontId="1" fillId="3" borderId="7" xfId="0" applyFont="1" applyFill="1" applyBorder="1" applyAlignment="1" applyProtection="1">
      <alignment horizontal="center" vertical="center"/>
      <protection hidden="1"/>
    </xf>
    <xf numFmtId="0" fontId="3" fillId="3" borderId="8" xfId="0" applyFont="1" applyFill="1" applyBorder="1" applyAlignment="1" applyProtection="1">
      <alignment horizontal="center" vertical="center"/>
      <protection hidden="1"/>
    </xf>
    <xf numFmtId="0" fontId="13" fillId="6" borderId="8" xfId="0" applyFont="1" applyFill="1" applyBorder="1" applyAlignment="1" applyProtection="1">
      <alignment horizontal="center" vertical="center"/>
    </xf>
    <xf numFmtId="0" fontId="29" fillId="0" borderId="0" xfId="0" applyFont="1" applyBorder="1" applyAlignment="1" applyProtection="1">
      <alignment horizontal="center" vertical="center"/>
      <protection hidden="1"/>
    </xf>
    <xf numFmtId="0" fontId="3" fillId="5" borderId="0" xfId="0" applyFont="1" applyFill="1" applyBorder="1" applyAlignment="1" applyProtection="1">
      <alignment horizontal="center" vertical="center"/>
      <protection hidden="1"/>
    </xf>
    <xf numFmtId="0" fontId="30" fillId="0" borderId="56" xfId="0" applyFont="1" applyBorder="1" applyAlignment="1" applyProtection="1">
      <alignment horizontal="center" vertical="center"/>
    </xf>
    <xf numFmtId="0" fontId="30" fillId="0" borderId="0" xfId="0" applyFont="1" applyFill="1" applyBorder="1" applyAlignment="1" applyProtection="1">
      <alignment horizontal="center" vertical="center"/>
    </xf>
    <xf numFmtId="0" fontId="3" fillId="9" borderId="11" xfId="0" applyFont="1" applyFill="1" applyBorder="1" applyAlignment="1" applyProtection="1">
      <alignment horizontal="center" vertical="center"/>
    </xf>
    <xf numFmtId="0" fontId="3" fillId="6" borderId="12" xfId="0" applyFont="1" applyFill="1" applyBorder="1" applyAlignment="1" applyProtection="1">
      <alignment horizontal="center" vertical="center"/>
    </xf>
    <xf numFmtId="0" fontId="3" fillId="9" borderId="13" xfId="0" applyFont="1" applyFill="1" applyBorder="1" applyAlignment="1" applyProtection="1">
      <alignment horizontal="center" vertical="center"/>
    </xf>
    <xf numFmtId="0" fontId="3" fillId="9" borderId="14" xfId="0" applyFont="1" applyFill="1" applyBorder="1" applyAlignment="1" applyProtection="1">
      <alignment horizontal="center" vertical="center"/>
    </xf>
    <xf numFmtId="0" fontId="30" fillId="0" borderId="56" xfId="0" applyFont="1" applyFill="1" applyBorder="1" applyAlignment="1" applyProtection="1">
      <alignment horizontal="center" vertical="center"/>
    </xf>
    <xf numFmtId="0" fontId="3" fillId="0" borderId="56" xfId="0" applyFont="1" applyFill="1" applyBorder="1" applyAlignment="1" applyProtection="1">
      <alignment vertical="center" shrinkToFit="1"/>
    </xf>
    <xf numFmtId="0" fontId="3" fillId="0" borderId="56" xfId="0" applyFont="1" applyFill="1" applyBorder="1" applyAlignment="1" applyProtection="1">
      <alignment horizontal="center" vertical="center" shrinkToFit="1"/>
    </xf>
    <xf numFmtId="0" fontId="26" fillId="0" borderId="56" xfId="0" applyFont="1" applyFill="1" applyBorder="1" applyAlignment="1" applyProtection="1">
      <alignment vertical="center" shrinkToFit="1"/>
    </xf>
    <xf numFmtId="0" fontId="31" fillId="0" borderId="56" xfId="0" applyFont="1" applyFill="1" applyBorder="1" applyAlignment="1" applyProtection="1">
      <alignment vertical="center"/>
    </xf>
    <xf numFmtId="0" fontId="3" fillId="6" borderId="15" xfId="0" applyFont="1" applyFill="1" applyBorder="1" applyAlignment="1" applyProtection="1">
      <alignment horizontal="center" vertical="center"/>
    </xf>
    <xf numFmtId="0" fontId="3" fillId="9" borderId="16" xfId="0" applyFont="1" applyFill="1" applyBorder="1" applyAlignment="1" applyProtection="1">
      <alignment horizontal="center" vertical="center"/>
    </xf>
    <xf numFmtId="0" fontId="3" fillId="9" borderId="17" xfId="0" applyFont="1" applyFill="1" applyBorder="1" applyAlignment="1" applyProtection="1">
      <alignment horizontal="center" vertical="center"/>
    </xf>
    <xf numFmtId="0" fontId="3" fillId="6" borderId="18" xfId="0" applyFont="1" applyFill="1" applyBorder="1" applyAlignment="1" applyProtection="1">
      <alignment horizontal="center" vertical="center"/>
    </xf>
    <xf numFmtId="0" fontId="3" fillId="9" borderId="19" xfId="0" applyFont="1" applyFill="1" applyBorder="1" applyAlignment="1" applyProtection="1">
      <alignment horizontal="center" vertical="center"/>
    </xf>
    <xf numFmtId="0" fontId="3" fillId="6" borderId="20" xfId="0" applyFont="1" applyFill="1" applyBorder="1" applyAlignment="1" applyProtection="1">
      <alignment horizontal="center" vertical="center"/>
    </xf>
    <xf numFmtId="0" fontId="3" fillId="6" borderId="21" xfId="0" applyFont="1" applyFill="1" applyBorder="1" applyAlignment="1" applyProtection="1">
      <alignment horizontal="center" vertical="center"/>
    </xf>
    <xf numFmtId="0" fontId="0" fillId="0" borderId="22" xfId="0" applyBorder="1" applyAlignment="1" applyProtection="1">
      <alignment horizontal="center" vertical="center"/>
      <protection hidden="1"/>
    </xf>
    <xf numFmtId="0" fontId="0" fillId="0" borderId="59" xfId="0" applyBorder="1" applyAlignment="1" applyProtection="1">
      <alignment vertical="center"/>
    </xf>
    <xf numFmtId="0" fontId="6" fillId="5" borderId="0" xfId="0" applyFont="1" applyFill="1" applyBorder="1" applyAlignment="1" applyProtection="1">
      <alignment horizontal="center" vertical="center"/>
      <protection hidden="1"/>
    </xf>
    <xf numFmtId="0" fontId="0" fillId="6" borderId="0" xfId="0" applyFont="1" applyFill="1" applyBorder="1" applyAlignment="1" applyProtection="1">
      <alignment vertical="center"/>
    </xf>
    <xf numFmtId="0" fontId="0" fillId="0" borderId="0" xfId="0" applyFont="1" applyBorder="1" applyAlignment="1" applyProtection="1">
      <alignment horizontal="center" vertical="center"/>
      <protection hidden="1"/>
    </xf>
    <xf numFmtId="0" fontId="6" fillId="6" borderId="0" xfId="0" applyFont="1" applyFill="1" applyBorder="1" applyAlignment="1" applyProtection="1">
      <alignment horizontal="center" vertical="center" textRotation="90"/>
      <protection hidden="1"/>
    </xf>
    <xf numFmtId="0" fontId="13" fillId="0" borderId="0" xfId="0" applyFont="1" applyProtection="1">
      <protection hidden="1"/>
    </xf>
    <xf numFmtId="0" fontId="38" fillId="13" borderId="60" xfId="0" applyFont="1" applyFill="1" applyBorder="1" applyAlignment="1" applyProtection="1">
      <alignment horizontal="center" vertical="center"/>
    </xf>
    <xf numFmtId="0" fontId="38" fillId="13" borderId="61" xfId="0" applyFont="1" applyFill="1" applyBorder="1" applyAlignment="1" applyProtection="1">
      <alignment horizontal="center" vertical="center"/>
    </xf>
    <xf numFmtId="0" fontId="0" fillId="0" borderId="0" xfId="0" applyFill="1" applyProtection="1"/>
    <xf numFmtId="0" fontId="39" fillId="13" borderId="60" xfId="0" applyFont="1" applyFill="1" applyBorder="1" applyAlignment="1" applyProtection="1">
      <alignment horizontal="center" vertical="center"/>
    </xf>
    <xf numFmtId="0" fontId="39" fillId="13" borderId="61" xfId="0" applyFont="1" applyFill="1" applyBorder="1" applyAlignment="1" applyProtection="1">
      <alignment horizontal="center" vertical="center"/>
    </xf>
    <xf numFmtId="0" fontId="40" fillId="14" borderId="62" xfId="0" applyFont="1" applyFill="1" applyBorder="1" applyAlignment="1" applyProtection="1">
      <alignment horizontal="center" vertical="center"/>
    </xf>
    <xf numFmtId="0" fontId="40" fillId="14" borderId="63" xfId="0" applyFont="1" applyFill="1" applyBorder="1" applyAlignment="1" applyProtection="1">
      <alignment horizontal="center" vertical="center"/>
    </xf>
    <xf numFmtId="0" fontId="40" fillId="14" borderId="64" xfId="0" applyFont="1" applyFill="1" applyBorder="1" applyAlignment="1" applyProtection="1">
      <alignment horizontal="center" vertical="center"/>
    </xf>
    <xf numFmtId="0" fontId="40" fillId="11" borderId="65" xfId="0" applyFont="1" applyFill="1" applyBorder="1" applyAlignment="1" applyProtection="1">
      <alignment horizontal="center" vertical="center"/>
    </xf>
    <xf numFmtId="0" fontId="40" fillId="11" borderId="63" xfId="0" applyFont="1" applyFill="1" applyBorder="1" applyAlignment="1" applyProtection="1">
      <alignment horizontal="center" vertical="center"/>
    </xf>
    <xf numFmtId="0" fontId="30" fillId="0" borderId="35" xfId="0" applyFont="1" applyFill="1" applyBorder="1" applyAlignment="1" applyProtection="1">
      <alignment horizontal="center" vertical="center"/>
    </xf>
    <xf numFmtId="0" fontId="30" fillId="0" borderId="36" xfId="0" applyFont="1" applyFill="1" applyBorder="1" applyAlignment="1" applyProtection="1">
      <alignment horizontal="center" vertical="center"/>
    </xf>
    <xf numFmtId="0" fontId="30" fillId="0" borderId="39" xfId="0" applyFont="1" applyFill="1" applyBorder="1" applyAlignment="1" applyProtection="1">
      <alignment horizontal="center" vertical="center"/>
    </xf>
    <xf numFmtId="1" fontId="30" fillId="0" borderId="38" xfId="0" applyNumberFormat="1" applyFont="1" applyFill="1" applyBorder="1" applyAlignment="1" applyProtection="1">
      <alignment horizontal="center" vertical="center"/>
    </xf>
    <xf numFmtId="0" fontId="31" fillId="0" borderId="36" xfId="0" applyFont="1" applyFill="1" applyBorder="1" applyAlignment="1" applyProtection="1">
      <alignment horizontal="center" vertical="center"/>
    </xf>
    <xf numFmtId="0" fontId="0" fillId="0" borderId="31" xfId="0" applyFill="1" applyBorder="1" applyAlignment="1" applyProtection="1">
      <alignment horizontal="center" vertical="center"/>
    </xf>
    <xf numFmtId="0" fontId="0" fillId="0" borderId="32" xfId="0"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0" xfId="0" applyNumberFormat="1" applyProtection="1"/>
    <xf numFmtId="0" fontId="6" fillId="3" borderId="0" xfId="0" applyFont="1" applyFill="1" applyBorder="1" applyAlignment="1" applyProtection="1">
      <alignment horizontal="center" vertical="center"/>
      <protection hidden="1"/>
    </xf>
    <xf numFmtId="0" fontId="0" fillId="0" borderId="70" xfId="0" applyBorder="1" applyAlignment="1" applyProtection="1">
      <alignment vertical="center"/>
    </xf>
    <xf numFmtId="0" fontId="40" fillId="11" borderId="73" xfId="0" applyFont="1" applyFill="1" applyBorder="1" applyAlignment="1" applyProtection="1">
      <alignment horizontal="center" vertical="center"/>
    </xf>
    <xf numFmtId="0" fontId="31" fillId="15" borderId="72" xfId="0" applyFont="1" applyFill="1" applyBorder="1" applyAlignment="1" applyProtection="1">
      <alignment horizontal="center" vertical="center"/>
    </xf>
    <xf numFmtId="0" fontId="31" fillId="4" borderId="80" xfId="0" applyFont="1" applyFill="1" applyBorder="1" applyAlignment="1" applyProtection="1">
      <alignment horizontal="center" vertical="center"/>
    </xf>
    <xf numFmtId="0" fontId="31" fillId="4" borderId="83" xfId="0" applyFont="1" applyFill="1" applyBorder="1" applyAlignment="1" applyProtection="1">
      <alignment horizontal="center" vertical="center"/>
    </xf>
    <xf numFmtId="14" fontId="38" fillId="13" borderId="61" xfId="0" applyNumberFormat="1" applyFont="1" applyFill="1" applyBorder="1" applyAlignment="1" applyProtection="1">
      <alignment horizontal="center" vertical="center"/>
    </xf>
    <xf numFmtId="14" fontId="39" fillId="13" borderId="61" xfId="0" applyNumberFormat="1" applyFont="1" applyFill="1" applyBorder="1" applyAlignment="1" applyProtection="1">
      <alignment horizontal="center" vertical="center"/>
    </xf>
    <xf numFmtId="14" fontId="40" fillId="14" borderId="63" xfId="0" applyNumberFormat="1" applyFont="1" applyFill="1" applyBorder="1" applyAlignment="1" applyProtection="1">
      <alignment horizontal="center" vertical="center"/>
    </xf>
    <xf numFmtId="14" fontId="0" fillId="0" borderId="0" xfId="0" applyNumberFormat="1" applyFill="1" applyProtection="1"/>
    <xf numFmtId="0" fontId="31" fillId="4" borderId="82" xfId="0" applyFont="1" applyFill="1" applyBorder="1" applyAlignment="1" applyProtection="1">
      <alignment horizontal="center" vertical="center" wrapText="1"/>
    </xf>
    <xf numFmtId="0" fontId="3" fillId="0" borderId="0" xfId="0" applyFont="1" applyFill="1" applyBorder="1" applyAlignment="1" applyProtection="1">
      <alignment vertical="center"/>
      <protection hidden="1"/>
    </xf>
    <xf numFmtId="0" fontId="6" fillId="3" borderId="28" xfId="0" applyFont="1" applyFill="1" applyBorder="1" applyAlignment="1" applyProtection="1">
      <alignment vertical="center"/>
      <protection hidden="1"/>
    </xf>
    <xf numFmtId="0" fontId="6" fillId="3" borderId="0" xfId="0" applyFont="1" applyFill="1" applyBorder="1" applyAlignment="1" applyProtection="1">
      <alignment vertical="center"/>
      <protection hidden="1"/>
    </xf>
    <xf numFmtId="0" fontId="0" fillId="0" borderId="0" xfId="0" applyAlignment="1" applyProtection="1"/>
    <xf numFmtId="0" fontId="53" fillId="21" borderId="0" xfId="0" applyFont="1" applyFill="1" applyAlignment="1" applyProtection="1">
      <alignment horizontal="center" vertical="center"/>
      <protection hidden="1"/>
    </xf>
    <xf numFmtId="0" fontId="35" fillId="0" borderId="88" xfId="0" applyFont="1" applyBorder="1" applyAlignment="1" applyProtection="1">
      <alignment vertical="center" readingOrder="2"/>
      <protection hidden="1"/>
    </xf>
    <xf numFmtId="0" fontId="35" fillId="0" borderId="88" xfId="0" applyFont="1" applyBorder="1" applyAlignment="1" applyProtection="1">
      <alignment vertical="center" readingOrder="2"/>
      <protection locked="0" hidden="1"/>
    </xf>
    <xf numFmtId="0" fontId="34" fillId="0" borderId="0" xfId="0" applyFont="1" applyFill="1" applyBorder="1" applyAlignment="1" applyProtection="1">
      <alignment vertical="center"/>
      <protection hidden="1"/>
    </xf>
    <xf numFmtId="0" fontId="58" fillId="16" borderId="0" xfId="0" applyFont="1" applyFill="1" applyBorder="1" applyAlignment="1" applyProtection="1">
      <alignment horizontal="center" vertical="center" wrapText="1"/>
      <protection hidden="1"/>
    </xf>
    <xf numFmtId="0" fontId="29" fillId="0" borderId="0" xfId="0" applyFont="1" applyAlignment="1" applyProtection="1">
      <alignment horizontal="center" vertical="center"/>
      <protection hidden="1"/>
    </xf>
    <xf numFmtId="0" fontId="59" fillId="2" borderId="30" xfId="0" applyFont="1" applyFill="1" applyBorder="1" applyAlignment="1" applyProtection="1">
      <alignment horizontal="center" vertical="center" wrapText="1"/>
      <protection hidden="1"/>
    </xf>
    <xf numFmtId="0" fontId="34" fillId="2" borderId="9" xfId="0" applyFont="1" applyFill="1" applyBorder="1" applyAlignment="1" applyProtection="1">
      <alignment horizontal="center" vertical="center"/>
      <protection hidden="1"/>
    </xf>
    <xf numFmtId="0" fontId="34" fillId="2" borderId="3" xfId="0" applyFont="1" applyFill="1" applyBorder="1" applyAlignment="1" applyProtection="1">
      <alignment horizontal="center" vertical="center" shrinkToFit="1"/>
      <protection hidden="1"/>
    </xf>
    <xf numFmtId="0" fontId="34" fillId="2" borderId="3" xfId="0" applyFont="1" applyFill="1" applyBorder="1" applyAlignment="1" applyProtection="1">
      <alignment horizontal="center" vertical="center"/>
      <protection hidden="1"/>
    </xf>
    <xf numFmtId="0" fontId="34" fillId="2" borderId="0" xfId="0" applyFont="1" applyFill="1" applyBorder="1" applyAlignment="1" applyProtection="1">
      <alignment horizontal="center" vertical="center"/>
      <protection hidden="1"/>
    </xf>
    <xf numFmtId="0" fontId="34" fillId="0" borderId="0" xfId="0" applyFont="1" applyFill="1" applyBorder="1" applyAlignment="1" applyProtection="1">
      <alignment vertical="center" shrinkToFit="1"/>
      <protection hidden="1"/>
    </xf>
    <xf numFmtId="0" fontId="34" fillId="0" borderId="0" xfId="0" applyFont="1" applyFill="1" applyBorder="1" applyAlignment="1" applyProtection="1">
      <alignment horizontal="center" vertical="center" shrinkToFit="1"/>
      <protection hidden="1"/>
    </xf>
    <xf numFmtId="0" fontId="54" fillId="0" borderId="0" xfId="0" applyFont="1" applyFill="1" applyAlignment="1" applyProtection="1">
      <alignment horizontal="center" vertical="center"/>
      <protection hidden="1"/>
    </xf>
    <xf numFmtId="0" fontId="34" fillId="0" borderId="29" xfId="0" applyFont="1" applyBorder="1" applyAlignment="1" applyProtection="1">
      <alignment horizontal="center" vertical="center"/>
      <protection hidden="1"/>
    </xf>
    <xf numFmtId="0" fontId="0" fillId="0" borderId="37" xfId="0" applyFont="1" applyBorder="1" applyAlignment="1" applyProtection="1">
      <alignment horizontal="center" vertical="center"/>
      <protection hidden="1"/>
    </xf>
    <xf numFmtId="0" fontId="0" fillId="0" borderId="96" xfId="0" applyFont="1" applyBorder="1" applyAlignment="1" applyProtection="1">
      <alignment horizontal="center" vertical="center"/>
      <protection hidden="1"/>
    </xf>
    <xf numFmtId="0" fontId="54" fillId="0" borderId="0" xfId="0" applyFont="1" applyAlignment="1" applyProtection="1">
      <alignment horizontal="center" vertical="center"/>
      <protection hidden="1"/>
    </xf>
    <xf numFmtId="0" fontId="34" fillId="0" borderId="0" xfId="0" applyFont="1" applyBorder="1" applyAlignment="1" applyProtection="1">
      <alignment horizontal="center" vertical="center"/>
      <protection hidden="1"/>
    </xf>
    <xf numFmtId="0" fontId="0" fillId="0" borderId="0" xfId="0" applyFill="1" applyBorder="1" applyProtection="1">
      <protection hidden="1"/>
    </xf>
    <xf numFmtId="0" fontId="0" fillId="0" borderId="0" xfId="0" applyFont="1" applyFill="1" applyBorder="1" applyAlignment="1" applyProtection="1">
      <alignment vertical="center"/>
      <protection hidden="1"/>
    </xf>
    <xf numFmtId="0" fontId="0" fillId="0" borderId="0" xfId="0" applyFont="1" applyFill="1" applyBorder="1" applyAlignment="1" applyProtection="1">
      <alignment horizontal="center" vertical="center"/>
      <protection hidden="1"/>
    </xf>
    <xf numFmtId="0" fontId="0" fillId="0" borderId="0" xfId="0" applyBorder="1" applyProtection="1">
      <protection hidden="1"/>
    </xf>
    <xf numFmtId="0" fontId="0" fillId="0" borderId="0" xfId="0" applyFont="1" applyBorder="1" applyAlignment="1" applyProtection="1">
      <alignment vertical="center"/>
      <protection hidden="1"/>
    </xf>
    <xf numFmtId="0" fontId="60" fillId="0" borderId="0" xfId="0" applyFont="1" applyFill="1" applyAlignment="1" applyProtection="1">
      <alignment horizontal="center" vertical="center"/>
      <protection hidden="1"/>
    </xf>
    <xf numFmtId="0" fontId="53" fillId="0" borderId="0" xfId="0" applyFont="1" applyFill="1" applyAlignment="1" applyProtection="1">
      <alignment horizontal="center" vertical="center"/>
      <protection hidden="1"/>
    </xf>
    <xf numFmtId="0" fontId="30" fillId="0" borderId="98" xfId="0" applyFont="1" applyFill="1" applyBorder="1" applyAlignment="1" applyProtection="1">
      <alignment horizontal="center" vertical="center"/>
      <protection hidden="1"/>
    </xf>
    <xf numFmtId="0" fontId="30" fillId="0" borderId="23" xfId="0" applyFont="1" applyFill="1" applyBorder="1" applyAlignment="1" applyProtection="1">
      <alignment horizontal="center" vertical="center"/>
      <protection hidden="1"/>
    </xf>
    <xf numFmtId="0" fontId="15" fillId="0" borderId="23" xfId="0" applyFont="1" applyBorder="1" applyAlignment="1" applyProtection="1">
      <alignment horizontal="center" vertical="center"/>
      <protection hidden="1"/>
    </xf>
    <xf numFmtId="0" fontId="0" fillId="0" borderId="24" xfId="0" applyFill="1" applyBorder="1" applyAlignment="1" applyProtection="1">
      <alignment horizontal="center" vertical="center"/>
      <protection hidden="1"/>
    </xf>
    <xf numFmtId="0" fontId="0" fillId="0" borderId="24" xfId="0" applyBorder="1" applyAlignment="1" applyProtection="1">
      <alignment horizontal="center" vertical="center"/>
      <protection hidden="1"/>
    </xf>
    <xf numFmtId="0" fontId="0" fillId="0" borderId="101" xfId="0" applyBorder="1" applyAlignment="1" applyProtection="1">
      <alignment horizontal="center" vertical="center"/>
      <protection hidden="1"/>
    </xf>
    <xf numFmtId="0" fontId="0" fillId="0" borderId="0" xfId="0" applyAlignment="1" applyProtection="1">
      <alignment horizontal="center" vertical="center"/>
      <protection hidden="1"/>
    </xf>
    <xf numFmtId="0" fontId="34" fillId="0" borderId="0" xfId="0" applyFont="1" applyFill="1" applyBorder="1" applyAlignment="1" applyProtection="1">
      <alignment vertical="center" textRotation="90"/>
      <protection hidden="1"/>
    </xf>
    <xf numFmtId="0" fontId="34" fillId="0" borderId="0" xfId="0" applyFont="1" applyFill="1" applyBorder="1" applyAlignment="1" applyProtection="1">
      <alignment horizontal="center" vertical="top"/>
      <protection hidden="1"/>
    </xf>
    <xf numFmtId="0" fontId="34" fillId="0" borderId="0" xfId="0" applyFont="1" applyFill="1" applyBorder="1" applyAlignment="1" applyProtection="1">
      <alignment horizontal="center" vertical="center" textRotation="90"/>
      <protection hidden="1"/>
    </xf>
    <xf numFmtId="0" fontId="0" fillId="0" borderId="117" xfId="0" applyBorder="1" applyProtection="1">
      <protection hidden="1"/>
    </xf>
    <xf numFmtId="0" fontId="29" fillId="0" borderId="117" xfId="0" applyFont="1" applyBorder="1" applyProtection="1">
      <protection hidden="1"/>
    </xf>
    <xf numFmtId="0" fontId="34" fillId="0" borderId="115" xfId="0" applyFont="1" applyFill="1" applyBorder="1" applyAlignment="1" applyProtection="1">
      <alignment vertical="center" textRotation="90"/>
      <protection hidden="1"/>
    </xf>
    <xf numFmtId="0" fontId="34" fillId="0" borderId="115" xfId="0" applyFont="1" applyFill="1" applyBorder="1" applyAlignment="1" applyProtection="1">
      <alignment horizontal="center" vertical="top"/>
      <protection hidden="1"/>
    </xf>
    <xf numFmtId="0" fontId="0" fillId="0" borderId="115" xfId="0" applyFont="1" applyFill="1" applyBorder="1" applyAlignment="1" applyProtection="1">
      <alignment horizontal="center" vertical="center"/>
      <protection hidden="1"/>
    </xf>
    <xf numFmtId="0" fontId="34" fillId="0" borderId="117" xfId="0" applyFont="1" applyFill="1" applyBorder="1" applyAlignment="1" applyProtection="1">
      <alignment vertical="center" textRotation="90"/>
      <protection hidden="1"/>
    </xf>
    <xf numFmtId="0" fontId="34" fillId="0" borderId="117" xfId="0" applyFont="1" applyFill="1" applyBorder="1" applyAlignment="1" applyProtection="1">
      <alignment horizontal="center" vertical="top"/>
      <protection hidden="1"/>
    </xf>
    <xf numFmtId="0" fontId="0" fillId="0" borderId="117" xfId="0" applyFont="1" applyFill="1" applyBorder="1" applyAlignment="1" applyProtection="1">
      <alignment horizontal="center" vertical="center"/>
      <protection hidden="1"/>
    </xf>
    <xf numFmtId="0" fontId="9" fillId="0" borderId="0" xfId="0" applyFont="1" applyAlignment="1" applyProtection="1">
      <alignment horizontal="right" vertical="center"/>
      <protection hidden="1"/>
    </xf>
    <xf numFmtId="0" fontId="8" fillId="0" borderId="0" xfId="0" applyFont="1" applyBorder="1" applyAlignment="1" applyProtection="1">
      <protection hidden="1"/>
    </xf>
    <xf numFmtId="0" fontId="29" fillId="0" borderId="0" xfId="0" applyFont="1" applyProtection="1">
      <protection hidden="1"/>
    </xf>
    <xf numFmtId="0" fontId="29" fillId="0" borderId="0" xfId="0" applyFont="1" applyFill="1" applyBorder="1" applyProtection="1">
      <protection hidden="1"/>
    </xf>
    <xf numFmtId="0" fontId="40" fillId="0" borderId="0" xfId="0" applyFont="1" applyFill="1" applyBorder="1" applyAlignment="1" applyProtection="1">
      <alignment horizontal="center" vertical="center"/>
    </xf>
    <xf numFmtId="0" fontId="36" fillId="0" borderId="0" xfId="0" applyFont="1" applyFill="1" applyBorder="1" applyProtection="1"/>
    <xf numFmtId="0" fontId="6" fillId="0" borderId="0" xfId="0" applyFont="1" applyFill="1" applyBorder="1" applyAlignment="1" applyProtection="1">
      <alignment horizontal="center" vertical="center"/>
      <protection hidden="1"/>
    </xf>
    <xf numFmtId="0" fontId="6" fillId="0" borderId="0" xfId="0" applyFont="1" applyFill="1" applyBorder="1" applyAlignment="1" applyProtection="1">
      <alignment vertical="center"/>
      <protection hidden="1"/>
    </xf>
    <xf numFmtId="0" fontId="61" fillId="0" borderId="0" xfId="0" applyFont="1" applyFill="1" applyBorder="1" applyAlignment="1" applyProtection="1">
      <alignment vertical="center"/>
      <protection hidden="1"/>
    </xf>
    <xf numFmtId="0" fontId="62" fillId="0" borderId="0" xfId="0" applyFont="1" applyFill="1" applyBorder="1" applyProtection="1"/>
    <xf numFmtId="0" fontId="63" fillId="6" borderId="28" xfId="0" applyFont="1" applyFill="1" applyBorder="1" applyAlignment="1" applyProtection="1">
      <alignment vertical="center"/>
    </xf>
    <xf numFmtId="0" fontId="13" fillId="0" borderId="59" xfId="0" applyFont="1" applyBorder="1" applyAlignment="1" applyProtection="1">
      <alignment vertical="center"/>
    </xf>
    <xf numFmtId="0" fontId="64" fillId="0" borderId="35" xfId="0" applyFont="1" applyFill="1" applyBorder="1" applyAlignment="1" applyProtection="1">
      <alignment horizontal="center" vertical="center"/>
      <protection hidden="1"/>
    </xf>
    <xf numFmtId="0" fontId="30" fillId="0" borderId="35" xfId="0" applyFont="1" applyFill="1" applyBorder="1" applyAlignment="1" applyProtection="1">
      <alignment horizontal="center" vertical="center"/>
      <protection hidden="1"/>
    </xf>
    <xf numFmtId="0" fontId="0" fillId="0" borderId="0" xfId="0" applyFont="1" applyFill="1" applyBorder="1" applyAlignment="1" applyProtection="1">
      <alignment horizontal="center" vertical="center"/>
    </xf>
    <xf numFmtId="0" fontId="0" fillId="0" borderId="0" xfId="0" applyFill="1" applyBorder="1" applyAlignment="1" applyProtection="1">
      <alignment horizontal="center" vertical="center"/>
      <protection hidden="1"/>
    </xf>
    <xf numFmtId="0" fontId="3" fillId="0" borderId="0" xfId="0" applyFont="1" applyFill="1" applyBorder="1" applyAlignment="1" applyProtection="1">
      <alignment horizontal="center" vertical="center"/>
      <protection hidden="1"/>
    </xf>
    <xf numFmtId="0" fontId="29" fillId="0" borderId="0" xfId="0" applyFont="1" applyFill="1" applyBorder="1" applyAlignment="1" applyProtection="1">
      <alignment horizontal="center" vertical="center"/>
    </xf>
    <xf numFmtId="0" fontId="29" fillId="0" borderId="0" xfId="0" applyFont="1" applyFill="1" applyBorder="1" applyAlignment="1" applyProtection="1">
      <alignment horizontal="center" vertical="center"/>
      <protection hidden="1"/>
    </xf>
    <xf numFmtId="0" fontId="3" fillId="0" borderId="0" xfId="0" applyFont="1" applyFill="1" applyBorder="1" applyAlignment="1" applyProtection="1">
      <alignment horizontal="center" vertical="center" textRotation="90"/>
      <protection hidden="1"/>
    </xf>
    <xf numFmtId="0" fontId="0" fillId="0" borderId="0" xfId="0" applyFill="1" applyBorder="1" applyProtection="1"/>
    <xf numFmtId="0" fontId="0" fillId="0" borderId="0" xfId="0" applyFill="1" applyBorder="1" applyAlignment="1" applyProtection="1"/>
    <xf numFmtId="0" fontId="6" fillId="0" borderId="0" xfId="0" applyFont="1" applyFill="1" applyBorder="1" applyAlignment="1" applyProtection="1">
      <alignment horizontal="center" vertical="center" shrinkToFit="1"/>
      <protection hidden="1"/>
    </xf>
    <xf numFmtId="0" fontId="32" fillId="0" borderId="5" xfId="0" applyFont="1" applyBorder="1" applyAlignment="1" applyProtection="1">
      <alignment horizontal="center" vertical="center"/>
      <protection hidden="1"/>
    </xf>
    <xf numFmtId="0" fontId="32" fillId="0" borderId="22" xfId="0" applyFont="1" applyBorder="1" applyAlignment="1" applyProtection="1">
      <alignment horizontal="center" vertical="center"/>
      <protection hidden="1"/>
    </xf>
    <xf numFmtId="0" fontId="32" fillId="0" borderId="0" xfId="0" applyFont="1" applyFill="1" applyAlignment="1" applyProtection="1">
      <alignment horizontal="center" vertical="center"/>
    </xf>
    <xf numFmtId="0" fontId="30" fillId="8" borderId="0" xfId="0" applyFont="1" applyFill="1" applyBorder="1" applyAlignment="1" applyProtection="1">
      <alignment horizontal="center" vertical="center"/>
      <protection hidden="1"/>
    </xf>
    <xf numFmtId="0" fontId="6" fillId="0" borderId="90" xfId="0" applyFont="1" applyFill="1" applyBorder="1" applyAlignment="1" applyProtection="1">
      <alignment horizontal="center" vertical="center"/>
      <protection hidden="1"/>
    </xf>
    <xf numFmtId="0" fontId="15" fillId="0" borderId="23" xfId="0" applyFont="1" applyFill="1" applyBorder="1" applyAlignment="1" applyProtection="1">
      <alignment horizontal="center" vertical="center"/>
      <protection hidden="1"/>
    </xf>
    <xf numFmtId="0" fontId="6" fillId="0" borderId="23" xfId="0" applyFont="1" applyFill="1" applyBorder="1" applyAlignment="1" applyProtection="1">
      <alignment horizontal="center" vertical="center" shrinkToFit="1"/>
      <protection hidden="1"/>
    </xf>
    <xf numFmtId="0" fontId="30" fillId="0" borderId="56" xfId="0" applyFont="1" applyBorder="1" applyAlignment="1" applyProtection="1">
      <alignment horizontal="center" vertical="center"/>
      <protection hidden="1"/>
    </xf>
    <xf numFmtId="0" fontId="30" fillId="6" borderId="57" xfId="0" applyFont="1" applyFill="1" applyBorder="1" applyAlignment="1" applyProtection="1">
      <alignment horizontal="center" vertical="center" shrinkToFit="1"/>
      <protection hidden="1"/>
    </xf>
    <xf numFmtId="0" fontId="40" fillId="0" borderId="0" xfId="0" applyFont="1" applyFill="1" applyBorder="1" applyAlignment="1" applyProtection="1">
      <alignment horizontal="center" vertical="center"/>
      <protection hidden="1"/>
    </xf>
    <xf numFmtId="0" fontId="30" fillId="0" borderId="0" xfId="0" applyFont="1" applyFill="1" applyBorder="1" applyAlignment="1" applyProtection="1">
      <alignment horizontal="center" vertical="center"/>
      <protection hidden="1"/>
    </xf>
    <xf numFmtId="0" fontId="30" fillId="0" borderId="0" xfId="0" applyFont="1" applyFill="1" applyBorder="1" applyAlignment="1" applyProtection="1">
      <alignment horizontal="center" vertical="center" shrinkToFit="1"/>
      <protection hidden="1"/>
    </xf>
    <xf numFmtId="0" fontId="45" fillId="6" borderId="57" xfId="1" applyFont="1" applyFill="1" applyBorder="1" applyAlignment="1" applyProtection="1">
      <alignment horizontal="center" vertical="center" shrinkToFit="1"/>
      <protection hidden="1"/>
    </xf>
    <xf numFmtId="0" fontId="26" fillId="6" borderId="124" xfId="0" applyFont="1" applyFill="1" applyBorder="1" applyAlignment="1" applyProtection="1">
      <alignment horizontal="center" vertical="center" shrinkToFit="1"/>
      <protection hidden="1"/>
    </xf>
    <xf numFmtId="0" fontId="26" fillId="6" borderId="122" xfId="0" applyNumberFormat="1" applyFont="1" applyFill="1" applyBorder="1" applyAlignment="1" applyProtection="1">
      <alignment vertical="center" shrinkToFit="1"/>
      <protection hidden="1"/>
    </xf>
    <xf numFmtId="0" fontId="69" fillId="11" borderId="127" xfId="0" applyFont="1" applyFill="1" applyBorder="1" applyAlignment="1" applyProtection="1">
      <alignment horizontal="center" vertical="center"/>
    </xf>
    <xf numFmtId="0" fontId="69" fillId="0" borderId="128" xfId="0" applyFont="1" applyFill="1" applyBorder="1" applyAlignment="1" applyProtection="1">
      <alignment horizontal="center" vertical="center"/>
    </xf>
    <xf numFmtId="49" fontId="0" fillId="0" borderId="0" xfId="0" applyNumberFormat="1" applyProtection="1"/>
    <xf numFmtId="0" fontId="0" fillId="5" borderId="32" xfId="0" applyFill="1" applyBorder="1" applyAlignment="1" applyProtection="1">
      <alignment wrapText="1"/>
    </xf>
    <xf numFmtId="0" fontId="0" fillId="5" borderId="32" xfId="0" applyFill="1" applyBorder="1" applyAlignment="1" applyProtection="1">
      <alignment wrapText="1"/>
      <protection locked="0"/>
    </xf>
    <xf numFmtId="0" fontId="0" fillId="0" borderId="1" xfId="0" applyFill="1" applyBorder="1" applyAlignment="1" applyProtection="1">
      <alignment wrapText="1"/>
    </xf>
    <xf numFmtId="0" fontId="0" fillId="0" borderId="0" xfId="0" applyAlignment="1" applyProtection="1">
      <alignment wrapText="1"/>
      <protection locked="0"/>
    </xf>
    <xf numFmtId="0" fontId="69" fillId="11" borderId="128" xfId="0" applyFont="1" applyFill="1" applyBorder="1" applyAlignment="1" applyProtection="1">
      <alignment horizontal="center" vertical="center"/>
    </xf>
    <xf numFmtId="0" fontId="4" fillId="11" borderId="127" xfId="0" applyFont="1" applyFill="1" applyBorder="1" applyAlignment="1" applyProtection="1">
      <alignment horizontal="center" vertical="center"/>
    </xf>
    <xf numFmtId="14" fontId="0" fillId="5" borderId="32" xfId="0" applyNumberFormat="1" applyFill="1" applyBorder="1" applyAlignment="1" applyProtection="1">
      <alignment wrapText="1"/>
      <protection locked="0"/>
    </xf>
    <xf numFmtId="49" fontId="0" fillId="5" borderId="32" xfId="0" applyNumberFormat="1" applyFill="1" applyBorder="1" applyAlignment="1" applyProtection="1">
      <alignment wrapText="1"/>
      <protection locked="0"/>
    </xf>
    <xf numFmtId="0" fontId="69" fillId="11" borderId="121" xfId="0" applyFont="1" applyFill="1" applyBorder="1" applyAlignment="1" applyProtection="1">
      <alignment horizontal="center" vertical="center"/>
    </xf>
    <xf numFmtId="49" fontId="69" fillId="11" borderId="121" xfId="0" applyNumberFormat="1" applyFont="1" applyFill="1" applyBorder="1" applyAlignment="1" applyProtection="1">
      <alignment horizontal="center" vertical="center"/>
    </xf>
    <xf numFmtId="0" fontId="69" fillId="11" borderId="127" xfId="0" applyFont="1" applyFill="1" applyBorder="1" applyAlignment="1" applyProtection="1">
      <alignment horizontal="center" vertical="center" wrapText="1"/>
    </xf>
    <xf numFmtId="0" fontId="69" fillId="11" borderId="0" xfId="0" applyFont="1" applyFill="1" applyBorder="1" applyAlignment="1" applyProtection="1">
      <alignment horizontal="center" vertical="center"/>
    </xf>
    <xf numFmtId="49" fontId="0" fillId="0" borderId="0" xfId="0" applyNumberFormat="1"/>
    <xf numFmtId="0" fontId="13" fillId="0" borderId="0" xfId="0" applyFont="1" applyProtection="1"/>
    <xf numFmtId="0" fontId="6" fillId="3" borderId="119" xfId="0" applyFont="1" applyFill="1" applyBorder="1" applyAlignment="1" applyProtection="1">
      <alignment vertical="center"/>
      <protection hidden="1"/>
    </xf>
    <xf numFmtId="0" fontId="6" fillId="3" borderId="120" xfId="0" applyFont="1" applyFill="1" applyBorder="1" applyAlignment="1" applyProtection="1">
      <alignment vertical="center"/>
      <protection hidden="1"/>
    </xf>
    <xf numFmtId="0" fontId="3" fillId="3" borderId="130" xfId="0" applyFont="1" applyFill="1" applyBorder="1" applyAlignment="1" applyProtection="1">
      <alignment horizontal="center" vertical="center"/>
    </xf>
    <xf numFmtId="0" fontId="3" fillId="3" borderId="131" xfId="0" applyFont="1" applyFill="1" applyBorder="1" applyAlignment="1" applyProtection="1">
      <alignment horizontal="center" vertical="center"/>
    </xf>
    <xf numFmtId="0" fontId="6" fillId="3" borderId="30" xfId="0" applyFont="1" applyFill="1" applyBorder="1" applyAlignment="1" applyProtection="1">
      <alignment horizontal="center" vertical="center"/>
      <protection hidden="1"/>
    </xf>
    <xf numFmtId="0" fontId="6" fillId="3" borderId="29" xfId="0" applyFont="1" applyFill="1" applyBorder="1" applyAlignment="1" applyProtection="1">
      <alignment horizontal="center" vertical="center"/>
      <protection hidden="1"/>
    </xf>
    <xf numFmtId="0" fontId="6" fillId="3" borderId="2" xfId="0" applyFont="1" applyFill="1" applyBorder="1" applyAlignment="1" applyProtection="1">
      <alignment horizontal="center" vertical="center"/>
      <protection hidden="1"/>
    </xf>
    <xf numFmtId="0" fontId="3" fillId="3" borderId="133" xfId="0" applyFont="1" applyFill="1" applyBorder="1" applyAlignment="1" applyProtection="1">
      <alignment horizontal="center" vertical="center"/>
      <protection hidden="1"/>
    </xf>
    <xf numFmtId="0" fontId="3" fillId="3" borderId="134" xfId="0" applyFont="1" applyFill="1" applyBorder="1" applyAlignment="1" applyProtection="1">
      <alignment horizontal="center" vertical="center"/>
      <protection hidden="1"/>
    </xf>
    <xf numFmtId="0" fontId="0" fillId="0" borderId="0" xfId="0" applyFont="1" applyProtection="1"/>
    <xf numFmtId="0" fontId="0" fillId="3" borderId="1" xfId="0" applyFont="1" applyFill="1" applyBorder="1" applyAlignment="1" applyProtection="1">
      <alignment horizontal="center" vertical="center"/>
    </xf>
    <xf numFmtId="0" fontId="0" fillId="0" borderId="0" xfId="0" applyAlignment="1" applyProtection="1">
      <protection hidden="1"/>
    </xf>
    <xf numFmtId="0" fontId="0" fillId="0" borderId="23" xfId="0" applyFont="1" applyBorder="1" applyProtection="1">
      <protection hidden="1"/>
    </xf>
    <xf numFmtId="0" fontId="15" fillId="0" borderId="34" xfId="0" applyFont="1" applyBorder="1" applyAlignment="1" applyProtection="1">
      <alignment vertical="center"/>
      <protection hidden="1"/>
    </xf>
    <xf numFmtId="0" fontId="71" fillId="4" borderId="23" xfId="0" applyNumberFormat="1" applyFont="1" applyFill="1" applyBorder="1" applyAlignment="1" applyProtection="1">
      <alignment horizontal="center" vertical="center"/>
      <protection hidden="1"/>
    </xf>
    <xf numFmtId="0" fontId="4" fillId="0" borderId="23" xfId="0" applyFont="1" applyFill="1" applyBorder="1" applyAlignment="1" applyProtection="1">
      <alignment vertical="center" shrinkToFit="1"/>
      <protection hidden="1"/>
    </xf>
    <xf numFmtId="49" fontId="40" fillId="14" borderId="63" xfId="0" applyNumberFormat="1" applyFont="1" applyFill="1" applyBorder="1" applyAlignment="1" applyProtection="1">
      <alignment horizontal="center" vertical="center"/>
    </xf>
    <xf numFmtId="49" fontId="31" fillId="4" borderId="81" xfId="0" applyNumberFormat="1" applyFont="1" applyFill="1" applyBorder="1" applyAlignment="1" applyProtection="1">
      <alignment horizontal="center" vertical="center"/>
    </xf>
    <xf numFmtId="14" fontId="30" fillId="0" borderId="36" xfId="0" applyNumberFormat="1" applyFont="1" applyFill="1" applyBorder="1" applyAlignment="1" applyProtection="1">
      <alignment horizontal="center" vertical="center"/>
    </xf>
    <xf numFmtId="14" fontId="30" fillId="0" borderId="37" xfId="0" applyNumberFormat="1" applyFont="1" applyFill="1" applyBorder="1" applyAlignment="1" applyProtection="1">
      <alignment horizontal="center" vertical="center"/>
    </xf>
    <xf numFmtId="0" fontId="73" fillId="0" borderId="0" xfId="0" applyFont="1"/>
    <xf numFmtId="0" fontId="76" fillId="0" borderId="0" xfId="0" applyFont="1" applyAlignment="1">
      <alignment horizontal="center"/>
    </xf>
    <xf numFmtId="0" fontId="76" fillId="0" borderId="0" xfId="0" applyFont="1"/>
    <xf numFmtId="0" fontId="79" fillId="13" borderId="150" xfId="1" applyFont="1" applyFill="1" applyBorder="1"/>
    <xf numFmtId="0" fontId="83" fillId="0" borderId="0" xfId="0" applyFont="1" applyAlignment="1"/>
    <xf numFmtId="0" fontId="83" fillId="0" borderId="0" xfId="0" applyFont="1" applyAlignment="1">
      <alignment horizontal="center"/>
    </xf>
    <xf numFmtId="0" fontId="85" fillId="0" borderId="0" xfId="1" applyFont="1" applyFill="1" applyBorder="1" applyAlignment="1">
      <alignment vertical="center" wrapText="1"/>
    </xf>
    <xf numFmtId="0" fontId="73" fillId="0" borderId="0" xfId="0" applyFont="1" applyFill="1"/>
    <xf numFmtId="0" fontId="85" fillId="0" borderId="0" xfId="1" applyFont="1" applyFill="1" applyAlignment="1"/>
    <xf numFmtId="0" fontId="73" fillId="0" borderId="0" xfId="0" applyFont="1" applyAlignment="1"/>
    <xf numFmtId="0" fontId="88" fillId="23" borderId="37" xfId="0" applyFont="1" applyFill="1" applyBorder="1" applyAlignment="1" applyProtection="1">
      <alignment horizontal="center" vertical="center"/>
      <protection locked="0" hidden="1"/>
    </xf>
    <xf numFmtId="0" fontId="29" fillId="23" borderId="3" xfId="0" applyFont="1" applyFill="1" applyBorder="1" applyAlignment="1" applyProtection="1">
      <alignment horizontal="center" vertical="center"/>
      <protection hidden="1"/>
    </xf>
    <xf numFmtId="0" fontId="29" fillId="23" borderId="96" xfId="0" applyFont="1" applyFill="1" applyBorder="1" applyAlignment="1" applyProtection="1">
      <alignment horizontal="center" vertical="center"/>
      <protection hidden="1"/>
    </xf>
    <xf numFmtId="0" fontId="29" fillId="23" borderId="132" xfId="0" applyFont="1" applyFill="1" applyBorder="1" applyAlignment="1" applyProtection="1">
      <alignment horizontal="center" vertical="center"/>
      <protection hidden="1"/>
    </xf>
    <xf numFmtId="0" fontId="0" fillId="23" borderId="3" xfId="0" applyFont="1" applyFill="1" applyBorder="1" applyAlignment="1" applyProtection="1">
      <alignment horizontal="center" vertical="center"/>
      <protection hidden="1"/>
    </xf>
    <xf numFmtId="0" fontId="0" fillId="23" borderId="96" xfId="0" applyFont="1" applyFill="1" applyBorder="1" applyAlignment="1" applyProtection="1">
      <alignment horizontal="center" vertical="center"/>
      <protection hidden="1"/>
    </xf>
    <xf numFmtId="0" fontId="0" fillId="23" borderId="132" xfId="0" applyFont="1" applyFill="1" applyBorder="1" applyAlignment="1" applyProtection="1">
      <alignment horizontal="center" vertical="center"/>
      <protection hidden="1"/>
    </xf>
    <xf numFmtId="0" fontId="52" fillId="12" borderId="58" xfId="0" applyFont="1" applyFill="1" applyBorder="1" applyAlignment="1" applyProtection="1">
      <alignment horizontal="center" vertical="center" shrinkToFit="1"/>
      <protection hidden="1"/>
    </xf>
    <xf numFmtId="0" fontId="90" fillId="12" borderId="56" xfId="0" applyFont="1" applyFill="1" applyBorder="1" applyAlignment="1" applyProtection="1">
      <alignment vertical="center" shrinkToFit="1"/>
      <protection hidden="1"/>
    </xf>
    <xf numFmtId="0" fontId="90" fillId="12" borderId="58" xfId="0" applyFont="1" applyFill="1" applyBorder="1" applyAlignment="1" applyProtection="1">
      <alignment horizontal="center" vertical="center" shrinkToFit="1"/>
      <protection hidden="1"/>
    </xf>
    <xf numFmtId="0" fontId="52" fillId="12" borderId="71" xfId="0" applyFont="1" applyFill="1" applyBorder="1" applyAlignment="1" applyProtection="1">
      <alignment horizontal="center" vertical="center" shrinkToFit="1"/>
      <protection hidden="1"/>
    </xf>
    <xf numFmtId="0" fontId="92" fillId="12" borderId="5" xfId="0" applyNumberFormat="1" applyFont="1" applyFill="1" applyBorder="1" applyAlignment="1" applyProtection="1">
      <alignment horizontal="center" vertical="center" shrinkToFit="1"/>
      <protection hidden="1"/>
    </xf>
    <xf numFmtId="0" fontId="31" fillId="3" borderId="57" xfId="0" applyFont="1" applyFill="1" applyBorder="1" applyAlignment="1" applyProtection="1">
      <alignment vertical="center" shrinkToFit="1"/>
      <protection hidden="1"/>
    </xf>
    <xf numFmtId="49" fontId="31" fillId="3" borderId="57" xfId="0" applyNumberFormat="1" applyFont="1" applyFill="1" applyBorder="1" applyAlignment="1" applyProtection="1">
      <alignment vertical="center" shrinkToFit="1"/>
      <protection hidden="1"/>
    </xf>
    <xf numFmtId="0" fontId="36" fillId="12" borderId="0" xfId="0" applyFont="1" applyFill="1" applyProtection="1"/>
    <xf numFmtId="0" fontId="0" fillId="12" borderId="0" xfId="0" applyFill="1" applyProtection="1"/>
    <xf numFmtId="0" fontId="30" fillId="12" borderId="0" xfId="0" applyFont="1" applyFill="1" applyBorder="1" applyAlignment="1" applyProtection="1"/>
    <xf numFmtId="0" fontId="0" fillId="12" borderId="0" xfId="0" applyFill="1" applyAlignment="1" applyProtection="1"/>
    <xf numFmtId="0" fontId="87" fillId="12" borderId="0" xfId="0" applyFont="1" applyFill="1" applyBorder="1" applyAlignment="1" applyProtection="1">
      <protection hidden="1"/>
    </xf>
    <xf numFmtId="0" fontId="13" fillId="0" borderId="27" xfId="0" applyFont="1" applyFill="1" applyBorder="1" applyAlignment="1" applyProtection="1">
      <alignment vertical="center"/>
    </xf>
    <xf numFmtId="0" fontId="63" fillId="0" borderId="28" xfId="0" applyFont="1" applyFill="1" applyBorder="1" applyAlignment="1" applyProtection="1">
      <alignment vertical="center"/>
    </xf>
    <xf numFmtId="0" fontId="0" fillId="0" borderId="27" xfId="0" applyFill="1" applyBorder="1" applyAlignment="1" applyProtection="1">
      <alignment vertical="center"/>
    </xf>
    <xf numFmtId="0" fontId="13" fillId="0" borderId="28" xfId="0" applyFont="1" applyFill="1" applyBorder="1" applyAlignment="1" applyProtection="1">
      <alignment vertical="center"/>
    </xf>
    <xf numFmtId="0" fontId="29" fillId="7" borderId="10" xfId="0" applyFont="1" applyFill="1" applyBorder="1" applyAlignment="1" applyProtection="1">
      <alignment horizontal="center" vertical="center"/>
    </xf>
    <xf numFmtId="0" fontId="29" fillId="4" borderId="4" xfId="0" applyFont="1" applyFill="1" applyBorder="1" applyAlignment="1" applyProtection="1">
      <alignment horizontal="center" vertical="center"/>
      <protection hidden="1"/>
    </xf>
    <xf numFmtId="0" fontId="0" fillId="0" borderId="0" xfId="0" applyAlignment="1" applyProtection="1">
      <alignment horizontal="center"/>
    </xf>
    <xf numFmtId="0" fontId="52" fillId="12" borderId="0" xfId="0" applyFont="1" applyFill="1" applyBorder="1" applyAlignment="1" applyProtection="1">
      <alignment horizontal="center" vertical="center" shrinkToFit="1"/>
      <protection hidden="1"/>
    </xf>
    <xf numFmtId="0" fontId="52" fillId="12" borderId="56" xfId="0" applyFont="1" applyFill="1" applyBorder="1" applyAlignment="1" applyProtection="1">
      <alignment horizontal="center" vertical="center" shrinkToFit="1"/>
      <protection hidden="1"/>
    </xf>
    <xf numFmtId="0" fontId="52" fillId="12" borderId="57" xfId="0" applyFont="1" applyFill="1" applyBorder="1" applyAlignment="1" applyProtection="1">
      <alignment horizontal="center" vertical="center" shrinkToFit="1"/>
      <protection hidden="1"/>
    </xf>
    <xf numFmtId="0" fontId="90" fillId="12" borderId="56" xfId="0" applyFont="1" applyFill="1" applyBorder="1" applyAlignment="1" applyProtection="1">
      <alignment horizontal="center" vertical="center" shrinkToFit="1"/>
      <protection hidden="1"/>
    </xf>
    <xf numFmtId="0" fontId="33" fillId="12" borderId="8" xfId="0" applyFont="1" applyFill="1" applyBorder="1" applyAlignment="1" applyProtection="1">
      <alignment horizontal="center" vertical="center"/>
    </xf>
    <xf numFmtId="0" fontId="30" fillId="12" borderId="0" xfId="0" applyFont="1" applyFill="1" applyBorder="1" applyAlignment="1" applyProtection="1">
      <alignment horizontal="center" vertical="center"/>
      <protection hidden="1"/>
    </xf>
    <xf numFmtId="0" fontId="3" fillId="5" borderId="6" xfId="0" applyFont="1" applyFill="1" applyBorder="1" applyAlignment="1" applyProtection="1">
      <alignment horizontal="center" vertical="center"/>
    </xf>
    <xf numFmtId="0" fontId="13" fillId="0" borderId="0" xfId="0" applyFont="1"/>
    <xf numFmtId="0" fontId="13" fillId="0" borderId="0" xfId="0" applyFont="1" applyFill="1"/>
    <xf numFmtId="0" fontId="13" fillId="9" borderId="0" xfId="0" applyFont="1" applyFill="1"/>
    <xf numFmtId="0" fontId="90" fillId="0" borderId="0" xfId="0" applyFont="1" applyAlignment="1">
      <alignment horizontal="center"/>
    </xf>
    <xf numFmtId="0" fontId="90" fillId="0" borderId="0" xfId="0" applyFont="1" applyAlignment="1">
      <alignment horizontal="center" vertical="center"/>
    </xf>
    <xf numFmtId="0" fontId="13" fillId="0" borderId="0" xfId="0" applyFont="1" applyBorder="1"/>
    <xf numFmtId="0" fontId="88" fillId="23" borderId="37" xfId="0" applyFont="1" applyFill="1" applyBorder="1" applyAlignment="1" applyProtection="1">
      <alignment horizontal="center" vertical="center"/>
      <protection hidden="1"/>
    </xf>
    <xf numFmtId="0" fontId="86" fillId="0" borderId="27" xfId="0" applyFont="1" applyBorder="1" applyAlignment="1">
      <alignment horizontal="center" wrapText="1"/>
    </xf>
    <xf numFmtId="0" fontId="86" fillId="0" borderId="5" xfId="0" applyFont="1" applyBorder="1" applyAlignment="1">
      <alignment horizontal="center" wrapText="1"/>
    </xf>
    <xf numFmtId="0" fontId="86" fillId="0" borderId="55" xfId="0" applyFont="1" applyBorder="1" applyAlignment="1">
      <alignment horizontal="center" wrapText="1"/>
    </xf>
    <xf numFmtId="0" fontId="86" fillId="0" borderId="28" xfId="0" applyFont="1" applyBorder="1" applyAlignment="1">
      <alignment horizontal="center" wrapText="1"/>
    </xf>
    <xf numFmtId="0" fontId="86" fillId="0" borderId="0" xfId="0" applyFont="1" applyBorder="1" applyAlignment="1">
      <alignment horizontal="center" wrapText="1"/>
    </xf>
    <xf numFmtId="0" fontId="86" fillId="0" borderId="42" xfId="0" applyFont="1" applyBorder="1" applyAlignment="1">
      <alignment horizontal="center" wrapText="1"/>
    </xf>
    <xf numFmtId="0" fontId="86" fillId="0" borderId="7" xfId="0" applyFont="1" applyBorder="1" applyAlignment="1">
      <alignment horizontal="center" wrapText="1"/>
    </xf>
    <xf numFmtId="0" fontId="86" fillId="0" borderId="8" xfId="0" applyFont="1" applyBorder="1" applyAlignment="1">
      <alignment horizontal="center" wrapText="1"/>
    </xf>
    <xf numFmtId="0" fontId="86" fillId="0" borderId="44" xfId="0" applyFont="1" applyBorder="1" applyAlignment="1">
      <alignment horizontal="center" wrapText="1"/>
    </xf>
    <xf numFmtId="0" fontId="80" fillId="13" borderId="146" xfId="0" applyFont="1" applyFill="1" applyBorder="1" applyAlignment="1">
      <alignment horizontal="right" readingOrder="1"/>
    </xf>
    <xf numFmtId="0" fontId="80" fillId="13" borderId="154" xfId="0" applyFont="1" applyFill="1" applyBorder="1" applyAlignment="1">
      <alignment horizontal="right" readingOrder="1"/>
    </xf>
    <xf numFmtId="0" fontId="80" fillId="13" borderId="155" xfId="0" applyFont="1" applyFill="1" applyBorder="1" applyAlignment="1">
      <alignment horizontal="right" vertical="center"/>
    </xf>
    <xf numFmtId="0" fontId="80" fillId="13" borderId="156" xfId="0" applyFont="1" applyFill="1" applyBorder="1" applyAlignment="1">
      <alignment horizontal="right" vertical="center"/>
    </xf>
    <xf numFmtId="0" fontId="80" fillId="13" borderId="157" xfId="0" applyFont="1" applyFill="1" applyBorder="1" applyAlignment="1">
      <alignment horizontal="right" vertical="center"/>
    </xf>
    <xf numFmtId="9" fontId="80" fillId="13" borderId="158" xfId="0" applyNumberFormat="1" applyFont="1" applyFill="1" applyBorder="1" applyAlignment="1">
      <alignment horizontal="right" vertical="center"/>
    </xf>
    <xf numFmtId="0" fontId="80" fillId="13" borderId="159" xfId="0" applyFont="1" applyFill="1" applyBorder="1" applyAlignment="1">
      <alignment horizontal="right" vertical="center"/>
    </xf>
    <xf numFmtId="0" fontId="80" fillId="13" borderId="149" xfId="0" applyFont="1" applyFill="1" applyBorder="1" applyAlignment="1">
      <alignment horizontal="right" wrapText="1"/>
    </xf>
    <xf numFmtId="0" fontId="80" fillId="13" borderId="71" xfId="0" applyFont="1" applyFill="1" applyBorder="1" applyAlignment="1">
      <alignment horizontal="right" wrapText="1"/>
    </xf>
    <xf numFmtId="0" fontId="80" fillId="13" borderId="150" xfId="0" applyFont="1" applyFill="1" applyBorder="1" applyAlignment="1">
      <alignment horizontal="right" wrapText="1"/>
    </xf>
    <xf numFmtId="0" fontId="84" fillId="0" borderId="0" xfId="0" applyFont="1" applyAlignment="1">
      <alignment horizontal="center" vertical="center" wrapText="1"/>
    </xf>
    <xf numFmtId="0" fontId="84" fillId="0" borderId="0" xfId="0" applyFont="1" applyAlignment="1">
      <alignment horizontal="center" vertical="center"/>
    </xf>
    <xf numFmtId="0" fontId="80" fillId="13" borderId="123" xfId="0" applyFont="1" applyFill="1" applyBorder="1" applyAlignment="1">
      <alignment horizontal="right" wrapText="1"/>
    </xf>
    <xf numFmtId="0" fontId="80" fillId="13" borderId="0" xfId="0" applyFont="1" applyFill="1" applyBorder="1" applyAlignment="1">
      <alignment horizontal="right" wrapText="1"/>
    </xf>
    <xf numFmtId="0" fontId="80" fillId="13" borderId="8" xfId="0" applyFont="1" applyFill="1" applyBorder="1" applyAlignment="1">
      <alignment horizontal="right" wrapText="1"/>
    </xf>
    <xf numFmtId="0" fontId="75" fillId="0" borderId="0" xfId="0" applyFont="1" applyBorder="1" applyAlignment="1">
      <alignment horizontal="right" vertical="center" wrapText="1"/>
    </xf>
    <xf numFmtId="0" fontId="75" fillId="0" borderId="0" xfId="0" applyFont="1" applyFill="1" applyBorder="1" applyAlignment="1">
      <alignment horizontal="right" vertical="center" wrapText="1"/>
    </xf>
    <xf numFmtId="0" fontId="75" fillId="0" borderId="0" xfId="0" applyFont="1" applyFill="1" applyAlignment="1">
      <alignment horizontal="center"/>
    </xf>
    <xf numFmtId="0" fontId="80" fillId="13" borderId="149" xfId="0" applyFont="1" applyFill="1" applyBorder="1" applyAlignment="1">
      <alignment horizontal="center"/>
    </xf>
    <xf numFmtId="0" fontId="80" fillId="13" borderId="71" xfId="0" applyFont="1" applyFill="1" applyBorder="1" applyAlignment="1">
      <alignment horizontal="center"/>
    </xf>
    <xf numFmtId="0" fontId="82" fillId="13" borderId="71" xfId="1" applyFont="1" applyFill="1" applyBorder="1" applyAlignment="1">
      <alignment horizontal="center"/>
    </xf>
    <xf numFmtId="0" fontId="82" fillId="13" borderId="150" xfId="1" applyFont="1" applyFill="1" applyBorder="1" applyAlignment="1">
      <alignment horizontal="center"/>
    </xf>
    <xf numFmtId="0" fontId="80" fillId="13" borderId="151" xfId="0" applyFont="1" applyFill="1" applyBorder="1" applyAlignment="1">
      <alignment horizontal="right"/>
    </xf>
    <xf numFmtId="0" fontId="80" fillId="13" borderId="152" xfId="0" applyFont="1" applyFill="1" applyBorder="1" applyAlignment="1">
      <alignment horizontal="right"/>
    </xf>
    <xf numFmtId="0" fontId="80" fillId="13" borderId="153" xfId="0" applyFont="1" applyFill="1" applyBorder="1" applyAlignment="1">
      <alignment horizontal="right"/>
    </xf>
    <xf numFmtId="9" fontId="80" fillId="13" borderId="146" xfId="0" applyNumberFormat="1" applyFont="1" applyFill="1" applyBorder="1" applyAlignment="1">
      <alignment horizontal="right" vertical="center"/>
    </xf>
    <xf numFmtId="0" fontId="80" fillId="13" borderId="154" xfId="0" applyFont="1" applyFill="1" applyBorder="1" applyAlignment="1">
      <alignment horizontal="right" vertical="center"/>
    </xf>
    <xf numFmtId="0" fontId="80" fillId="13" borderId="123" xfId="0" applyFont="1" applyFill="1" applyBorder="1" applyAlignment="1">
      <alignment horizontal="center" vertical="center" wrapText="1"/>
    </xf>
    <xf numFmtId="0" fontId="80" fillId="13" borderId="0" xfId="0" applyFont="1" applyFill="1" applyBorder="1" applyAlignment="1">
      <alignment horizontal="center" vertical="center" wrapText="1"/>
    </xf>
    <xf numFmtId="0" fontId="80" fillId="13" borderId="122" xfId="0" applyFont="1" applyFill="1" applyBorder="1" applyAlignment="1">
      <alignment horizontal="center" vertical="center" wrapText="1"/>
    </xf>
    <xf numFmtId="0" fontId="80" fillId="13" borderId="145" xfId="0" applyFont="1" applyFill="1" applyBorder="1" applyAlignment="1">
      <alignment horizontal="right" vertical="center" wrapText="1"/>
    </xf>
    <xf numFmtId="0" fontId="80" fillId="13" borderId="146" xfId="0" applyFont="1" applyFill="1" applyBorder="1" applyAlignment="1">
      <alignment horizontal="right" vertical="center" wrapText="1"/>
    </xf>
    <xf numFmtId="0" fontId="80" fillId="13" borderId="146" xfId="0" applyFont="1" applyFill="1" applyBorder="1" applyAlignment="1">
      <alignment horizontal="right"/>
    </xf>
    <xf numFmtId="0" fontId="80" fillId="13" borderId="154" xfId="0" applyFont="1" applyFill="1" applyBorder="1" applyAlignment="1">
      <alignment horizontal="right"/>
    </xf>
    <xf numFmtId="0" fontId="80" fillId="13" borderId="151" xfId="0" applyFont="1" applyFill="1" applyBorder="1" applyAlignment="1">
      <alignment horizontal="right" vertical="center"/>
    </xf>
    <xf numFmtId="0" fontId="80" fillId="13" borderId="152" xfId="0" applyFont="1" applyFill="1" applyBorder="1" applyAlignment="1">
      <alignment horizontal="right" vertical="center"/>
    </xf>
    <xf numFmtId="0" fontId="80" fillId="13" borderId="153" xfId="0" applyFont="1" applyFill="1" applyBorder="1" applyAlignment="1">
      <alignment horizontal="right" vertical="center"/>
    </xf>
    <xf numFmtId="9" fontId="80" fillId="13" borderId="146" xfId="0" applyNumberFormat="1" applyFont="1" applyFill="1" applyBorder="1" applyAlignment="1">
      <alignment horizontal="right" vertical="center" wrapText="1"/>
    </xf>
    <xf numFmtId="0" fontId="80" fillId="13" borderId="154" xfId="0" applyFont="1" applyFill="1" applyBorder="1" applyAlignment="1">
      <alignment horizontal="right" vertical="center" wrapText="1"/>
    </xf>
    <xf numFmtId="0" fontId="80" fillId="13" borderId="151" xfId="0" applyFont="1" applyFill="1" applyBorder="1" applyAlignment="1">
      <alignment horizontal="right" wrapText="1"/>
    </xf>
    <xf numFmtId="0" fontId="80" fillId="13" borderId="152" xfId="0" applyFont="1" applyFill="1" applyBorder="1" applyAlignment="1">
      <alignment horizontal="right" wrapText="1"/>
    </xf>
    <xf numFmtId="0" fontId="80" fillId="13" borderId="153" xfId="0" applyFont="1" applyFill="1" applyBorder="1" applyAlignment="1">
      <alignment horizontal="right" wrapText="1"/>
    </xf>
    <xf numFmtId="0" fontId="80" fillId="13" borderId="145" xfId="0" applyFont="1" applyFill="1" applyBorder="1" applyAlignment="1">
      <alignment horizontal="right" vertical="center"/>
    </xf>
    <xf numFmtId="0" fontId="80" fillId="13" borderId="146" xfId="0" applyFont="1" applyFill="1" applyBorder="1" applyAlignment="1">
      <alignment horizontal="right" vertical="center"/>
    </xf>
    <xf numFmtId="9" fontId="80" fillId="13" borderId="146" xfId="1" applyNumberFormat="1" applyFont="1" applyFill="1" applyBorder="1" applyAlignment="1">
      <alignment horizontal="right" vertical="center"/>
    </xf>
    <xf numFmtId="0" fontId="80" fillId="13" borderId="154" xfId="1" applyFont="1" applyFill="1" applyBorder="1" applyAlignment="1">
      <alignment horizontal="right" vertical="center"/>
    </xf>
    <xf numFmtId="0" fontId="80" fillId="13" borderId="149" xfId="0" applyFont="1" applyFill="1" applyBorder="1" applyAlignment="1">
      <alignment horizontal="right"/>
    </xf>
    <xf numFmtId="0" fontId="80" fillId="13" borderId="71" xfId="0" applyFont="1" applyFill="1" applyBorder="1" applyAlignment="1">
      <alignment horizontal="right"/>
    </xf>
    <xf numFmtId="0" fontId="80" fillId="13" borderId="150" xfId="0" applyFont="1" applyFill="1" applyBorder="1" applyAlignment="1">
      <alignment horizontal="right"/>
    </xf>
    <xf numFmtId="0" fontId="81" fillId="13" borderId="146" xfId="0" applyFont="1" applyFill="1" applyBorder="1" applyAlignment="1">
      <alignment horizontal="right" vertical="center"/>
    </xf>
    <xf numFmtId="0" fontId="81" fillId="13" borderId="154" xfId="0" applyFont="1" applyFill="1" applyBorder="1" applyAlignment="1">
      <alignment horizontal="right" vertical="center"/>
    </xf>
    <xf numFmtId="0" fontId="79" fillId="13" borderId="149" xfId="1" applyFont="1" applyFill="1" applyBorder="1" applyAlignment="1">
      <alignment horizontal="right"/>
    </xf>
    <xf numFmtId="0" fontId="79" fillId="13" borderId="71" xfId="1" applyFont="1" applyFill="1" applyBorder="1" applyAlignment="1">
      <alignment horizontal="right"/>
    </xf>
    <xf numFmtId="0" fontId="79" fillId="13" borderId="150" xfId="1" applyFont="1" applyFill="1" applyBorder="1" applyAlignment="1">
      <alignment horizontal="right"/>
    </xf>
    <xf numFmtId="0" fontId="74" fillId="0" borderId="0" xfId="0" applyFont="1" applyAlignment="1">
      <alignment horizontal="center"/>
    </xf>
    <xf numFmtId="0" fontId="75" fillId="0" borderId="8" xfId="0" applyFont="1" applyBorder="1" applyAlignment="1">
      <alignment horizontal="right"/>
    </xf>
    <xf numFmtId="0" fontId="77" fillId="13" borderId="138" xfId="0" applyFont="1" applyFill="1" applyBorder="1" applyAlignment="1">
      <alignment horizontal="center" vertical="center"/>
    </xf>
    <xf numFmtId="0" fontId="78" fillId="13" borderId="139" xfId="0" applyFont="1" applyFill="1" applyBorder="1" applyAlignment="1">
      <alignment horizontal="center" vertical="center"/>
    </xf>
    <xf numFmtId="0" fontId="78" fillId="13" borderId="145" xfId="0" applyFont="1" applyFill="1" applyBorder="1" applyAlignment="1">
      <alignment horizontal="center" vertical="center"/>
    </xf>
    <xf numFmtId="0" fontId="78" fillId="13" borderId="146" xfId="0" applyFont="1" applyFill="1" applyBorder="1" applyAlignment="1">
      <alignment horizontal="center" vertical="center"/>
    </xf>
    <xf numFmtId="0" fontId="78" fillId="13" borderId="140" xfId="0" applyFont="1" applyFill="1" applyBorder="1" applyAlignment="1">
      <alignment horizontal="center" vertical="center"/>
    </xf>
    <xf numFmtId="0" fontId="78" fillId="13" borderId="141" xfId="0" applyFont="1" applyFill="1" applyBorder="1" applyAlignment="1">
      <alignment horizontal="center" vertical="center"/>
    </xf>
    <xf numFmtId="0" fontId="78" fillId="13" borderId="147" xfId="0" applyFont="1" applyFill="1" applyBorder="1" applyAlignment="1">
      <alignment horizontal="center" vertical="center"/>
    </xf>
    <xf numFmtId="0" fontId="78" fillId="13" borderId="148" xfId="0" applyFont="1" applyFill="1" applyBorder="1" applyAlignment="1">
      <alignment horizontal="center" vertical="center"/>
    </xf>
    <xf numFmtId="0" fontId="79" fillId="13" borderId="142" xfId="1" applyFont="1" applyFill="1" applyBorder="1" applyAlignment="1">
      <alignment horizontal="right"/>
    </xf>
    <xf numFmtId="0" fontId="79" fillId="13" borderId="143" xfId="1" applyFont="1" applyFill="1" applyBorder="1" applyAlignment="1">
      <alignment horizontal="right"/>
    </xf>
    <xf numFmtId="0" fontId="79" fillId="13" borderId="144" xfId="1" applyFont="1" applyFill="1" applyBorder="1" applyAlignment="1">
      <alignment horizontal="right"/>
    </xf>
    <xf numFmtId="0" fontId="69" fillId="11" borderId="129" xfId="0" applyFont="1" applyFill="1" applyBorder="1" applyAlignment="1" applyProtection="1">
      <alignment horizontal="center" vertical="center"/>
    </xf>
    <xf numFmtId="0" fontId="69" fillId="11" borderId="24" xfId="0" applyFont="1" applyFill="1" applyBorder="1" applyAlignment="1" applyProtection="1">
      <alignment horizontal="center" vertical="center"/>
    </xf>
    <xf numFmtId="0" fontId="0" fillId="5" borderId="128" xfId="0" applyFill="1" applyBorder="1" applyAlignment="1" applyProtection="1">
      <alignment horizontal="center" wrapText="1"/>
      <protection locked="0"/>
    </xf>
    <xf numFmtId="0" fontId="0" fillId="5" borderId="0" xfId="0" applyFill="1" applyBorder="1" applyAlignment="1" applyProtection="1">
      <alignment horizontal="center" wrapText="1"/>
      <protection locked="0"/>
    </xf>
    <xf numFmtId="0" fontId="41" fillId="3" borderId="0" xfId="0" applyFont="1" applyFill="1" applyBorder="1" applyAlignment="1" applyProtection="1">
      <alignment horizontal="center" vertical="center"/>
      <protection hidden="1"/>
    </xf>
    <xf numFmtId="0" fontId="32" fillId="3" borderId="0" xfId="0" applyFont="1" applyFill="1" applyBorder="1" applyAlignment="1" applyProtection="1">
      <alignment horizontal="center" vertical="center"/>
      <protection hidden="1"/>
    </xf>
    <xf numFmtId="0" fontId="90" fillId="12" borderId="0" xfId="0" applyFont="1" applyFill="1" applyBorder="1" applyAlignment="1" applyProtection="1">
      <alignment horizontal="center" vertical="center"/>
      <protection hidden="1"/>
    </xf>
    <xf numFmtId="0" fontId="7" fillId="3" borderId="26" xfId="0" applyFont="1" applyFill="1" applyBorder="1" applyAlignment="1" applyProtection="1">
      <alignment horizontal="center" vertical="center"/>
      <protection hidden="1"/>
    </xf>
    <xf numFmtId="0" fontId="7" fillId="3" borderId="37"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0" fontId="33" fillId="12" borderId="6" xfId="0" applyFont="1" applyFill="1" applyBorder="1" applyAlignment="1" applyProtection="1">
      <alignment horizontal="center" vertical="center"/>
    </xf>
    <xf numFmtId="0" fontId="33" fillId="12" borderId="43" xfId="0" applyFont="1" applyFill="1" applyBorder="1" applyAlignment="1" applyProtection="1">
      <alignment horizontal="center" vertical="center"/>
    </xf>
    <xf numFmtId="0" fontId="31" fillId="3" borderId="0" xfId="0" applyFont="1" applyFill="1" applyBorder="1" applyAlignment="1" applyProtection="1">
      <alignment horizontal="center" vertical="center" shrinkToFit="1"/>
      <protection hidden="1"/>
    </xf>
    <xf numFmtId="0" fontId="52" fillId="12" borderId="56" xfId="0" applyFont="1" applyFill="1" applyBorder="1" applyAlignment="1" applyProtection="1">
      <alignment horizontal="center" vertical="center" shrinkToFit="1"/>
      <protection hidden="1"/>
    </xf>
    <xf numFmtId="0" fontId="65" fillId="3" borderId="57" xfId="0" applyFont="1" applyFill="1" applyBorder="1" applyAlignment="1" applyProtection="1">
      <alignment horizontal="center" vertical="center" shrinkToFit="1"/>
      <protection locked="0" hidden="1"/>
    </xf>
    <xf numFmtId="0" fontId="52" fillId="12" borderId="124" xfId="0" applyFont="1" applyFill="1" applyBorder="1" applyAlignment="1" applyProtection="1">
      <alignment horizontal="center" vertical="center" shrinkToFit="1"/>
      <protection hidden="1"/>
    </xf>
    <xf numFmtId="0" fontId="26" fillId="3" borderId="58" xfId="0" applyFont="1" applyFill="1" applyBorder="1" applyAlignment="1" applyProtection="1">
      <alignment horizontal="center" vertical="center" shrinkToFit="1"/>
      <protection hidden="1"/>
    </xf>
    <xf numFmtId="0" fontId="52" fillId="12" borderId="123" xfId="0" applyFont="1" applyFill="1" applyBorder="1" applyAlignment="1" applyProtection="1">
      <alignment horizontal="center" vertical="center" shrinkToFit="1"/>
      <protection hidden="1"/>
    </xf>
    <xf numFmtId="0" fontId="3" fillId="3" borderId="0" xfId="0" applyFont="1" applyFill="1" applyBorder="1" applyAlignment="1" applyProtection="1">
      <alignment horizontal="center" vertical="center" shrinkToFit="1"/>
      <protection hidden="1"/>
    </xf>
    <xf numFmtId="0" fontId="52" fillId="12" borderId="87" xfId="0" applyNumberFormat="1" applyFont="1" applyFill="1" applyBorder="1" applyAlignment="1" applyProtection="1">
      <alignment horizontal="center" vertical="center" shrinkToFit="1"/>
      <protection hidden="1"/>
    </xf>
    <xf numFmtId="0" fontId="26" fillId="3" borderId="0" xfId="0" applyNumberFormat="1" applyFont="1" applyFill="1" applyBorder="1" applyAlignment="1" applyProtection="1">
      <alignment horizontal="center" vertical="center" shrinkToFit="1"/>
      <protection hidden="1"/>
    </xf>
    <xf numFmtId="0" fontId="31" fillId="3" borderId="0" xfId="0" applyFont="1" applyFill="1" applyBorder="1" applyAlignment="1" applyProtection="1">
      <alignment horizontal="center" vertical="center" shrinkToFit="1"/>
      <protection locked="0" hidden="1"/>
    </xf>
    <xf numFmtId="0" fontId="52" fillId="12" borderId="5" xfId="0" applyFont="1" applyFill="1" applyBorder="1" applyAlignment="1" applyProtection="1">
      <alignment horizontal="center" vertical="center" shrinkToFit="1"/>
      <protection hidden="1"/>
    </xf>
    <xf numFmtId="14" fontId="31" fillId="3" borderId="56" xfId="0" applyNumberFormat="1" applyFont="1" applyFill="1" applyBorder="1" applyAlignment="1" applyProtection="1">
      <alignment horizontal="center" vertical="center" shrinkToFit="1"/>
      <protection locked="0" hidden="1"/>
    </xf>
    <xf numFmtId="49" fontId="26" fillId="3" borderId="0" xfId="1" applyNumberFormat="1" applyFont="1" applyFill="1" applyBorder="1" applyAlignment="1" applyProtection="1">
      <alignment horizontal="center" vertical="center" shrinkToFit="1"/>
      <protection hidden="1"/>
    </xf>
    <xf numFmtId="0" fontId="26" fillId="3" borderId="0" xfId="1" applyNumberFormat="1" applyFont="1" applyFill="1" applyBorder="1" applyAlignment="1" applyProtection="1">
      <alignment horizontal="center" vertical="center" shrinkToFit="1"/>
      <protection hidden="1"/>
    </xf>
    <xf numFmtId="0" fontId="90" fillId="12" borderId="57" xfId="0" applyFont="1" applyFill="1" applyBorder="1" applyAlignment="1" applyProtection="1">
      <alignment horizontal="center" vertical="center" shrinkToFit="1"/>
      <protection hidden="1"/>
    </xf>
    <xf numFmtId="0" fontId="65" fillId="3" borderId="57" xfId="0" applyFont="1" applyFill="1" applyBorder="1" applyAlignment="1" applyProtection="1">
      <alignment horizontal="center" vertical="center" shrinkToFit="1"/>
      <protection hidden="1"/>
    </xf>
    <xf numFmtId="0" fontId="52" fillId="12" borderId="57" xfId="0" applyFont="1" applyFill="1" applyBorder="1" applyAlignment="1" applyProtection="1">
      <alignment horizontal="center" vertical="center" shrinkToFit="1"/>
      <protection hidden="1"/>
    </xf>
    <xf numFmtId="0" fontId="26" fillId="3" borderId="57" xfId="0" applyFont="1" applyFill="1" applyBorder="1" applyAlignment="1" applyProtection="1">
      <alignment horizontal="center" vertical="center" shrinkToFit="1"/>
      <protection hidden="1"/>
    </xf>
    <xf numFmtId="0" fontId="31" fillId="3" borderId="57" xfId="0" applyFont="1" applyFill="1" applyBorder="1" applyAlignment="1" applyProtection="1">
      <alignment horizontal="center" vertical="center" shrinkToFit="1"/>
      <protection hidden="1"/>
    </xf>
    <xf numFmtId="0" fontId="52" fillId="12" borderId="87" xfId="0" applyFont="1" applyFill="1" applyBorder="1" applyAlignment="1" applyProtection="1">
      <alignment horizontal="center" vertical="center" shrinkToFit="1"/>
      <protection hidden="1"/>
    </xf>
    <xf numFmtId="0" fontId="43" fillId="3" borderId="57" xfId="1" applyFont="1" applyFill="1" applyBorder="1" applyAlignment="1" applyProtection="1">
      <alignment horizontal="center" vertical="center" shrinkToFit="1"/>
      <protection hidden="1"/>
    </xf>
    <xf numFmtId="0" fontId="91" fillId="12" borderId="58" xfId="0" applyFont="1" applyFill="1" applyBorder="1" applyAlignment="1" applyProtection="1">
      <alignment horizontal="center" vertical="center" shrinkToFit="1"/>
      <protection hidden="1"/>
    </xf>
    <xf numFmtId="0" fontId="45" fillId="3" borderId="57" xfId="1" applyFont="1" applyFill="1" applyBorder="1" applyAlignment="1" applyProtection="1">
      <alignment horizontal="center" vertical="center" shrinkToFit="1"/>
      <protection locked="0" hidden="1"/>
    </xf>
    <xf numFmtId="0" fontId="31" fillId="3" borderId="58" xfId="0" applyFont="1" applyFill="1" applyBorder="1" applyAlignment="1" applyProtection="1">
      <alignment horizontal="center" vertical="center" shrinkToFit="1"/>
      <protection hidden="1"/>
    </xf>
    <xf numFmtId="0" fontId="90" fillId="12" borderId="56" xfId="0" applyFont="1" applyFill="1" applyBorder="1" applyAlignment="1" applyProtection="1">
      <alignment horizontal="center" vertical="center" shrinkToFit="1"/>
      <protection hidden="1"/>
    </xf>
    <xf numFmtId="164" fontId="31" fillId="3" borderId="56" xfId="0" applyNumberFormat="1" applyFont="1" applyFill="1" applyBorder="1" applyAlignment="1" applyProtection="1">
      <alignment horizontal="center" vertical="center" shrinkToFit="1"/>
      <protection hidden="1"/>
    </xf>
    <xf numFmtId="0" fontId="91" fillId="12" borderId="126" xfId="0" applyFont="1" applyFill="1" applyBorder="1" applyAlignment="1" applyProtection="1">
      <alignment horizontal="center" vertical="center" shrinkToFit="1"/>
      <protection hidden="1"/>
    </xf>
    <xf numFmtId="0" fontId="30" fillId="0" borderId="57" xfId="0" applyFont="1" applyFill="1" applyBorder="1" applyAlignment="1" applyProtection="1">
      <alignment horizontal="center" vertical="center" shrinkToFit="1"/>
      <protection hidden="1"/>
    </xf>
    <xf numFmtId="0" fontId="91" fillId="12" borderId="57" xfId="0" applyFont="1" applyFill="1" applyBorder="1" applyAlignment="1" applyProtection="1">
      <alignment horizontal="center" vertical="center" shrinkToFit="1"/>
      <protection hidden="1"/>
    </xf>
    <xf numFmtId="0" fontId="90" fillId="12" borderId="125" xfId="0" applyFont="1" applyFill="1" applyBorder="1" applyAlignment="1" applyProtection="1">
      <alignment horizontal="center" vertical="center" shrinkToFit="1"/>
      <protection hidden="1"/>
    </xf>
    <xf numFmtId="0" fontId="33" fillId="12" borderId="6" xfId="0" applyFont="1" applyFill="1" applyBorder="1" applyAlignment="1" applyProtection="1">
      <alignment horizontal="center" vertical="center" wrapText="1"/>
    </xf>
    <xf numFmtId="0" fontId="33" fillId="12" borderId="8" xfId="0" applyFont="1" applyFill="1" applyBorder="1" applyAlignment="1" applyProtection="1">
      <alignment horizontal="center" vertical="center" wrapText="1"/>
    </xf>
    <xf numFmtId="0" fontId="33" fillId="12" borderId="44" xfId="0" applyFont="1" applyFill="1" applyBorder="1" applyAlignment="1" applyProtection="1">
      <alignment horizontal="center" vertical="center" wrapText="1"/>
    </xf>
    <xf numFmtId="0" fontId="65" fillId="3" borderId="58" xfId="0" applyFont="1" applyFill="1" applyBorder="1" applyAlignment="1" applyProtection="1">
      <alignment horizontal="center" vertical="center" shrinkToFit="1"/>
      <protection hidden="1"/>
    </xf>
    <xf numFmtId="0" fontId="7" fillId="3" borderId="9" xfId="0" applyFont="1" applyFill="1" applyBorder="1" applyAlignment="1" applyProtection="1">
      <alignment horizontal="center" vertical="center" shrinkToFit="1"/>
      <protection hidden="1"/>
    </xf>
    <xf numFmtId="0" fontId="33" fillId="12" borderId="7" xfId="0" applyFont="1" applyFill="1" applyBorder="1" applyAlignment="1" applyProtection="1">
      <alignment horizontal="center" vertical="center"/>
    </xf>
    <xf numFmtId="0" fontId="33" fillId="12" borderId="8" xfId="0" applyFont="1" applyFill="1" applyBorder="1" applyAlignment="1" applyProtection="1">
      <alignment horizontal="center" vertical="center"/>
    </xf>
    <xf numFmtId="0" fontId="7" fillId="3" borderId="38" xfId="0" applyFont="1" applyFill="1" applyBorder="1" applyAlignment="1" applyProtection="1">
      <alignment horizontal="center" vertical="center" shrinkToFit="1"/>
      <protection hidden="1"/>
    </xf>
    <xf numFmtId="0" fontId="7" fillId="3" borderId="23" xfId="0" applyFont="1" applyFill="1" applyBorder="1" applyAlignment="1" applyProtection="1">
      <alignment horizontal="center" vertical="center" shrinkToFit="1"/>
      <protection hidden="1"/>
    </xf>
    <xf numFmtId="0" fontId="7" fillId="3" borderId="135" xfId="0" applyFont="1" applyFill="1" applyBorder="1" applyAlignment="1" applyProtection="1">
      <alignment horizontal="center" vertical="center" shrinkToFit="1"/>
      <protection hidden="1"/>
    </xf>
    <xf numFmtId="0" fontId="3" fillId="5" borderId="6" xfId="0" applyFont="1" applyFill="1" applyBorder="1" applyAlignment="1" applyProtection="1">
      <alignment horizontal="center" vertical="center"/>
    </xf>
    <xf numFmtId="0" fontId="3" fillId="5" borderId="43"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42" fillId="5" borderId="33" xfId="0" applyFont="1" applyFill="1" applyBorder="1" applyAlignment="1" applyProtection="1">
      <alignment horizontal="center" vertical="center"/>
    </xf>
    <xf numFmtId="0" fontId="42" fillId="5" borderId="6" xfId="0" applyFont="1" applyFill="1" applyBorder="1" applyAlignment="1" applyProtection="1">
      <alignment horizontal="center" vertical="center"/>
    </xf>
    <xf numFmtId="0" fontId="42" fillId="5" borderId="43" xfId="0" applyFont="1" applyFill="1" applyBorder="1" applyAlignment="1" applyProtection="1">
      <alignment horizontal="center" vertical="center"/>
    </xf>
    <xf numFmtId="0" fontId="52" fillId="12" borderId="0" xfId="0" applyFont="1" applyFill="1" applyBorder="1" applyAlignment="1" applyProtection="1">
      <alignment horizontal="center" vertical="center" shrinkToFit="1"/>
      <protection hidden="1"/>
    </xf>
    <xf numFmtId="0" fontId="52" fillId="12" borderId="0" xfId="0" applyNumberFormat="1" applyFont="1" applyFill="1" applyBorder="1" applyAlignment="1" applyProtection="1">
      <alignment horizontal="center" vertical="center" shrinkToFit="1"/>
      <protection hidden="1"/>
    </xf>
    <xf numFmtId="49" fontId="65" fillId="3" borderId="57" xfId="0" applyNumberFormat="1" applyFont="1" applyFill="1" applyBorder="1" applyAlignment="1" applyProtection="1">
      <alignment horizontal="center" vertical="center" shrinkToFit="1"/>
      <protection hidden="1"/>
    </xf>
    <xf numFmtId="14" fontId="91" fillId="12" borderId="0" xfId="0" applyNumberFormat="1" applyFont="1" applyFill="1" applyBorder="1" applyAlignment="1" applyProtection="1">
      <alignment horizontal="center" vertical="center" shrinkToFit="1"/>
      <protection hidden="1"/>
    </xf>
    <xf numFmtId="0" fontId="31" fillId="3" borderId="56" xfId="0" applyNumberFormat="1" applyFont="1" applyFill="1" applyBorder="1" applyAlignment="1" applyProtection="1">
      <alignment horizontal="center" vertical="center" shrinkToFit="1"/>
      <protection hidden="1"/>
    </xf>
    <xf numFmtId="0" fontId="49" fillId="12" borderId="28" xfId="1" applyFont="1" applyFill="1" applyBorder="1" applyAlignment="1" applyProtection="1">
      <alignment horizontal="center" vertical="center"/>
    </xf>
    <xf numFmtId="0" fontId="49" fillId="12" borderId="0" xfId="1" applyFont="1" applyFill="1" applyBorder="1" applyAlignment="1" applyProtection="1">
      <alignment horizontal="center" vertical="center"/>
    </xf>
    <xf numFmtId="0" fontId="49" fillId="12" borderId="28" xfId="1" applyFont="1" applyFill="1" applyBorder="1" applyAlignment="1" applyProtection="1">
      <alignment horizontal="center" vertical="center" wrapText="1"/>
    </xf>
    <xf numFmtId="0" fontId="49" fillId="12" borderId="0" xfId="1" applyFont="1" applyFill="1" applyBorder="1" applyAlignment="1" applyProtection="1">
      <alignment horizontal="center" vertical="center" wrapText="1"/>
    </xf>
    <xf numFmtId="0" fontId="7" fillId="3" borderId="38" xfId="0" applyFont="1" applyFill="1" applyBorder="1" applyAlignment="1" applyProtection="1">
      <alignment horizontal="center" vertical="center"/>
      <protection hidden="1"/>
    </xf>
    <xf numFmtId="0" fontId="7" fillId="3" borderId="23" xfId="0" applyFont="1" applyFill="1" applyBorder="1" applyAlignment="1" applyProtection="1">
      <alignment horizontal="center" vertical="center"/>
      <protection hidden="1"/>
    </xf>
    <xf numFmtId="0" fontId="7" fillId="3" borderId="135" xfId="0" applyFont="1" applyFill="1" applyBorder="1" applyAlignment="1" applyProtection="1">
      <alignment horizontal="center" vertical="center"/>
      <protection hidden="1"/>
    </xf>
    <xf numFmtId="0" fontId="7" fillId="3" borderId="136" xfId="0" applyFont="1" applyFill="1" applyBorder="1" applyAlignment="1" applyProtection="1">
      <alignment horizontal="center" vertical="center"/>
      <protection hidden="1"/>
    </xf>
    <xf numFmtId="0" fontId="7" fillId="3" borderId="34" xfId="0" applyFont="1" applyFill="1" applyBorder="1" applyAlignment="1" applyProtection="1">
      <alignment horizontal="center" vertical="center"/>
      <protection hidden="1"/>
    </xf>
    <xf numFmtId="0" fontId="7" fillId="3" borderId="137" xfId="0" applyFont="1" applyFill="1" applyBorder="1" applyAlignment="1" applyProtection="1">
      <alignment horizontal="center" vertical="center"/>
      <protection hidden="1"/>
    </xf>
    <xf numFmtId="0" fontId="33" fillId="12" borderId="118" xfId="0" applyFont="1" applyFill="1" applyBorder="1" applyAlignment="1" applyProtection="1">
      <alignment horizontal="center" vertical="center"/>
    </xf>
    <xf numFmtId="0" fontId="44" fillId="12" borderId="0" xfId="1" applyFont="1" applyFill="1" applyBorder="1" applyAlignment="1" applyProtection="1">
      <alignment horizontal="center" vertical="center" wrapText="1"/>
    </xf>
    <xf numFmtId="0" fontId="7" fillId="3" borderId="40" xfId="0" applyFont="1" applyFill="1" applyBorder="1" applyAlignment="1" applyProtection="1">
      <alignment horizontal="center" vertical="center" shrinkToFit="1"/>
      <protection hidden="1"/>
    </xf>
    <xf numFmtId="0" fontId="7" fillId="3" borderId="25" xfId="0" applyFont="1" applyFill="1" applyBorder="1" applyAlignment="1" applyProtection="1">
      <alignment horizontal="center" vertical="center" shrinkToFit="1"/>
      <protection hidden="1"/>
    </xf>
    <xf numFmtId="0" fontId="7" fillId="3" borderId="41" xfId="0" applyFont="1" applyFill="1" applyBorder="1" applyAlignment="1" applyProtection="1">
      <alignment horizontal="center" vertical="center" shrinkToFit="1"/>
      <protection hidden="1"/>
    </xf>
    <xf numFmtId="0" fontId="7" fillId="3" borderId="40" xfId="0" applyFont="1" applyFill="1" applyBorder="1" applyAlignment="1" applyProtection="1">
      <alignment horizontal="center" vertical="center"/>
      <protection hidden="1"/>
    </xf>
    <xf numFmtId="0" fontId="7" fillId="3" borderId="25" xfId="0" applyFont="1" applyFill="1" applyBorder="1" applyAlignment="1" applyProtection="1">
      <alignment horizontal="center" vertical="center"/>
      <protection hidden="1"/>
    </xf>
    <xf numFmtId="0" fontId="7" fillId="3" borderId="41" xfId="0" applyFont="1" applyFill="1" applyBorder="1" applyAlignment="1" applyProtection="1">
      <alignment horizontal="center" vertical="center"/>
      <protection hidden="1"/>
    </xf>
    <xf numFmtId="0" fontId="66" fillId="3" borderId="136" xfId="0" applyFont="1" applyFill="1" applyBorder="1" applyAlignment="1" applyProtection="1">
      <alignment horizontal="center" vertical="center"/>
      <protection hidden="1"/>
    </xf>
    <xf numFmtId="0" fontId="66" fillId="3" borderId="34" xfId="0" applyFont="1" applyFill="1" applyBorder="1" applyAlignment="1" applyProtection="1">
      <alignment horizontal="center" vertical="center"/>
      <protection hidden="1"/>
    </xf>
    <xf numFmtId="0" fontId="66" fillId="3" borderId="137" xfId="0" applyFont="1" applyFill="1" applyBorder="1" applyAlignment="1" applyProtection="1">
      <alignment horizontal="center" vertical="center"/>
      <protection hidden="1"/>
    </xf>
    <xf numFmtId="0" fontId="52" fillId="20" borderId="0" xfId="0" applyFont="1" applyFill="1" applyBorder="1" applyAlignment="1" applyProtection="1">
      <alignment horizontal="center" vertical="center"/>
      <protection hidden="1"/>
    </xf>
    <xf numFmtId="0" fontId="55" fillId="20" borderId="0" xfId="0" applyFont="1" applyFill="1" applyBorder="1" applyAlignment="1" applyProtection="1">
      <alignment horizontal="center" vertical="center"/>
      <protection hidden="1"/>
    </xf>
    <xf numFmtId="0" fontId="42" fillId="3" borderId="0" xfId="0" applyFont="1" applyFill="1" applyBorder="1" applyAlignment="1" applyProtection="1">
      <alignment horizontal="center" vertical="center"/>
      <protection hidden="1"/>
    </xf>
    <xf numFmtId="0" fontId="0" fillId="0" borderId="0" xfId="0" applyAlignment="1" applyProtection="1">
      <alignment horizontal="center"/>
    </xf>
    <xf numFmtId="0" fontId="7" fillId="3" borderId="136" xfId="0" applyFont="1" applyFill="1" applyBorder="1" applyAlignment="1" applyProtection="1">
      <alignment horizontal="center" vertical="center" shrinkToFit="1"/>
      <protection hidden="1"/>
    </xf>
    <xf numFmtId="0" fontId="7" fillId="3" borderId="34" xfId="0" applyFont="1" applyFill="1" applyBorder="1" applyAlignment="1" applyProtection="1">
      <alignment horizontal="center" vertical="center" shrinkToFit="1"/>
      <protection hidden="1"/>
    </xf>
    <xf numFmtId="0" fontId="7" fillId="3" borderId="137" xfId="0" applyFont="1" applyFill="1" applyBorder="1" applyAlignment="1" applyProtection="1">
      <alignment horizontal="center" vertical="center" shrinkToFit="1"/>
      <protection hidden="1"/>
    </xf>
    <xf numFmtId="0" fontId="30" fillId="12" borderId="0" xfId="0" applyFont="1" applyFill="1" applyBorder="1" applyAlignment="1" applyProtection="1">
      <alignment horizontal="center" vertical="center"/>
      <protection hidden="1"/>
    </xf>
    <xf numFmtId="0" fontId="90" fillId="12" borderId="57" xfId="0" applyFont="1" applyFill="1" applyBorder="1" applyAlignment="1" applyProtection="1">
      <alignment horizontal="center" vertical="center"/>
      <protection hidden="1"/>
    </xf>
    <xf numFmtId="0" fontId="31" fillId="3" borderId="0" xfId="0" applyFont="1" applyFill="1" applyBorder="1" applyAlignment="1" applyProtection="1">
      <alignment horizontal="center" vertical="center"/>
      <protection locked="0" hidden="1"/>
    </xf>
    <xf numFmtId="0" fontId="30" fillId="0" borderId="34" xfId="0" applyFont="1" applyFill="1" applyBorder="1" applyAlignment="1" applyProtection="1">
      <alignment horizontal="center" vertical="center"/>
      <protection hidden="1"/>
    </xf>
    <xf numFmtId="49" fontId="0" fillId="4" borderId="34" xfId="0" applyNumberFormat="1" applyFont="1" applyFill="1" applyBorder="1" applyAlignment="1" applyProtection="1">
      <alignment horizontal="center" vertical="center"/>
      <protection hidden="1"/>
    </xf>
    <xf numFmtId="0" fontId="0" fillId="4" borderId="34" xfId="0" applyNumberFormat="1" applyFont="1" applyFill="1" applyBorder="1" applyAlignment="1" applyProtection="1">
      <alignment horizontal="center" vertical="center"/>
      <protection hidden="1"/>
    </xf>
    <xf numFmtId="0" fontId="36" fillId="4" borderId="34" xfId="0" applyNumberFormat="1" applyFont="1" applyFill="1" applyBorder="1" applyAlignment="1" applyProtection="1">
      <alignment horizontal="center" vertical="center"/>
      <protection hidden="1"/>
    </xf>
    <xf numFmtId="0" fontId="36" fillId="4" borderId="95" xfId="0" applyNumberFormat="1" applyFont="1" applyFill="1" applyBorder="1" applyAlignment="1" applyProtection="1">
      <alignment horizontal="center" vertical="center"/>
      <protection hidden="1"/>
    </xf>
    <xf numFmtId="0" fontId="6" fillId="0" borderId="92" xfId="0" applyFont="1" applyFill="1" applyBorder="1" applyAlignment="1" applyProtection="1">
      <alignment horizontal="center" vertical="center" wrapText="1"/>
      <protection hidden="1"/>
    </xf>
    <xf numFmtId="0" fontId="6" fillId="0" borderId="23" xfId="0" applyFont="1" applyFill="1" applyBorder="1" applyAlignment="1" applyProtection="1">
      <alignment horizontal="center" vertical="center" wrapText="1"/>
      <protection hidden="1"/>
    </xf>
    <xf numFmtId="0" fontId="15" fillId="0" borderId="94" xfId="0" applyFont="1" applyFill="1" applyBorder="1" applyAlignment="1" applyProtection="1">
      <alignment horizontal="center" vertical="center"/>
      <protection hidden="1"/>
    </xf>
    <xf numFmtId="0" fontId="15" fillId="0" borderId="34" xfId="0" applyFont="1" applyFill="1" applyBorder="1" applyAlignment="1" applyProtection="1">
      <alignment horizontal="center" vertical="center"/>
      <protection hidden="1"/>
    </xf>
    <xf numFmtId="0" fontId="15" fillId="0" borderId="92" xfId="0" applyFont="1" applyBorder="1" applyAlignment="1" applyProtection="1">
      <alignment horizontal="center" vertical="center"/>
      <protection hidden="1"/>
    </xf>
    <xf numFmtId="0" fontId="15" fillId="0" borderId="23" xfId="0" applyFont="1" applyBorder="1" applyAlignment="1" applyProtection="1">
      <alignment horizontal="center" vertical="center"/>
      <protection hidden="1"/>
    </xf>
    <xf numFmtId="0" fontId="0" fillId="4" borderId="23" xfId="0" applyFill="1" applyBorder="1" applyAlignment="1" applyProtection="1">
      <alignment horizontal="center" vertical="center"/>
      <protection hidden="1"/>
    </xf>
    <xf numFmtId="0" fontId="15" fillId="0" borderId="23" xfId="0" applyFont="1" applyFill="1" applyBorder="1" applyAlignment="1" applyProtection="1">
      <alignment horizontal="center" vertical="center"/>
      <protection hidden="1"/>
    </xf>
    <xf numFmtId="0" fontId="0" fillId="4" borderId="23" xfId="0" applyFont="1" applyFill="1" applyBorder="1" applyAlignment="1" applyProtection="1">
      <alignment horizontal="center" vertical="center"/>
      <protection hidden="1"/>
    </xf>
    <xf numFmtId="0" fontId="7" fillId="4" borderId="23" xfId="0" applyFont="1" applyFill="1" applyBorder="1" applyAlignment="1" applyProtection="1">
      <alignment horizontal="center" vertical="center" shrinkToFit="1"/>
      <protection hidden="1"/>
    </xf>
    <xf numFmtId="14" fontId="37" fillId="4" borderId="23" xfId="0" applyNumberFormat="1" applyFont="1" applyFill="1" applyBorder="1" applyAlignment="1" applyProtection="1">
      <alignment horizontal="center" vertical="center"/>
      <protection hidden="1"/>
    </xf>
    <xf numFmtId="0" fontId="67" fillId="4" borderId="23" xfId="0" applyFont="1" applyFill="1" applyBorder="1" applyAlignment="1" applyProtection="1">
      <alignment horizontal="center" vertical="center" wrapText="1"/>
      <protection hidden="1"/>
    </xf>
    <xf numFmtId="0" fontId="68" fillId="0" borderId="23" xfId="0" applyFont="1" applyFill="1" applyBorder="1" applyAlignment="1" applyProtection="1">
      <alignment horizontal="center" vertical="center"/>
      <protection hidden="1"/>
    </xf>
    <xf numFmtId="0" fontId="68" fillId="0" borderId="93" xfId="0" applyFont="1" applyFill="1" applyBorder="1" applyAlignment="1" applyProtection="1">
      <alignment horizontal="center" vertical="center"/>
      <protection hidden="1"/>
    </xf>
    <xf numFmtId="0" fontId="0" fillId="4" borderId="93" xfId="0" applyFont="1" applyFill="1" applyBorder="1" applyAlignment="1" applyProtection="1">
      <alignment horizontal="center" vertical="center"/>
      <protection hidden="1"/>
    </xf>
    <xf numFmtId="0" fontId="35" fillId="0" borderId="88" xfId="0" applyFont="1" applyBorder="1" applyAlignment="1" applyProtection="1">
      <alignment horizontal="center" vertical="center" readingOrder="2"/>
      <protection hidden="1"/>
    </xf>
    <xf numFmtId="22" fontId="57" fillId="0" borderId="88" xfId="0" applyNumberFormat="1" applyFont="1" applyBorder="1" applyAlignment="1" applyProtection="1">
      <alignment horizontal="center" vertical="center" readingOrder="2"/>
      <protection hidden="1"/>
    </xf>
    <xf numFmtId="0" fontId="6" fillId="0" borderId="89" xfId="0" applyFont="1" applyFill="1" applyBorder="1" applyAlignment="1" applyProtection="1">
      <alignment horizontal="center" vertical="center" wrapText="1"/>
      <protection hidden="1"/>
    </xf>
    <xf numFmtId="0" fontId="6" fillId="0" borderId="90" xfId="0" applyFont="1" applyFill="1" applyBorder="1" applyAlignment="1" applyProtection="1">
      <alignment horizontal="center" vertical="center" wrapText="1"/>
      <protection hidden="1"/>
    </xf>
    <xf numFmtId="0" fontId="46" fillId="4" borderId="90" xfId="1" applyFont="1" applyFill="1" applyBorder="1" applyAlignment="1" applyProtection="1">
      <alignment horizontal="center" vertical="center"/>
      <protection hidden="1"/>
    </xf>
    <xf numFmtId="0" fontId="6" fillId="0" borderId="90" xfId="0" applyFont="1" applyFill="1" applyBorder="1" applyAlignment="1" applyProtection="1">
      <alignment horizontal="center" vertical="center"/>
      <protection hidden="1"/>
    </xf>
    <xf numFmtId="0" fontId="30" fillId="4" borderId="90" xfId="0" applyFont="1" applyFill="1" applyBorder="1" applyAlignment="1" applyProtection="1">
      <alignment horizontal="center" vertical="center"/>
      <protection hidden="1"/>
    </xf>
    <xf numFmtId="0" fontId="36" fillId="4" borderId="90" xfId="0" applyFont="1" applyFill="1" applyBorder="1" applyAlignment="1" applyProtection="1">
      <alignment horizontal="center" vertical="center"/>
      <protection hidden="1"/>
    </xf>
    <xf numFmtId="0" fontId="7" fillId="4" borderId="90" xfId="0" applyFont="1" applyFill="1" applyBorder="1" applyAlignment="1" applyProtection="1">
      <alignment horizontal="center" vertical="center"/>
      <protection hidden="1"/>
    </xf>
    <xf numFmtId="0" fontId="7" fillId="4" borderId="91" xfId="0" applyFont="1" applyFill="1" applyBorder="1" applyAlignment="1" applyProtection="1">
      <alignment horizontal="center" vertical="center"/>
      <protection hidden="1"/>
    </xf>
    <xf numFmtId="14" fontId="70" fillId="4" borderId="23" xfId="0" applyNumberFormat="1" applyFont="1" applyFill="1" applyBorder="1" applyAlignment="1" applyProtection="1">
      <alignment horizontal="center" vertical="center"/>
      <protection hidden="1"/>
    </xf>
    <xf numFmtId="0" fontId="68" fillId="4" borderId="23" xfId="0" applyFont="1" applyFill="1" applyBorder="1" applyAlignment="1" applyProtection="1">
      <alignment horizontal="center" vertical="center"/>
      <protection hidden="1"/>
    </xf>
    <xf numFmtId="0" fontId="6" fillId="4" borderId="23" xfId="0" applyFont="1" applyFill="1" applyBorder="1" applyAlignment="1" applyProtection="1">
      <alignment horizontal="center" vertical="center" wrapText="1"/>
      <protection hidden="1"/>
    </xf>
    <xf numFmtId="0" fontId="67" fillId="4" borderId="23" xfId="0" applyFont="1" applyFill="1" applyBorder="1" applyAlignment="1" applyProtection="1">
      <alignment horizontal="center" vertical="center" shrinkToFit="1"/>
      <protection hidden="1"/>
    </xf>
    <xf numFmtId="0" fontId="6" fillId="0" borderId="90" xfId="0" applyFont="1" applyFill="1" applyBorder="1" applyAlignment="1" applyProtection="1">
      <alignment horizontal="center" vertical="center" shrinkToFit="1"/>
      <protection hidden="1"/>
    </xf>
    <xf numFmtId="0" fontId="67" fillId="0" borderId="23" xfId="0" applyFont="1" applyFill="1" applyBorder="1" applyAlignment="1" applyProtection="1">
      <alignment horizontal="center" vertical="center" wrapText="1"/>
      <protection hidden="1"/>
    </xf>
    <xf numFmtId="0" fontId="67" fillId="0" borderId="93" xfId="0" applyFont="1" applyFill="1" applyBorder="1" applyAlignment="1" applyProtection="1">
      <alignment horizontal="center" vertical="center" wrapText="1"/>
      <protection hidden="1"/>
    </xf>
    <xf numFmtId="0" fontId="36" fillId="0" borderId="37" xfId="0" applyFont="1" applyBorder="1" applyAlignment="1" applyProtection="1">
      <alignment horizontal="center" vertical="center" shrinkToFit="1"/>
      <protection hidden="1"/>
    </xf>
    <xf numFmtId="0" fontId="1" fillId="0" borderId="23" xfId="0" applyFont="1" applyFill="1" applyBorder="1" applyAlignment="1" applyProtection="1">
      <alignment horizontal="center" vertical="center"/>
      <protection hidden="1"/>
    </xf>
    <xf numFmtId="0" fontId="6" fillId="0" borderId="23" xfId="0" applyFont="1" applyFill="1" applyBorder="1" applyAlignment="1" applyProtection="1">
      <alignment horizontal="center" vertical="center"/>
      <protection hidden="1"/>
    </xf>
    <xf numFmtId="49" fontId="7" fillId="4" borderId="23" xfId="0" applyNumberFormat="1" applyFont="1" applyFill="1" applyBorder="1" applyAlignment="1" applyProtection="1">
      <alignment horizontal="center" vertical="center" shrinkToFit="1"/>
      <protection hidden="1"/>
    </xf>
    <xf numFmtId="0" fontId="7" fillId="4" borderId="23" xfId="0" applyNumberFormat="1" applyFont="1" applyFill="1" applyBorder="1" applyAlignment="1" applyProtection="1">
      <alignment horizontal="center" vertical="center" shrinkToFit="1"/>
      <protection hidden="1"/>
    </xf>
    <xf numFmtId="0" fontId="31" fillId="16" borderId="5" xfId="0" applyFont="1" applyFill="1" applyBorder="1" applyAlignment="1" applyProtection="1">
      <alignment horizontal="right" vertical="center" wrapText="1"/>
      <protection hidden="1"/>
    </xf>
    <xf numFmtId="0" fontId="31" fillId="16" borderId="0" xfId="0" applyFont="1" applyFill="1" applyBorder="1" applyAlignment="1" applyProtection="1">
      <alignment horizontal="right" vertical="center" wrapText="1"/>
      <protection hidden="1"/>
    </xf>
    <xf numFmtId="0" fontId="34" fillId="2" borderId="40" xfId="0" applyFont="1" applyFill="1" applyBorder="1" applyAlignment="1" applyProtection="1">
      <alignment horizontal="center" vertical="center"/>
      <protection hidden="1"/>
    </xf>
    <xf numFmtId="0" fontId="34" fillId="2" borderId="25" xfId="0" applyFont="1" applyFill="1" applyBorder="1" applyAlignment="1" applyProtection="1">
      <alignment horizontal="center" vertical="center"/>
      <protection hidden="1"/>
    </xf>
    <xf numFmtId="0" fontId="34" fillId="2" borderId="41" xfId="0" applyFont="1" applyFill="1" applyBorder="1" applyAlignment="1" applyProtection="1">
      <alignment horizontal="center" vertical="center"/>
      <protection hidden="1"/>
    </xf>
    <xf numFmtId="0" fontId="6" fillId="0" borderId="92" xfId="0" applyFont="1" applyFill="1" applyBorder="1" applyAlignment="1" applyProtection="1">
      <alignment horizontal="center" vertical="center" shrinkToFit="1"/>
      <protection hidden="1"/>
    </xf>
    <xf numFmtId="0" fontId="6" fillId="0" borderId="23" xfId="0" applyFont="1" applyFill="1" applyBorder="1" applyAlignment="1" applyProtection="1">
      <alignment horizontal="center" vertical="center" shrinkToFit="1"/>
      <protection hidden="1"/>
    </xf>
    <xf numFmtId="0" fontId="29" fillId="4" borderId="23" xfId="0" applyFont="1" applyFill="1" applyBorder="1" applyAlignment="1" applyProtection="1">
      <alignment horizontal="center" vertical="center"/>
      <protection hidden="1"/>
    </xf>
    <xf numFmtId="0" fontId="29" fillId="4" borderId="93" xfId="0" applyFont="1" applyFill="1" applyBorder="1" applyAlignment="1" applyProtection="1">
      <alignment horizontal="center" vertical="center"/>
      <protection hidden="1"/>
    </xf>
    <xf numFmtId="49" fontId="7" fillId="4" borderId="34" xfId="0" applyNumberFormat="1" applyFont="1" applyFill="1" applyBorder="1" applyAlignment="1" applyProtection="1">
      <alignment horizontal="center" vertical="center" shrinkToFit="1"/>
      <protection hidden="1"/>
    </xf>
    <xf numFmtId="0" fontId="7" fillId="4" borderId="34" xfId="0" applyNumberFormat="1" applyFont="1" applyFill="1" applyBorder="1" applyAlignment="1" applyProtection="1">
      <alignment horizontal="center" vertical="center" shrinkToFit="1"/>
      <protection hidden="1"/>
    </xf>
    <xf numFmtId="0" fontId="3" fillId="22" borderId="69" xfId="0" applyFont="1" applyFill="1" applyBorder="1" applyAlignment="1" applyProtection="1">
      <alignment horizontal="center" vertical="center"/>
      <protection hidden="1"/>
    </xf>
    <xf numFmtId="14" fontId="0" fillId="4" borderId="98" xfId="0" applyNumberFormat="1" applyFill="1" applyBorder="1" applyAlignment="1" applyProtection="1">
      <alignment horizontal="center" vertical="center"/>
      <protection hidden="1"/>
    </xf>
    <xf numFmtId="0" fontId="56" fillId="4" borderId="98" xfId="0" applyFont="1" applyFill="1" applyBorder="1" applyAlignment="1" applyProtection="1">
      <alignment horizontal="center" vertical="center"/>
      <protection hidden="1"/>
    </xf>
    <xf numFmtId="0" fontId="56" fillId="4" borderId="99" xfId="0" applyFont="1" applyFill="1" applyBorder="1" applyAlignment="1" applyProtection="1">
      <alignment horizontal="center" vertical="center"/>
      <protection hidden="1"/>
    </xf>
    <xf numFmtId="0" fontId="15" fillId="0" borderId="100" xfId="0" applyFont="1" applyFill="1" applyBorder="1" applyAlignment="1" applyProtection="1">
      <alignment horizontal="center" vertical="center"/>
      <protection hidden="1"/>
    </xf>
    <xf numFmtId="14" fontId="0" fillId="4" borderId="23" xfId="0" applyNumberFormat="1" applyFill="1" applyBorder="1" applyAlignment="1" applyProtection="1">
      <alignment horizontal="center" vertical="center"/>
      <protection hidden="1"/>
    </xf>
    <xf numFmtId="0" fontId="30" fillId="0" borderId="23" xfId="0" applyFont="1" applyFill="1" applyBorder="1" applyAlignment="1" applyProtection="1">
      <alignment horizontal="center" vertical="center"/>
      <protection hidden="1"/>
    </xf>
    <xf numFmtId="0" fontId="0" fillId="4" borderId="24" xfId="0" applyFill="1" applyBorder="1" applyAlignment="1" applyProtection="1">
      <alignment horizontal="center" vertical="center"/>
      <protection hidden="1"/>
    </xf>
    <xf numFmtId="0" fontId="3" fillId="8" borderId="97" xfId="0" applyFont="1" applyFill="1" applyBorder="1" applyAlignment="1" applyProtection="1">
      <alignment horizontal="center" vertical="center" shrinkToFit="1"/>
      <protection hidden="1"/>
    </xf>
    <xf numFmtId="0" fontId="3" fillId="8" borderId="98" xfId="0" applyFont="1" applyFill="1" applyBorder="1" applyAlignment="1" applyProtection="1">
      <alignment horizontal="center" vertical="center" shrinkToFit="1"/>
      <protection hidden="1"/>
    </xf>
    <xf numFmtId="0" fontId="30" fillId="4" borderId="98" xfId="0" applyFont="1" applyFill="1" applyBorder="1" applyAlignment="1" applyProtection="1">
      <alignment horizontal="center" vertical="center" wrapText="1" shrinkToFit="1"/>
      <protection hidden="1"/>
    </xf>
    <xf numFmtId="0" fontId="3" fillId="0" borderId="98" xfId="0" applyFont="1" applyFill="1" applyBorder="1" applyAlignment="1" applyProtection="1">
      <alignment horizontal="center" vertical="center" shrinkToFit="1"/>
      <protection hidden="1"/>
    </xf>
    <xf numFmtId="0" fontId="0" fillId="4" borderId="98" xfId="0" applyFill="1" applyBorder="1" applyAlignment="1" applyProtection="1">
      <alignment horizontal="center" vertical="center"/>
      <protection hidden="1"/>
    </xf>
    <xf numFmtId="0" fontId="30" fillId="0" borderId="98" xfId="0" applyFont="1" applyBorder="1" applyAlignment="1" applyProtection="1">
      <alignment horizontal="center" vertical="center"/>
      <protection hidden="1"/>
    </xf>
    <xf numFmtId="0" fontId="50" fillId="0" borderId="22" xfId="0" applyFont="1" applyBorder="1" applyAlignment="1" applyProtection="1">
      <alignment horizontal="center"/>
      <protection hidden="1"/>
    </xf>
    <xf numFmtId="0" fontId="9" fillId="0" borderId="0" xfId="0" applyFont="1" applyBorder="1" applyAlignment="1" applyProtection="1">
      <alignment horizontal="center" vertical="center"/>
      <protection hidden="1"/>
    </xf>
    <xf numFmtId="0" fontId="5" fillId="0" borderId="0" xfId="0" applyFont="1" applyBorder="1" applyAlignment="1" applyProtection="1">
      <alignment horizontal="center" vertical="center"/>
      <protection hidden="1"/>
    </xf>
    <xf numFmtId="0" fontId="8" fillId="0" borderId="0" xfId="0" applyFont="1" applyBorder="1" applyAlignment="1" applyProtection="1">
      <alignment horizontal="center" vertical="center"/>
      <protection hidden="1"/>
    </xf>
    <xf numFmtId="0" fontId="34" fillId="0" borderId="115" xfId="0" applyFont="1" applyFill="1" applyBorder="1" applyAlignment="1" applyProtection="1">
      <alignment horizontal="center" vertical="top"/>
      <protection hidden="1"/>
    </xf>
    <xf numFmtId="0" fontId="34" fillId="0" borderId="117" xfId="0" applyFont="1" applyFill="1" applyBorder="1" applyAlignment="1" applyProtection="1">
      <alignment horizontal="center" vertical="top"/>
      <protection hidden="1"/>
    </xf>
    <xf numFmtId="0" fontId="6" fillId="0" borderId="116" xfId="0" applyFont="1" applyBorder="1" applyAlignment="1" applyProtection="1">
      <alignment horizontal="center" vertical="center"/>
      <protection hidden="1"/>
    </xf>
    <xf numFmtId="0" fontId="5" fillId="0" borderId="0" xfId="0" applyFont="1" applyBorder="1" applyAlignment="1" applyProtection="1">
      <alignment horizontal="right" vertical="center"/>
      <protection hidden="1"/>
    </xf>
    <xf numFmtId="0" fontId="0" fillId="0" borderId="103" xfId="0" applyBorder="1" applyAlignment="1" applyProtection="1">
      <alignment horizontal="center" vertical="center" wrapText="1"/>
      <protection hidden="1"/>
    </xf>
    <xf numFmtId="0" fontId="0" fillId="0" borderId="104" xfId="0" applyBorder="1" applyAlignment="1" applyProtection="1">
      <alignment horizontal="center" vertical="center" wrapText="1"/>
      <protection hidden="1"/>
    </xf>
    <xf numFmtId="0" fontId="0" fillId="0" borderId="110" xfId="0" applyBorder="1" applyAlignment="1" applyProtection="1">
      <alignment horizontal="center" vertical="center" wrapText="1"/>
      <protection hidden="1"/>
    </xf>
    <xf numFmtId="0" fontId="0" fillId="0" borderId="111" xfId="0" applyBorder="1" applyAlignment="1" applyProtection="1">
      <alignment horizontal="center" vertical="center" wrapText="1"/>
      <protection hidden="1"/>
    </xf>
    <xf numFmtId="0" fontId="0" fillId="0" borderId="113" xfId="0" applyBorder="1" applyAlignment="1" applyProtection="1">
      <alignment horizontal="center" vertical="center" wrapText="1"/>
      <protection hidden="1"/>
    </xf>
    <xf numFmtId="0" fontId="0" fillId="0" borderId="114" xfId="0" applyBorder="1" applyAlignment="1" applyProtection="1">
      <alignment horizontal="center" vertical="center" wrapText="1"/>
      <protection hidden="1"/>
    </xf>
    <xf numFmtId="0" fontId="30" fillId="8" borderId="105" xfId="0" applyFont="1" applyFill="1" applyBorder="1" applyAlignment="1" applyProtection="1">
      <alignment horizontal="center" vertical="center"/>
      <protection hidden="1"/>
    </xf>
    <xf numFmtId="0" fontId="30" fillId="8" borderId="106" xfId="0" applyFont="1" applyFill="1" applyBorder="1" applyAlignment="1" applyProtection="1">
      <alignment horizontal="center" vertical="center"/>
      <protection hidden="1"/>
    </xf>
    <xf numFmtId="0" fontId="48" fillId="4" borderId="69" xfId="0" applyFont="1" applyFill="1" applyBorder="1" applyAlignment="1" applyProtection="1">
      <alignment horizontal="center" vertical="center"/>
      <protection hidden="1"/>
    </xf>
    <xf numFmtId="0" fontId="48" fillId="4" borderId="107" xfId="0" applyFont="1" applyFill="1" applyBorder="1" applyAlignment="1" applyProtection="1">
      <alignment horizontal="center" vertical="center"/>
      <protection hidden="1"/>
    </xf>
    <xf numFmtId="0" fontId="15" fillId="0" borderId="108" xfId="0" applyFont="1" applyBorder="1" applyAlignment="1" applyProtection="1">
      <alignment horizontal="center" vertical="center"/>
      <protection hidden="1"/>
    </xf>
    <xf numFmtId="0" fontId="15" fillId="0" borderId="69" xfId="0" applyFont="1" applyBorder="1" applyAlignment="1" applyProtection="1">
      <alignment horizontal="center" vertical="center"/>
      <protection hidden="1"/>
    </xf>
    <xf numFmtId="0" fontId="32" fillId="4" borderId="69" xfId="0" applyFont="1" applyFill="1" applyBorder="1" applyAlignment="1" applyProtection="1">
      <alignment horizontal="center" vertical="center"/>
      <protection hidden="1"/>
    </xf>
    <xf numFmtId="0" fontId="32" fillId="4" borderId="106" xfId="0" applyFont="1" applyFill="1" applyBorder="1" applyAlignment="1" applyProtection="1">
      <alignment horizontal="center" vertical="center"/>
      <protection hidden="1"/>
    </xf>
    <xf numFmtId="0" fontId="42" fillId="0" borderId="0" xfId="0" applyFont="1" applyBorder="1" applyAlignment="1" applyProtection="1">
      <alignment horizontal="center" vertical="center" wrapText="1"/>
      <protection hidden="1"/>
    </xf>
    <xf numFmtId="0" fontId="42" fillId="0" borderId="115" xfId="0" applyFont="1" applyBorder="1" applyAlignment="1" applyProtection="1">
      <alignment horizontal="center" vertical="center" wrapText="1"/>
      <protection hidden="1"/>
    </xf>
    <xf numFmtId="0" fontId="30" fillId="0" borderId="51" xfId="0" applyFont="1" applyFill="1" applyBorder="1" applyAlignment="1" applyProtection="1">
      <alignment horizontal="center" vertical="center"/>
      <protection hidden="1"/>
    </xf>
    <xf numFmtId="0" fontId="30" fillId="0" borderId="22" xfId="0" applyFont="1" applyFill="1" applyBorder="1" applyAlignment="1" applyProtection="1">
      <alignment horizontal="center" vertical="center"/>
      <protection hidden="1"/>
    </xf>
    <xf numFmtId="0" fontId="0" fillId="4" borderId="22" xfId="0" applyFill="1" applyBorder="1" applyAlignment="1" applyProtection="1">
      <alignment horizontal="center" vertical="center"/>
      <protection hidden="1"/>
    </xf>
    <xf numFmtId="0" fontId="29" fillId="0" borderId="102" xfId="0" applyFont="1" applyBorder="1" applyAlignment="1" applyProtection="1">
      <alignment horizontal="center" vertical="center" wrapText="1"/>
      <protection hidden="1"/>
    </xf>
    <xf numFmtId="0" fontId="29" fillId="0" borderId="103" xfId="0" applyFont="1" applyBorder="1" applyAlignment="1" applyProtection="1">
      <alignment horizontal="center" vertical="center" wrapText="1"/>
      <protection hidden="1"/>
    </xf>
    <xf numFmtId="0" fontId="29" fillId="0" borderId="109" xfId="0" applyFont="1" applyBorder="1" applyAlignment="1" applyProtection="1">
      <alignment horizontal="center" vertical="center" wrapText="1"/>
      <protection hidden="1"/>
    </xf>
    <xf numFmtId="0" fontId="29" fillId="0" borderId="110" xfId="0" applyFont="1" applyBorder="1" applyAlignment="1" applyProtection="1">
      <alignment horizontal="center" vertical="center" wrapText="1"/>
      <protection hidden="1"/>
    </xf>
    <xf numFmtId="0" fontId="29" fillId="0" borderId="112" xfId="0" applyFont="1" applyBorder="1" applyAlignment="1" applyProtection="1">
      <alignment horizontal="center" vertical="center" wrapText="1"/>
      <protection hidden="1"/>
    </xf>
    <xf numFmtId="0" fontId="29" fillId="0" borderId="113" xfId="0" applyFont="1" applyBorder="1" applyAlignment="1" applyProtection="1">
      <alignment horizontal="center" vertical="center" wrapText="1"/>
      <protection hidden="1"/>
    </xf>
    <xf numFmtId="0" fontId="8" fillId="0" borderId="0" xfId="0" applyFont="1" applyBorder="1" applyAlignment="1" applyProtection="1">
      <alignment horizontal="center"/>
      <protection hidden="1"/>
    </xf>
    <xf numFmtId="0" fontId="5" fillId="0" borderId="0" xfId="0" applyFont="1" applyBorder="1" applyAlignment="1" applyProtection="1">
      <alignment horizontal="center"/>
      <protection hidden="1"/>
    </xf>
    <xf numFmtId="0" fontId="0" fillId="0" borderId="0" xfId="0" applyFill="1" applyBorder="1" applyAlignment="1" applyProtection="1">
      <alignment horizontal="right" vertical="center" wrapText="1"/>
      <protection hidden="1"/>
    </xf>
    <xf numFmtId="0" fontId="29" fillId="0" borderId="0" xfId="0" applyFont="1" applyFill="1" applyBorder="1" applyAlignment="1" applyProtection="1">
      <alignment horizontal="right"/>
      <protection hidden="1"/>
    </xf>
    <xf numFmtId="0" fontId="0" fillId="0" borderId="0" xfId="0" applyFont="1" applyFill="1" applyBorder="1" applyAlignment="1" applyProtection="1">
      <alignment horizontal="center" vertical="top" wrapText="1"/>
      <protection hidden="1"/>
    </xf>
    <xf numFmtId="0" fontId="5" fillId="0" borderId="24" xfId="0" applyFont="1" applyBorder="1" applyAlignment="1" applyProtection="1">
      <alignment horizontal="center" vertical="center"/>
      <protection hidden="1"/>
    </xf>
    <xf numFmtId="0" fontId="2" fillId="0" borderId="0" xfId="0" applyFont="1" applyBorder="1" applyAlignment="1" applyProtection="1">
      <alignment horizontal="right" vertical="center"/>
      <protection hidden="1"/>
    </xf>
    <xf numFmtId="0" fontId="32" fillId="0" borderId="47" xfId="0" applyFont="1" applyBorder="1" applyAlignment="1" applyProtection="1">
      <alignment horizontal="center" vertical="center"/>
    </xf>
    <xf numFmtId="0" fontId="32" fillId="0" borderId="9" xfId="0" applyFont="1" applyBorder="1" applyAlignment="1" applyProtection="1">
      <alignment horizontal="center" vertical="center"/>
    </xf>
    <xf numFmtId="0" fontId="32" fillId="0" borderId="48" xfId="0" applyFont="1" applyBorder="1" applyAlignment="1" applyProtection="1">
      <alignment horizontal="center" vertical="center"/>
    </xf>
    <xf numFmtId="0" fontId="32" fillId="0" borderId="35" xfId="0" applyFont="1" applyBorder="1" applyAlignment="1" applyProtection="1">
      <alignment horizontal="center" vertical="center"/>
    </xf>
    <xf numFmtId="0" fontId="32" fillId="0" borderId="37" xfId="0" applyFont="1" applyBorder="1" applyAlignment="1" applyProtection="1">
      <alignment horizontal="center" vertical="center"/>
    </xf>
    <xf numFmtId="0" fontId="32" fillId="0" borderId="36" xfId="0" applyFont="1" applyBorder="1" applyAlignment="1" applyProtection="1">
      <alignment horizontal="center" vertical="center"/>
    </xf>
    <xf numFmtId="0" fontId="32" fillId="9" borderId="0" xfId="0" applyFont="1" applyFill="1" applyAlignment="1" applyProtection="1">
      <alignment horizontal="center" vertical="center"/>
    </xf>
    <xf numFmtId="0" fontId="3" fillId="3" borderId="45" xfId="0" applyFont="1" applyFill="1" applyBorder="1" applyAlignment="1" applyProtection="1">
      <alignment horizontal="center" vertical="center" textRotation="90" wrapText="1"/>
    </xf>
    <xf numFmtId="0" fontId="3" fillId="3" borderId="46" xfId="0" applyFont="1" applyFill="1" applyBorder="1" applyAlignment="1" applyProtection="1">
      <alignment horizontal="center" vertical="center" textRotation="90" wrapText="1"/>
    </xf>
    <xf numFmtId="0" fontId="32" fillId="0" borderId="49" xfId="0" applyFont="1" applyBorder="1" applyAlignment="1" applyProtection="1">
      <alignment horizontal="center" vertical="center"/>
    </xf>
    <xf numFmtId="0" fontId="32" fillId="0" borderId="5" xfId="0" applyFont="1" applyBorder="1" applyAlignment="1" applyProtection="1">
      <alignment horizontal="center" vertical="center"/>
    </xf>
    <xf numFmtId="0" fontId="32" fillId="0" borderId="50" xfId="0" applyFont="1" applyBorder="1" applyAlignment="1" applyProtection="1">
      <alignment horizontal="center" vertical="center"/>
    </xf>
    <xf numFmtId="0" fontId="32" fillId="0" borderId="51" xfId="0" applyFont="1" applyBorder="1" applyAlignment="1" applyProtection="1">
      <alignment horizontal="center" vertical="center"/>
    </xf>
    <xf numFmtId="0" fontId="32" fillId="0" borderId="22" xfId="0" applyFont="1" applyBorder="1" applyAlignment="1" applyProtection="1">
      <alignment horizontal="center" vertical="center"/>
    </xf>
    <xf numFmtId="0" fontId="32" fillId="0" borderId="52" xfId="0" applyFont="1" applyBorder="1" applyAlignment="1" applyProtection="1">
      <alignment horizontal="center" vertical="center"/>
    </xf>
    <xf numFmtId="0" fontId="31" fillId="6" borderId="53" xfId="0" applyFont="1" applyFill="1" applyBorder="1" applyAlignment="1" applyProtection="1">
      <alignment horizontal="center" vertical="center"/>
    </xf>
    <xf numFmtId="0" fontId="31" fillId="6" borderId="54" xfId="0" applyFont="1" applyFill="1" applyBorder="1" applyAlignment="1" applyProtection="1">
      <alignment horizontal="center" vertical="center"/>
    </xf>
    <xf numFmtId="0" fontId="31" fillId="6" borderId="53" xfId="0" applyFont="1" applyFill="1" applyBorder="1" applyAlignment="1" applyProtection="1">
      <alignment horizontal="center" vertical="center" wrapText="1"/>
    </xf>
    <xf numFmtId="0" fontId="31" fillId="6" borderId="54" xfId="0" applyFont="1" applyFill="1" applyBorder="1" applyAlignment="1" applyProtection="1">
      <alignment horizontal="center" vertical="center" wrapText="1"/>
    </xf>
    <xf numFmtId="0" fontId="3" fillId="8" borderId="37" xfId="0" applyFont="1" applyFill="1" applyBorder="1" applyAlignment="1" applyProtection="1">
      <alignment horizontal="center" vertical="center" wrapText="1"/>
    </xf>
    <xf numFmtId="0" fontId="3" fillId="8" borderId="35" xfId="0" applyFont="1" applyFill="1" applyBorder="1" applyAlignment="1" applyProtection="1">
      <alignment horizontal="center" vertical="center" wrapText="1"/>
    </xf>
    <xf numFmtId="0" fontId="32" fillId="0" borderId="49" xfId="0" applyFont="1" applyBorder="1" applyAlignment="1" applyProtection="1">
      <alignment horizontal="center" vertical="center"/>
      <protection hidden="1"/>
    </xf>
    <xf numFmtId="0" fontId="32" fillId="0" borderId="5" xfId="0" applyFont="1" applyBorder="1" applyAlignment="1" applyProtection="1">
      <alignment horizontal="center" vertical="center"/>
      <protection hidden="1"/>
    </xf>
    <xf numFmtId="0" fontId="32" fillId="0" borderId="51" xfId="0" applyFont="1" applyBorder="1" applyAlignment="1" applyProtection="1">
      <alignment horizontal="center" vertical="center"/>
      <protection hidden="1"/>
    </xf>
    <xf numFmtId="0" fontId="32" fillId="0" borderId="22" xfId="0" applyFont="1" applyBorder="1" applyAlignment="1" applyProtection="1">
      <alignment horizontal="center" vertical="center"/>
      <protection hidden="1"/>
    </xf>
    <xf numFmtId="0" fontId="3" fillId="8" borderId="36" xfId="0" applyFont="1" applyFill="1" applyBorder="1" applyAlignment="1" applyProtection="1">
      <alignment horizontal="center" vertical="center" wrapText="1"/>
      <protection hidden="1"/>
    </xf>
    <xf numFmtId="0" fontId="3" fillId="8" borderId="35" xfId="0" applyFont="1" applyFill="1" applyBorder="1" applyAlignment="1" applyProtection="1">
      <alignment horizontal="center" vertical="center" wrapText="1"/>
      <protection hidden="1"/>
    </xf>
    <xf numFmtId="0" fontId="26" fillId="4" borderId="36" xfId="0" applyFont="1" applyFill="1" applyBorder="1" applyAlignment="1" applyProtection="1">
      <alignment horizontal="center" vertical="center"/>
    </xf>
    <xf numFmtId="0" fontId="3" fillId="8" borderId="38" xfId="0" applyFont="1" applyFill="1" applyBorder="1" applyAlignment="1" applyProtection="1">
      <alignment horizontal="center" vertical="center"/>
    </xf>
    <xf numFmtId="0" fontId="31" fillId="6" borderId="35" xfId="0" applyFont="1" applyFill="1" applyBorder="1" applyAlignment="1" applyProtection="1">
      <alignment horizontal="center" vertical="center"/>
    </xf>
    <xf numFmtId="0" fontId="3" fillId="8" borderId="36" xfId="0" applyFont="1" applyFill="1" applyBorder="1" applyAlignment="1" applyProtection="1">
      <alignment horizontal="center" vertical="center" wrapText="1"/>
    </xf>
    <xf numFmtId="0" fontId="31" fillId="6" borderId="39" xfId="0" applyFont="1" applyFill="1" applyBorder="1" applyAlignment="1" applyProtection="1">
      <alignment horizontal="center" vertical="center"/>
    </xf>
    <xf numFmtId="0" fontId="47" fillId="4" borderId="0" xfId="0" applyFont="1" applyFill="1" applyAlignment="1" applyProtection="1">
      <alignment horizontal="center" vertical="center"/>
      <protection locked="0" hidden="1"/>
    </xf>
    <xf numFmtId="0" fontId="32" fillId="4" borderId="0" xfId="0" applyFont="1" applyFill="1" applyAlignment="1" applyProtection="1">
      <alignment horizontal="center" vertical="center"/>
    </xf>
    <xf numFmtId="0" fontId="32" fillId="0" borderId="0" xfId="0" applyFont="1" applyFill="1" applyAlignment="1" applyProtection="1">
      <alignment horizontal="center" vertical="center"/>
    </xf>
    <xf numFmtId="0" fontId="12" fillId="10" borderId="0" xfId="1" applyFont="1" applyFill="1" applyAlignment="1" applyProtection="1">
      <alignment horizontal="center" vertical="center"/>
    </xf>
    <xf numFmtId="0" fontId="32" fillId="17" borderId="0" xfId="0" applyFont="1" applyFill="1" applyAlignment="1" applyProtection="1">
      <alignment horizontal="center" vertical="center"/>
    </xf>
    <xf numFmtId="0" fontId="32" fillId="19" borderId="61" xfId="0" applyFont="1" applyFill="1" applyBorder="1" applyAlignment="1" applyProtection="1">
      <alignment horizontal="center" vertical="center"/>
    </xf>
    <xf numFmtId="0" fontId="32" fillId="19" borderId="66" xfId="0" applyFont="1" applyFill="1" applyBorder="1" applyAlignment="1" applyProtection="1">
      <alignment horizontal="center" vertical="center"/>
    </xf>
    <xf numFmtId="0" fontId="38" fillId="18" borderId="0" xfId="0" applyFont="1" applyFill="1" applyBorder="1" applyAlignment="1" applyProtection="1">
      <alignment horizontal="center" vertical="center"/>
    </xf>
    <xf numFmtId="0" fontId="38" fillId="18" borderId="56" xfId="0" applyFont="1" applyFill="1" applyBorder="1" applyAlignment="1" applyProtection="1">
      <alignment horizontal="center" vertical="center"/>
    </xf>
    <xf numFmtId="0" fontId="51" fillId="4" borderId="84" xfId="0" applyFont="1" applyFill="1" applyBorder="1" applyAlignment="1" applyProtection="1">
      <alignment horizontal="center" vertical="center"/>
    </xf>
    <xf numFmtId="0" fontId="51" fillId="4" borderId="85" xfId="0" applyFont="1" applyFill="1" applyBorder="1" applyAlignment="1" applyProtection="1">
      <alignment horizontal="center" vertical="center"/>
    </xf>
    <xf numFmtId="0" fontId="51" fillId="4" borderId="86" xfId="0" applyFont="1" applyFill="1" applyBorder="1" applyAlignment="1" applyProtection="1">
      <alignment horizontal="center" vertical="center"/>
    </xf>
    <xf numFmtId="0" fontId="51" fillId="4" borderId="75" xfId="0" applyFont="1" applyFill="1" applyBorder="1" applyAlignment="1" applyProtection="1">
      <alignment horizontal="center" vertical="center"/>
    </xf>
    <xf numFmtId="0" fontId="51" fillId="4" borderId="78" xfId="0" applyFont="1" applyFill="1" applyBorder="1" applyAlignment="1" applyProtection="1">
      <alignment horizontal="center" vertical="center"/>
    </xf>
    <xf numFmtId="0" fontId="51" fillId="4" borderId="76" xfId="0" applyFont="1" applyFill="1" applyBorder="1" applyAlignment="1" applyProtection="1">
      <alignment horizontal="center" vertical="center"/>
    </xf>
    <xf numFmtId="0" fontId="51" fillId="4" borderId="79" xfId="0" applyFont="1" applyFill="1" applyBorder="1" applyAlignment="1" applyProtection="1">
      <alignment horizontal="center" vertical="center"/>
    </xf>
    <xf numFmtId="0" fontId="32" fillId="19" borderId="67" xfId="0" applyFont="1" applyFill="1" applyBorder="1" applyAlignment="1" applyProtection="1">
      <alignment horizontal="center" vertical="center"/>
    </xf>
    <xf numFmtId="0" fontId="32" fillId="19" borderId="68" xfId="0" applyFont="1" applyFill="1" applyBorder="1" applyAlignment="1" applyProtection="1">
      <alignment horizontal="center" vertical="center"/>
    </xf>
    <xf numFmtId="0" fontId="51" fillId="4" borderId="74" xfId="0" applyFont="1" applyFill="1" applyBorder="1" applyAlignment="1" applyProtection="1">
      <alignment horizontal="center" vertical="center"/>
    </xf>
    <xf numFmtId="0" fontId="51" fillId="4" borderId="77" xfId="0" applyFont="1" applyFill="1" applyBorder="1" applyAlignment="1" applyProtection="1">
      <alignment horizontal="center" vertical="center"/>
    </xf>
    <xf numFmtId="0" fontId="72" fillId="11" borderId="32" xfId="0" applyFont="1" applyFill="1" applyBorder="1" applyAlignment="1" applyProtection="1">
      <alignment horizontal="center" vertical="center"/>
    </xf>
    <xf numFmtId="0" fontId="3" fillId="8" borderId="36" xfId="0" applyNumberFormat="1" applyFont="1" applyFill="1" applyBorder="1" applyAlignment="1" applyProtection="1">
      <alignment horizontal="center" vertical="center" wrapText="1"/>
    </xf>
    <xf numFmtId="0" fontId="30" fillId="0" borderId="32" xfId="0" applyFont="1" applyFill="1" applyBorder="1" applyAlignment="1" applyProtection="1">
      <alignment horizontal="center" vertical="center" textRotation="90" wrapText="1"/>
    </xf>
    <xf numFmtId="0" fontId="30" fillId="0" borderId="32" xfId="0" applyFont="1" applyFill="1" applyBorder="1" applyAlignment="1" applyProtection="1">
      <alignment horizontal="center" vertical="center" textRotation="90"/>
    </xf>
    <xf numFmtId="0" fontId="32" fillId="0" borderId="32" xfId="0" applyFont="1" applyFill="1" applyBorder="1" applyAlignment="1" applyProtection="1">
      <alignment horizontal="center" vertical="center"/>
    </xf>
    <xf numFmtId="0" fontId="69" fillId="11" borderId="160" xfId="0" applyFont="1" applyFill="1" applyBorder="1" applyAlignment="1" applyProtection="1">
      <alignment horizontal="center" vertical="center"/>
    </xf>
    <xf numFmtId="0" fontId="0" fillId="5" borderId="161" xfId="0" applyFill="1" applyBorder="1" applyAlignment="1" applyProtection="1">
      <alignment wrapText="1"/>
      <protection locked="0"/>
    </xf>
    <xf numFmtId="0" fontId="91" fillId="0" borderId="0" xfId="0" applyFont="1" applyFill="1" applyBorder="1" applyAlignment="1" applyProtection="1">
      <alignment horizontal="center" vertical="center"/>
    </xf>
    <xf numFmtId="0" fontId="13" fillId="0" borderId="0" xfId="0" applyFont="1" applyFill="1" applyBorder="1" applyAlignment="1" applyProtection="1">
      <alignment wrapText="1"/>
    </xf>
  </cellXfs>
  <cellStyles count="4">
    <cellStyle name="Hyperlink" xfId="1" builtinId="8"/>
    <cellStyle name="Normal" xfId="0" builtinId="0"/>
    <cellStyle name="Normal 2" xfId="2"/>
    <cellStyle name="Normal 2 2" xfId="3"/>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border>
        <vertical/>
        <horizontal/>
      </border>
    </dxf>
    <dxf>
      <font>
        <color theme="0"/>
      </font>
      <fill>
        <patternFill patternType="none">
          <bgColor auto="1"/>
        </patternFill>
      </fill>
      <border>
        <left/>
        <right/>
        <top/>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top/>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top/>
        <bottom/>
        <vertical/>
        <horizontal/>
      </border>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33</xdr:col>
      <xdr:colOff>19050</xdr:colOff>
      <xdr:row>7</xdr:row>
      <xdr:rowOff>38100</xdr:rowOff>
    </xdr:from>
    <xdr:to>
      <xdr:col>33</xdr:col>
      <xdr:colOff>19050</xdr:colOff>
      <xdr:row>9</xdr:row>
      <xdr:rowOff>238125</xdr:rowOff>
    </xdr:to>
    <xdr:pic>
      <xdr:nvPicPr>
        <xdr:cNvPr id="1030" name="صورة 1">
          <a:extLst>
            <a:ext uri="{FF2B5EF4-FFF2-40B4-BE49-F238E27FC236}">
              <a16:creationId xmlns="" xmlns:a16="http://schemas.microsoft.com/office/drawing/2014/main"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133978650" y="1428750"/>
          <a:ext cx="0" cy="8096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33</xdr:col>
      <xdr:colOff>23115</xdr:colOff>
      <xdr:row>7</xdr:row>
      <xdr:rowOff>38879</xdr:rowOff>
    </xdr:from>
    <xdr:to>
      <xdr:col>33</xdr:col>
      <xdr:colOff>23115</xdr:colOff>
      <xdr:row>9</xdr:row>
      <xdr:rowOff>233654</xdr:rowOff>
    </xdr:to>
    <xdr:pic>
      <xdr:nvPicPr>
        <xdr:cNvPr id="3" name="صورة 2">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11213692710" y="1591454"/>
          <a:ext cx="0" cy="804375"/>
        </a:xfrm>
        <a:prstGeom prst="rect">
          <a:avLst/>
        </a:prstGeom>
      </xdr:spPr>
    </xdr:pic>
    <xdr:clientData/>
  </xdr:twoCellAnchor>
  <xdr:oneCellAnchor>
    <xdr:from>
      <xdr:col>33</xdr:col>
      <xdr:colOff>23115</xdr:colOff>
      <xdr:row>8</xdr:row>
      <xdr:rowOff>38879</xdr:rowOff>
    </xdr:from>
    <xdr:ext cx="0" cy="804375"/>
    <xdr:pic>
      <xdr:nvPicPr>
        <xdr:cNvPr id="4" name="صورة 3">
          <a:extLst>
            <a:ext uri="{FF2B5EF4-FFF2-40B4-BE49-F238E27FC236}">
              <a16:creationId xmlns=""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11213692710" y="1886729"/>
          <a:ext cx="0" cy="804375"/>
        </a:xfrm>
        <a:prstGeom prst="rect">
          <a:avLst/>
        </a:prstGeom>
      </xdr:spPr>
    </xdr:pic>
    <xdr:clientData/>
  </xdr:oneCellAnchor>
</xdr:wsDr>
</file>

<file path=xl/theme/theme1.xml><?xml version="1.0" encoding="utf-8"?>
<a:theme xmlns:a="http://schemas.openxmlformats.org/drawingml/2006/main" name="نسق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file:///C:\Users\user\&#1571;&#1587;&#1578;&#1582;&#1604;&#1575;&#1589;%20&#1575;&#1604;&#1602;&#1608;&#1575;&#1574;&#1605;\&#1575;&#1587;&#1578;&#1605;&#1575;&#1585;&#1607;%20&#1576;&#1585;&#1606;&#1575;&#1605;&#1580;%20&#1575;&#1604;&#1605;&#1581;&#1575;&#1587;&#1576;&#1607;.xls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file:///D:\&#1575;&#1587;&#1578;&#1605;&#1575;&#1585;&#1575;&#1578;%20&#1575;&#1604;&#1601;&#1589;&#1604;%20&#1575;&#1604;&#1575;&#1608;&#1604;%202019-2020\Users\Users\TOSHIBA\waccache\Local%20Settings\My%20Documents\&#1575;&#1604;&#1578;&#1617;&#1606;&#1586;&#1610;&#1604;&#1575;&#1578;\&#1587;&#1580;&#1604;%20&#1575;&#1604;&#1605;&#1587;&#1580;&#1604;&#1610;&#1606;%20&#1583;&#1585;&#1575;&#1587;&#1575;&#1578;%20&#1583;&#1608;&#1604;&#1610;&#1607;%20&#1608;&#1583;&#1576;&#1604;&#1608;&#1605;&#1575;&#1587;&#1610;&#1607;.xls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V23"/>
  <sheetViews>
    <sheetView showGridLines="0" showRowColHeaders="0" rightToLeft="1" tabSelected="1" topLeftCell="A7" workbookViewId="0">
      <selection activeCell="K10" sqref="K10:S10"/>
    </sheetView>
  </sheetViews>
  <sheetFormatPr defaultRowHeight="18"/>
  <cols>
    <col min="1" max="1" width="2.25" style="222" customWidth="1"/>
    <col min="2" max="2" width="4.5" style="222" customWidth="1"/>
    <col min="3" max="6" width="9" style="222"/>
    <col min="7" max="7" width="1.5" style="222" customWidth="1"/>
    <col min="8" max="8" width="12.75" style="222" customWidth="1"/>
    <col min="9" max="9" width="16.875" style="222" customWidth="1"/>
    <col min="10" max="10" width="5" style="222" customWidth="1"/>
    <col min="11" max="11" width="9" style="222" customWidth="1"/>
    <col min="12" max="12" width="2.75" style="222" customWidth="1"/>
    <col min="13" max="13" width="9" style="222"/>
    <col min="14" max="14" width="9" style="222" customWidth="1"/>
    <col min="15" max="15" width="3.5" style="222" customWidth="1"/>
    <col min="16" max="17" width="9" style="222"/>
    <col min="18" max="18" width="4.75" style="222" customWidth="1"/>
    <col min="19" max="19" width="2" style="222" customWidth="1"/>
    <col min="20" max="20" width="8.875" style="222" customWidth="1"/>
    <col min="21" max="21" width="15.5" style="222" customWidth="1"/>
    <col min="22" max="16384" width="9" style="222"/>
  </cols>
  <sheetData>
    <row r="1" spans="1:22" ht="28.5" thickBot="1">
      <c r="B1" s="335" t="s">
        <v>560</v>
      </c>
      <c r="C1" s="335"/>
      <c r="D1" s="335"/>
      <c r="E1" s="335"/>
      <c r="F1" s="335"/>
      <c r="G1" s="335"/>
      <c r="H1" s="335"/>
      <c r="I1" s="335"/>
      <c r="J1" s="335"/>
      <c r="K1" s="335"/>
      <c r="L1" s="335"/>
      <c r="M1" s="335"/>
      <c r="N1" s="335"/>
      <c r="O1" s="335"/>
      <c r="P1" s="335"/>
      <c r="Q1" s="335"/>
      <c r="R1" s="335"/>
      <c r="S1" s="335"/>
      <c r="T1" s="335"/>
      <c r="U1" s="335"/>
    </row>
    <row r="2" spans="1:22" ht="19.5" customHeight="1" thickBot="1">
      <c r="B2" s="336" t="s">
        <v>256</v>
      </c>
      <c r="C2" s="336"/>
      <c r="D2" s="336"/>
      <c r="E2" s="336"/>
      <c r="F2" s="336"/>
      <c r="G2" s="336"/>
      <c r="H2" s="336"/>
      <c r="I2" s="336"/>
      <c r="J2" s="223"/>
      <c r="K2" s="337" t="s">
        <v>561</v>
      </c>
      <c r="L2" s="338"/>
      <c r="M2" s="338"/>
      <c r="N2" s="338"/>
      <c r="O2" s="338"/>
      <c r="P2" s="338"/>
      <c r="Q2" s="338"/>
      <c r="R2" s="338"/>
      <c r="S2" s="338"/>
      <c r="T2" s="341" t="s">
        <v>562</v>
      </c>
      <c r="U2" s="342"/>
    </row>
    <row r="3" spans="1:22" ht="22.5" customHeight="1" thickBot="1">
      <c r="A3" s="224">
        <v>1</v>
      </c>
      <c r="B3" s="345" t="s">
        <v>563</v>
      </c>
      <c r="C3" s="346"/>
      <c r="D3" s="346"/>
      <c r="E3" s="346"/>
      <c r="F3" s="346"/>
      <c r="G3" s="346"/>
      <c r="H3" s="346"/>
      <c r="I3" s="347"/>
      <c r="K3" s="339"/>
      <c r="L3" s="340"/>
      <c r="M3" s="340"/>
      <c r="N3" s="340"/>
      <c r="O3" s="340"/>
      <c r="P3" s="340"/>
      <c r="Q3" s="340"/>
      <c r="R3" s="340"/>
      <c r="S3" s="340"/>
      <c r="T3" s="343"/>
      <c r="U3" s="344"/>
    </row>
    <row r="4" spans="1:22" ht="22.5" customHeight="1" thickBot="1">
      <c r="A4" s="224">
        <v>2</v>
      </c>
      <c r="B4" s="332" t="s">
        <v>564</v>
      </c>
      <c r="C4" s="333"/>
      <c r="D4" s="333"/>
      <c r="E4" s="333"/>
      <c r="F4" s="333"/>
      <c r="G4" s="333"/>
      <c r="H4" s="333"/>
      <c r="I4" s="334"/>
      <c r="K4" s="315" t="s">
        <v>16</v>
      </c>
      <c r="L4" s="316"/>
      <c r="M4" s="316"/>
      <c r="N4" s="316"/>
      <c r="O4" s="316"/>
      <c r="P4" s="316"/>
      <c r="Q4" s="316"/>
      <c r="R4" s="316"/>
      <c r="S4" s="317"/>
      <c r="T4" s="325">
        <v>1</v>
      </c>
      <c r="U4" s="326"/>
    </row>
    <row r="5" spans="1:22" ht="22.5" customHeight="1" thickBot="1">
      <c r="A5" s="224"/>
      <c r="B5" s="299" t="s">
        <v>565</v>
      </c>
      <c r="C5" s="300"/>
      <c r="D5" s="300"/>
      <c r="E5" s="300"/>
      <c r="F5" s="300"/>
      <c r="G5" s="300"/>
      <c r="H5" s="300"/>
      <c r="I5" s="225"/>
      <c r="K5" s="323" t="s">
        <v>566</v>
      </c>
      <c r="L5" s="324"/>
      <c r="M5" s="324"/>
      <c r="N5" s="324"/>
      <c r="O5" s="324"/>
      <c r="P5" s="324"/>
      <c r="Q5" s="324"/>
      <c r="R5" s="324"/>
      <c r="S5" s="324"/>
      <c r="T5" s="325">
        <v>1</v>
      </c>
      <c r="U5" s="326"/>
    </row>
    <row r="6" spans="1:22" ht="22.5" customHeight="1" thickBot="1">
      <c r="A6" s="224"/>
      <c r="B6" s="327" t="s">
        <v>567</v>
      </c>
      <c r="C6" s="328"/>
      <c r="D6" s="328"/>
      <c r="E6" s="328"/>
      <c r="F6" s="328"/>
      <c r="G6" s="328"/>
      <c r="H6" s="328"/>
      <c r="I6" s="329"/>
      <c r="K6" s="323" t="s">
        <v>568</v>
      </c>
      <c r="L6" s="324"/>
      <c r="M6" s="324"/>
      <c r="N6" s="324"/>
      <c r="O6" s="324"/>
      <c r="P6" s="324"/>
      <c r="Q6" s="324"/>
      <c r="R6" s="324"/>
      <c r="S6" s="324"/>
      <c r="T6" s="330" t="s">
        <v>569</v>
      </c>
      <c r="U6" s="331"/>
    </row>
    <row r="7" spans="1:22" ht="22.5" customHeight="1" thickBot="1">
      <c r="A7" s="224">
        <v>3</v>
      </c>
      <c r="B7" s="299" t="s">
        <v>259</v>
      </c>
      <c r="C7" s="300"/>
      <c r="D7" s="300"/>
      <c r="E7" s="300"/>
      <c r="F7" s="300"/>
      <c r="G7" s="300"/>
      <c r="H7" s="301" t="s">
        <v>257</v>
      </c>
      <c r="I7" s="302"/>
      <c r="K7" s="303" t="s">
        <v>570</v>
      </c>
      <c r="L7" s="304"/>
      <c r="M7" s="304"/>
      <c r="N7" s="304"/>
      <c r="O7" s="304"/>
      <c r="P7" s="304"/>
      <c r="Q7" s="304"/>
      <c r="R7" s="304"/>
      <c r="S7" s="305"/>
      <c r="T7" s="306">
        <v>0.5</v>
      </c>
      <c r="U7" s="307"/>
      <c r="V7" s="226"/>
    </row>
    <row r="8" spans="1:22" ht="22.5" customHeight="1">
      <c r="A8" s="224">
        <v>4</v>
      </c>
      <c r="B8" s="308" t="s">
        <v>3422</v>
      </c>
      <c r="C8" s="308"/>
      <c r="D8" s="308"/>
      <c r="E8" s="308"/>
      <c r="F8" s="308"/>
      <c r="G8" s="308"/>
      <c r="H8" s="308"/>
      <c r="I8" s="308"/>
      <c r="J8" s="226"/>
      <c r="K8" s="311" t="s">
        <v>571</v>
      </c>
      <c r="L8" s="312"/>
      <c r="M8" s="312"/>
      <c r="N8" s="312"/>
      <c r="O8" s="312"/>
      <c r="P8" s="312"/>
      <c r="Q8" s="312"/>
      <c r="R8" s="312"/>
      <c r="S8" s="312"/>
      <c r="T8" s="313" t="s">
        <v>572</v>
      </c>
      <c r="U8" s="314"/>
    </row>
    <row r="9" spans="1:22" ht="22.5" customHeight="1">
      <c r="A9" s="224"/>
      <c r="B9" s="309"/>
      <c r="C9" s="309"/>
      <c r="D9" s="309"/>
      <c r="E9" s="309"/>
      <c r="F9" s="309"/>
      <c r="G9" s="309"/>
      <c r="H9" s="309"/>
      <c r="I9" s="309"/>
      <c r="J9" s="227"/>
      <c r="K9" s="311"/>
      <c r="L9" s="312"/>
      <c r="M9" s="312"/>
      <c r="N9" s="312"/>
      <c r="O9" s="312"/>
      <c r="P9" s="312"/>
      <c r="Q9" s="312"/>
      <c r="R9" s="312"/>
      <c r="S9" s="312"/>
      <c r="T9" s="313"/>
      <c r="U9" s="314"/>
    </row>
    <row r="10" spans="1:22" ht="22.5" customHeight="1">
      <c r="A10" s="224"/>
      <c r="B10" s="309"/>
      <c r="C10" s="309"/>
      <c r="D10" s="309"/>
      <c r="E10" s="309"/>
      <c r="F10" s="309"/>
      <c r="G10" s="309"/>
      <c r="H10" s="309"/>
      <c r="I10" s="309"/>
      <c r="K10" s="315" t="s">
        <v>573</v>
      </c>
      <c r="L10" s="316"/>
      <c r="M10" s="316"/>
      <c r="N10" s="316"/>
      <c r="O10" s="316"/>
      <c r="P10" s="316"/>
      <c r="Q10" s="316"/>
      <c r="R10" s="316"/>
      <c r="S10" s="317"/>
      <c r="T10" s="318">
        <v>0.2</v>
      </c>
      <c r="U10" s="319"/>
    </row>
    <row r="11" spans="1:22" ht="45" customHeight="1">
      <c r="A11" s="224"/>
      <c r="B11" s="309"/>
      <c r="C11" s="309"/>
      <c r="D11" s="309"/>
      <c r="E11" s="309"/>
      <c r="F11" s="309"/>
      <c r="G11" s="309"/>
      <c r="H11" s="309"/>
      <c r="I11" s="309"/>
      <c r="K11" s="320" t="s">
        <v>574</v>
      </c>
      <c r="L11" s="321"/>
      <c r="M11" s="321"/>
      <c r="N11" s="321"/>
      <c r="O11" s="321"/>
      <c r="P11" s="321"/>
      <c r="Q11" s="321"/>
      <c r="R11" s="321"/>
      <c r="S11" s="322"/>
      <c r="T11" s="281" t="s">
        <v>572</v>
      </c>
      <c r="U11" s="282"/>
    </row>
    <row r="12" spans="1:22" ht="22.5" customHeight="1" thickBot="1">
      <c r="A12" s="224"/>
      <c r="B12" s="310"/>
      <c r="C12" s="310"/>
      <c r="D12" s="310"/>
      <c r="E12" s="310"/>
      <c r="F12" s="310"/>
      <c r="G12" s="310"/>
      <c r="H12" s="310"/>
      <c r="I12" s="310"/>
      <c r="K12" s="283" t="s">
        <v>575</v>
      </c>
      <c r="L12" s="284"/>
      <c r="M12" s="284"/>
      <c r="N12" s="284"/>
      <c r="O12" s="284"/>
      <c r="P12" s="284"/>
      <c r="Q12" s="284"/>
      <c r="R12" s="284"/>
      <c r="S12" s="285"/>
      <c r="T12" s="286">
        <v>0.5</v>
      </c>
      <c r="U12" s="287"/>
    </row>
    <row r="13" spans="1:22" ht="22.5" customHeight="1" thickBot="1">
      <c r="A13" s="224">
        <v>5</v>
      </c>
      <c r="B13" s="288" t="s">
        <v>576</v>
      </c>
      <c r="C13" s="289"/>
      <c r="D13" s="289"/>
      <c r="E13" s="289"/>
      <c r="F13" s="289"/>
      <c r="G13" s="289"/>
      <c r="H13" s="289"/>
      <c r="I13" s="290"/>
      <c r="K13" s="291" t="s">
        <v>577</v>
      </c>
      <c r="L13" s="292"/>
      <c r="M13" s="292"/>
      <c r="N13" s="292"/>
      <c r="O13" s="292"/>
      <c r="P13" s="292"/>
      <c r="Q13" s="292"/>
      <c r="R13" s="292"/>
      <c r="S13" s="292"/>
      <c r="T13" s="292"/>
      <c r="U13" s="292"/>
    </row>
    <row r="14" spans="1:22" ht="22.5" customHeight="1">
      <c r="A14" s="224"/>
      <c r="B14" s="293" t="s">
        <v>3419</v>
      </c>
      <c r="C14" s="293"/>
      <c r="D14" s="293"/>
      <c r="E14" s="293"/>
      <c r="F14" s="293"/>
      <c r="G14" s="293"/>
      <c r="H14" s="293"/>
      <c r="I14" s="293"/>
      <c r="K14" s="292"/>
      <c r="L14" s="292"/>
      <c r="M14" s="292"/>
      <c r="N14" s="292"/>
      <c r="O14" s="292"/>
      <c r="P14" s="292"/>
      <c r="Q14" s="292"/>
      <c r="R14" s="292"/>
      <c r="S14" s="292"/>
      <c r="T14" s="292"/>
      <c r="U14" s="292"/>
    </row>
    <row r="15" spans="1:22" ht="3.75" customHeight="1">
      <c r="A15" s="224"/>
      <c r="B15" s="294"/>
      <c r="C15" s="294"/>
      <c r="D15" s="294"/>
      <c r="E15" s="294"/>
      <c r="F15" s="294"/>
      <c r="G15" s="294"/>
      <c r="H15" s="294"/>
      <c r="I15" s="294"/>
      <c r="K15" s="296"/>
      <c r="L15" s="296"/>
      <c r="M15" s="296"/>
      <c r="N15" s="296"/>
      <c r="O15" s="296"/>
      <c r="P15" s="296"/>
      <c r="Q15" s="296"/>
      <c r="R15" s="296"/>
      <c r="S15" s="296"/>
      <c r="T15" s="296"/>
      <c r="U15" s="296"/>
    </row>
    <row r="16" spans="1:22" ht="26.25" customHeight="1">
      <c r="A16" s="224">
        <v>6</v>
      </c>
      <c r="B16" s="294"/>
      <c r="C16" s="294"/>
      <c r="D16" s="294"/>
      <c r="E16" s="294"/>
      <c r="F16" s="294"/>
      <c r="G16" s="294"/>
      <c r="H16" s="294"/>
      <c r="I16" s="294"/>
      <c r="K16" s="296"/>
      <c r="L16" s="296"/>
      <c r="M16" s="296"/>
      <c r="N16" s="296"/>
      <c r="O16" s="296"/>
      <c r="P16" s="296"/>
      <c r="Q16" s="296"/>
      <c r="R16" s="296"/>
      <c r="S16" s="296"/>
      <c r="T16" s="296"/>
      <c r="U16" s="296"/>
    </row>
    <row r="17" spans="2:22" ht="19.5" customHeight="1">
      <c r="B17" s="294"/>
      <c r="C17" s="294"/>
      <c r="D17" s="294"/>
      <c r="E17" s="294"/>
      <c r="F17" s="294"/>
      <c r="G17" s="294"/>
      <c r="H17" s="294"/>
      <c r="I17" s="294"/>
      <c r="K17" s="296"/>
      <c r="L17" s="296"/>
      <c r="M17" s="296"/>
      <c r="N17" s="296"/>
      <c r="O17" s="296"/>
      <c r="P17" s="296"/>
      <c r="Q17" s="296"/>
      <c r="R17" s="296"/>
      <c r="S17" s="296"/>
      <c r="T17" s="296"/>
      <c r="U17" s="296"/>
    </row>
    <row r="18" spans="2:22" ht="19.5" customHeight="1">
      <c r="B18" s="294"/>
      <c r="C18" s="294"/>
      <c r="D18" s="294"/>
      <c r="E18" s="294"/>
      <c r="F18" s="294"/>
      <c r="G18" s="294"/>
      <c r="H18" s="294"/>
      <c r="I18" s="294"/>
      <c r="K18" s="228"/>
      <c r="L18" s="229"/>
      <c r="M18" s="297"/>
      <c r="N18" s="297"/>
      <c r="O18" s="297"/>
      <c r="P18" s="230"/>
      <c r="Q18" s="298"/>
      <c r="R18" s="298"/>
      <c r="S18" s="228"/>
      <c r="T18" s="228"/>
      <c r="U18" s="228"/>
      <c r="V18" s="229"/>
    </row>
    <row r="19" spans="2:22" ht="21.75" customHeight="1" thickBot="1">
      <c r="B19" s="295"/>
      <c r="C19" s="295"/>
      <c r="D19" s="295"/>
      <c r="E19" s="295"/>
      <c r="F19" s="295"/>
      <c r="G19" s="295"/>
      <c r="H19" s="295"/>
      <c r="I19" s="295"/>
      <c r="Q19" s="231"/>
      <c r="R19" s="231"/>
      <c r="S19" s="231"/>
      <c r="T19" s="231"/>
      <c r="U19" s="231"/>
    </row>
    <row r="20" spans="2:22" ht="3.75" customHeight="1" thickBot="1"/>
    <row r="21" spans="2:22" ht="35.25" customHeight="1">
      <c r="B21" s="272" t="s">
        <v>258</v>
      </c>
      <c r="C21" s="273"/>
      <c r="D21" s="273"/>
      <c r="E21" s="273"/>
      <c r="F21" s="273"/>
      <c r="G21" s="273"/>
      <c r="H21" s="273"/>
      <c r="I21" s="273"/>
      <c r="J21" s="273"/>
      <c r="K21" s="273"/>
      <c r="L21" s="273"/>
      <c r="M21" s="273"/>
      <c r="N21" s="273"/>
      <c r="O21" s="273"/>
      <c r="P21" s="273"/>
      <c r="Q21" s="273"/>
      <c r="R21" s="273"/>
      <c r="S21" s="273"/>
      <c r="T21" s="273"/>
      <c r="U21" s="274"/>
    </row>
    <row r="22" spans="2:22" ht="14.25" customHeight="1">
      <c r="B22" s="275"/>
      <c r="C22" s="276"/>
      <c r="D22" s="276"/>
      <c r="E22" s="276"/>
      <c r="F22" s="276"/>
      <c r="G22" s="276"/>
      <c r="H22" s="276"/>
      <c r="I22" s="276"/>
      <c r="J22" s="276"/>
      <c r="K22" s="276"/>
      <c r="L22" s="276"/>
      <c r="M22" s="276"/>
      <c r="N22" s="276"/>
      <c r="O22" s="276"/>
      <c r="P22" s="276"/>
      <c r="Q22" s="276"/>
      <c r="R22" s="276"/>
      <c r="S22" s="276"/>
      <c r="T22" s="276"/>
      <c r="U22" s="277"/>
    </row>
    <row r="23" spans="2:22" ht="15" customHeight="1" thickBot="1">
      <c r="B23" s="278"/>
      <c r="C23" s="279"/>
      <c r="D23" s="279"/>
      <c r="E23" s="279"/>
      <c r="F23" s="279"/>
      <c r="G23" s="279"/>
      <c r="H23" s="279"/>
      <c r="I23" s="279"/>
      <c r="J23" s="279"/>
      <c r="K23" s="279"/>
      <c r="L23" s="279"/>
      <c r="M23" s="279"/>
      <c r="N23" s="279"/>
      <c r="O23" s="279"/>
      <c r="P23" s="279"/>
      <c r="Q23" s="279"/>
      <c r="R23" s="279"/>
      <c r="S23" s="279"/>
      <c r="T23" s="279"/>
      <c r="U23" s="280"/>
    </row>
  </sheetData>
  <sheetProtection password="DA2B" sheet="1" objects="1" scenarios="1"/>
  <mergeCells count="34">
    <mergeCell ref="B4:I4"/>
    <mergeCell ref="K4:S4"/>
    <mergeCell ref="T4:U4"/>
    <mergeCell ref="B1:U1"/>
    <mergeCell ref="B2:I2"/>
    <mergeCell ref="K2:S3"/>
    <mergeCell ref="T2:U3"/>
    <mergeCell ref="B3:I3"/>
    <mergeCell ref="B5:H5"/>
    <mergeCell ref="K5:S5"/>
    <mergeCell ref="T5:U5"/>
    <mergeCell ref="B6:I6"/>
    <mergeCell ref="K6:S6"/>
    <mergeCell ref="T6:U6"/>
    <mergeCell ref="B7:G7"/>
    <mergeCell ref="H7:I7"/>
    <mergeCell ref="K7:S7"/>
    <mergeCell ref="T7:U7"/>
    <mergeCell ref="B8:I12"/>
    <mergeCell ref="K8:S9"/>
    <mergeCell ref="T8:U9"/>
    <mergeCell ref="K10:S10"/>
    <mergeCell ref="T10:U10"/>
    <mergeCell ref="K11:S11"/>
    <mergeCell ref="B21:U23"/>
    <mergeCell ref="T11:U11"/>
    <mergeCell ref="K12:S12"/>
    <mergeCell ref="T12:U12"/>
    <mergeCell ref="B13:I13"/>
    <mergeCell ref="K13:U14"/>
    <mergeCell ref="B14:I19"/>
    <mergeCell ref="K15:U17"/>
    <mergeCell ref="M18:O18"/>
    <mergeCell ref="Q18:R18"/>
  </mergeCells>
  <hyperlinks>
    <hyperlink ref="B3" r:id="rId1" location="'إدخال البيانات'!D2" display="المخصص"/>
    <hyperlink ref="H7" location="الإستمارة!Q1" display="الإستمارة وإطبع منها أربعة نسخ"/>
    <hyperlink ref="B3:C3" location="'إدخال البيانات'!D2" display="اضغط هنا"/>
    <hyperlink ref="B3:I3" location="'إدخال البيانات'!B2" display="تملئ صفحة إدخال البيانات بالمعلومات المطلوبة وبشكل دقيق وصحيح"/>
    <hyperlink ref="B4:I4" location="'اختيار المقررات'!E1" display="الانتقال إلى صفحة اختيار المقررات"/>
    <hyperlink ref="H7:I7" location="الإستمارة!Q1" display="الإستمارة وإطبع منها أربعة نسخ"/>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sheetPr codeName="ورقة7"/>
  <dimension ref="A1:S28"/>
  <sheetViews>
    <sheetView showGridLines="0" showRowColHeaders="0" rightToLeft="1" workbookViewId="0">
      <selection activeCell="B2" sqref="B2"/>
    </sheetView>
  </sheetViews>
  <sheetFormatPr defaultColWidth="9" defaultRowHeight="14.25"/>
  <cols>
    <col min="1" max="1" width="13.875" style="33" bestFit="1" customWidth="1"/>
    <col min="2" max="2" width="22.25" style="33" customWidth="1"/>
    <col min="3" max="3" width="18.875" style="33" customWidth="1"/>
    <col min="4" max="4" width="26" style="33" customWidth="1"/>
    <col min="5" max="5" width="20.625" style="33" customWidth="1"/>
    <col min="6" max="6" width="19.875" style="33" customWidth="1"/>
    <col min="7" max="7" width="3.375" style="33" bestFit="1" customWidth="1"/>
    <col min="8" max="8" width="7.75" style="33" hidden="1" customWidth="1"/>
    <col min="9" max="9" width="4.125" style="33" hidden="1" customWidth="1"/>
    <col min="10" max="10" width="16.25" style="33" customWidth="1"/>
    <col min="11" max="11" width="22.875" style="33" customWidth="1"/>
    <col min="12" max="12" width="18.875" style="33" customWidth="1"/>
    <col min="13" max="15" width="11" style="33" customWidth="1"/>
    <col min="16" max="16" width="15.375" style="33" customWidth="1"/>
    <col min="17" max="17" width="37.125" style="33" customWidth="1"/>
    <col min="18" max="18" width="20" style="187" customWidth="1"/>
    <col min="19" max="19" width="18.375" style="187" customWidth="1"/>
    <col min="20" max="20" width="16.25" style="33" customWidth="1"/>
    <col min="21" max="16384" width="9" style="33"/>
  </cols>
  <sheetData>
    <row r="1" spans="1:19" ht="23.25" customHeight="1">
      <c r="A1" s="608" t="s">
        <v>62</v>
      </c>
      <c r="B1" s="606" t="s">
        <v>63</v>
      </c>
      <c r="C1" s="185" t="s">
        <v>64</v>
      </c>
      <c r="D1" s="186"/>
      <c r="H1" s="33" t="s">
        <v>472</v>
      </c>
      <c r="I1" s="33" t="s">
        <v>473</v>
      </c>
    </row>
    <row r="2" spans="1:19" s="191" customFormat="1" ht="33.75" customHeight="1">
      <c r="A2" s="609">
        <f>'اختيار المقررات'!E1</f>
        <v>0</v>
      </c>
      <c r="B2" s="607"/>
      <c r="C2" s="189"/>
      <c r="D2" s="190"/>
      <c r="H2" s="191" t="s">
        <v>474</v>
      </c>
      <c r="I2" s="191" t="s">
        <v>501</v>
      </c>
    </row>
    <row r="3" spans="1:19" ht="23.25" customHeight="1">
      <c r="A3" s="196" t="s">
        <v>475</v>
      </c>
      <c r="B3" s="185" t="s">
        <v>476</v>
      </c>
      <c r="C3" s="185" t="s">
        <v>477</v>
      </c>
      <c r="D3" s="185" t="s">
        <v>478</v>
      </c>
      <c r="E3" s="185" t="s">
        <v>479</v>
      </c>
      <c r="F3" s="185" t="s">
        <v>480</v>
      </c>
      <c r="H3" s="192" t="s">
        <v>481</v>
      </c>
    </row>
    <row r="4" spans="1:19" ht="33.75" customHeight="1">
      <c r="A4" s="189"/>
      <c r="B4" s="189"/>
      <c r="C4" s="188" t="str">
        <f>A4&amp;" "&amp;B4</f>
        <v/>
      </c>
      <c r="D4" s="189" t="s">
        <v>3423</v>
      </c>
      <c r="E4" s="189"/>
      <c r="F4" s="189"/>
      <c r="H4" s="33" t="s">
        <v>482</v>
      </c>
      <c r="J4" s="191"/>
    </row>
    <row r="5" spans="1:19" ht="23.25" customHeight="1">
      <c r="A5" s="193" t="s">
        <v>12</v>
      </c>
      <c r="B5" s="185" t="s">
        <v>65</v>
      </c>
      <c r="C5" s="185" t="s">
        <v>7</v>
      </c>
      <c r="D5" s="185" t="s">
        <v>469</v>
      </c>
      <c r="E5" s="185" t="s">
        <v>11</v>
      </c>
      <c r="F5" s="185" t="s">
        <v>66</v>
      </c>
      <c r="H5" s="192" t="s">
        <v>483</v>
      </c>
    </row>
    <row r="6" spans="1:19" ht="33.75" customHeight="1">
      <c r="A6" s="189"/>
      <c r="B6" s="194"/>
      <c r="C6" s="189"/>
      <c r="D6" s="189"/>
      <c r="E6" s="189"/>
      <c r="F6" s="195"/>
      <c r="H6" s="33" t="s">
        <v>484</v>
      </c>
      <c r="J6" s="191"/>
    </row>
    <row r="7" spans="1:19" ht="23.25" customHeight="1">
      <c r="A7" s="185" t="s">
        <v>17</v>
      </c>
      <c r="B7" s="196" t="s">
        <v>262</v>
      </c>
      <c r="C7" s="197" t="s">
        <v>485</v>
      </c>
      <c r="D7" s="197" t="s">
        <v>500</v>
      </c>
      <c r="E7" s="348" t="s">
        <v>69</v>
      </c>
      <c r="F7" s="349"/>
      <c r="H7" s="192" t="s">
        <v>486</v>
      </c>
    </row>
    <row r="8" spans="1:19" ht="33.75" customHeight="1">
      <c r="A8" s="189"/>
      <c r="B8" s="189"/>
      <c r="C8" s="195"/>
      <c r="D8" s="195"/>
      <c r="E8" s="350"/>
      <c r="F8" s="351"/>
      <c r="H8" s="167" t="s">
        <v>487</v>
      </c>
      <c r="J8" s="191"/>
    </row>
    <row r="9" spans="1:19" ht="23.25" customHeight="1">
      <c r="A9" s="198" t="s">
        <v>488</v>
      </c>
      <c r="B9" s="185" t="s">
        <v>489</v>
      </c>
      <c r="C9" s="185" t="s">
        <v>490</v>
      </c>
      <c r="H9" s="199" t="s">
        <v>491</v>
      </c>
    </row>
    <row r="10" spans="1:19" ht="33.75" customHeight="1">
      <c r="A10" s="189"/>
      <c r="B10" s="189"/>
      <c r="C10" s="189"/>
      <c r="H10" s="167" t="s">
        <v>492</v>
      </c>
      <c r="J10" s="191"/>
    </row>
    <row r="11" spans="1:19" customFormat="1" ht="18.75">
      <c r="H11" s="199" t="s">
        <v>495</v>
      </c>
      <c r="J11" s="33"/>
      <c r="R11" s="200"/>
      <c r="S11" s="200"/>
    </row>
    <row r="12" spans="1:19">
      <c r="H12" s="167" t="s">
        <v>496</v>
      </c>
      <c r="J12" s="191"/>
    </row>
    <row r="14" spans="1:19">
      <c r="J14" s="191"/>
    </row>
    <row r="16" spans="1:19">
      <c r="J16" s="191"/>
    </row>
    <row r="18" spans="7:10">
      <c r="G18" s="201" t="s">
        <v>497</v>
      </c>
      <c r="J18" s="191"/>
    </row>
    <row r="19" spans="7:10">
      <c r="G19" s="201" t="s">
        <v>498</v>
      </c>
    </row>
    <row r="20" spans="7:10">
      <c r="J20" s="191"/>
    </row>
    <row r="22" spans="7:10">
      <c r="J22" s="191"/>
    </row>
    <row r="24" spans="7:10">
      <c r="J24" s="191"/>
    </row>
    <row r="26" spans="7:10">
      <c r="J26" s="191"/>
    </row>
    <row r="28" spans="7:10">
      <c r="J28" s="191"/>
    </row>
  </sheetData>
  <sheetProtection password="DA2B" sheet="1" objects="1" scenarios="1"/>
  <mergeCells count="2">
    <mergeCell ref="E7:F7"/>
    <mergeCell ref="E8:F8"/>
  </mergeCells>
  <conditionalFormatting sqref="A1">
    <cfRule type="duplicateValues" dxfId="26" priority="1"/>
  </conditionalFormatting>
  <dataValidations count="6">
    <dataValidation type="list" allowBlank="1" showInputMessage="1" showErrorMessage="1" sqref="A10">
      <formula1>$I$1:$I$2</formula1>
    </dataValidation>
    <dataValidation type="list" allowBlank="1" showInputMessage="1" showErrorMessage="1" sqref="A6">
      <formula1>$G$18:$G$19</formula1>
    </dataValidation>
    <dataValidation type="textLength" allowBlank="1" showInputMessage="1" showErrorMessage="1" error="الرقم الوطني خطأ" sqref="F6">
      <formula1>11</formula1>
      <formula2>11</formula2>
    </dataValidation>
    <dataValidation type="textLength" allowBlank="1" showInputMessage="1" showErrorMessage="1" error="رقم الموبايل خطأ" sqref="C8">
      <formula1>10</formula1>
      <formula2>10</formula2>
    </dataValidation>
    <dataValidation type="textLength" allowBlank="1" showInputMessage="1" showErrorMessage="1" error="رقم الهاتف الثابت خطأ" sqref="D8">
      <formula1>6</formula1>
      <formula2>10</formula2>
    </dataValidation>
    <dataValidation type="list" allowBlank="1" showInputMessage="1" showErrorMessage="1" sqref="C10 A8">
      <formula1>$H$1:$H$12</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sheetPr codeName="ورقة4"/>
  <dimension ref="A1:BD57"/>
  <sheetViews>
    <sheetView showGridLines="0" rightToLeft="1" topLeftCell="C1" workbookViewId="0">
      <selection activeCell="P8" sqref="P8"/>
    </sheetView>
  </sheetViews>
  <sheetFormatPr defaultColWidth="9" defaultRowHeight="14.25" customHeight="1"/>
  <cols>
    <col min="1" max="1" width="7.875" style="33" hidden="1" customWidth="1"/>
    <col min="2" max="2" width="6.625" style="33" hidden="1" customWidth="1"/>
    <col min="3" max="3" width="4.375" style="33" customWidth="1"/>
    <col min="4" max="4" width="9.625" style="33" customWidth="1"/>
    <col min="5" max="5" width="5" style="33" customWidth="1"/>
    <col min="6" max="6" width="3.375" style="33" customWidth="1"/>
    <col min="7" max="7" width="4.375" style="33" customWidth="1"/>
    <col min="8" max="8" width="3.875" style="33" bestFit="1" customWidth="1"/>
    <col min="9" max="9" width="3.5" style="33" customWidth="1"/>
    <col min="10" max="10" width="0.75" style="33" customWidth="1"/>
    <col min="11" max="11" width="6.625" style="33" hidden="1" customWidth="1"/>
    <col min="12" max="12" width="4.375" style="33" customWidth="1"/>
    <col min="13" max="13" width="9.375" style="33" customWidth="1"/>
    <col min="14" max="14" width="6.375" style="33" customWidth="1"/>
    <col min="15" max="15" width="4.375" style="33" customWidth="1"/>
    <col min="16" max="16" width="3.625" style="33" customWidth="1"/>
    <col min="17" max="17" width="3" style="33" customWidth="1"/>
    <col min="18" max="18" width="1" style="33" customWidth="1"/>
    <col min="19" max="19" width="0.125" style="33" customWidth="1"/>
    <col min="20" max="20" width="7.875" style="33" bestFit="1" customWidth="1"/>
    <col min="21" max="21" width="5.375" style="33" customWidth="1"/>
    <col min="22" max="22" width="5.375" style="33" bestFit="1" customWidth="1"/>
    <col min="23" max="23" width="17.375" style="33" customWidth="1"/>
    <col min="24" max="24" width="3.875" style="33" bestFit="1" customWidth="1"/>
    <col min="25" max="25" width="3.125" style="33" bestFit="1" customWidth="1"/>
    <col min="26" max="26" width="2.875" style="33" customWidth="1"/>
    <col min="27" max="27" width="6.625" style="33" hidden="1" customWidth="1"/>
    <col min="28" max="28" width="4" style="33" customWidth="1"/>
    <col min="29" max="29" width="10" style="33" customWidth="1"/>
    <col min="30" max="30" width="8.125" style="33" bestFit="1" customWidth="1"/>
    <col min="31" max="31" width="4.125" style="33" customWidth="1"/>
    <col min="32" max="32" width="3.875" style="33" bestFit="1" customWidth="1"/>
    <col min="33" max="33" width="5" style="33" bestFit="1" customWidth="1"/>
    <col min="34" max="34" width="9" style="33" customWidth="1"/>
    <col min="35" max="35" width="3.875" style="33" customWidth="1"/>
    <col min="36" max="36" width="10.25" style="33" customWidth="1"/>
    <col min="37" max="37" width="6.75" style="33" customWidth="1"/>
    <col min="38" max="38" width="5.625" style="33" bestFit="1" customWidth="1"/>
    <col min="39" max="39" width="2.875" style="33" bestFit="1" customWidth="1"/>
    <col min="40" max="40" width="10.875" style="33" bestFit="1" customWidth="1"/>
    <col min="41" max="41" width="30.875" style="33" bestFit="1" customWidth="1"/>
    <col min="42" max="46" width="9" style="33" customWidth="1"/>
    <col min="47" max="47" width="2.875" style="152" bestFit="1" customWidth="1"/>
    <col min="48" max="48" width="3.875" style="152" bestFit="1" customWidth="1"/>
    <col min="49" max="49" width="29.625" style="156" bestFit="1" customWidth="1"/>
    <col min="50" max="50" width="14.125" style="152" bestFit="1" customWidth="1"/>
    <col min="51" max="51" width="5.625" style="152" bestFit="1" customWidth="1"/>
    <col min="52" max="52" width="2.25" style="152" bestFit="1" customWidth="1"/>
    <col min="53" max="54" width="9" style="152" customWidth="1"/>
    <col min="55" max="55" width="3.125" style="167" bestFit="1" customWidth="1"/>
    <col min="56" max="56" width="9" style="167" customWidth="1"/>
    <col min="57" max="59" width="9" style="33" customWidth="1"/>
    <col min="60" max="16384" width="9" style="33"/>
  </cols>
  <sheetData>
    <row r="1" spans="1:56" s="177" customFormat="1" ht="21" customHeight="1" thickTop="1" thickBot="1">
      <c r="B1" s="259"/>
      <c r="C1" s="376" t="s">
        <v>3</v>
      </c>
      <c r="D1" s="376"/>
      <c r="E1" s="382"/>
      <c r="F1" s="382"/>
      <c r="G1" s="382"/>
      <c r="H1" s="376" t="s">
        <v>4</v>
      </c>
      <c r="I1" s="376"/>
      <c r="J1" s="376"/>
      <c r="K1" s="178"/>
      <c r="L1" s="378" t="e">
        <f>VLOOKUP($E$1,ورقة2!$A$1:$U$3327,2,0)</f>
        <v>#N/A</v>
      </c>
      <c r="M1" s="378"/>
      <c r="N1" s="378"/>
      <c r="O1" s="376" t="s">
        <v>5</v>
      </c>
      <c r="P1" s="376"/>
      <c r="Q1" s="377" t="b">
        <f>IF('إدخال البيانات'!A2&gt;0,IF('إدخال البيانات'!B2&lt;&gt;"",'إدخال البيانات'!B2,VLOOKUP($E$1,ورقة2!$A$1:$U$3327,3,0)))</f>
        <v>0</v>
      </c>
      <c r="R1" s="377"/>
      <c r="S1" s="377"/>
      <c r="T1" s="377"/>
      <c r="U1" s="379" t="s">
        <v>6</v>
      </c>
      <c r="V1" s="379"/>
      <c r="W1" s="244" t="b">
        <f>IF('إدخال البيانات'!A2&gt;0,IF('إدخال البيانات'!C2&lt;&gt;"",'إدخال البيانات'!C2,VLOOKUP($E$1,ورقة2!A1:U3327,4,0)))</f>
        <v>0</v>
      </c>
      <c r="X1" s="384" t="s">
        <v>65</v>
      </c>
      <c r="Y1" s="384"/>
      <c r="Z1" s="240"/>
      <c r="AA1" s="240"/>
      <c r="AB1" s="385" t="b">
        <f>IF('إدخال البيانات'!A2&gt;0,IF('إدخال البيانات'!B6&lt;&gt;"",'إدخال البيانات'!B6,VLOOKUP($E$1,ورقة2!A1:U3327,6,0)))</f>
        <v>0</v>
      </c>
      <c r="AC1" s="385"/>
      <c r="AD1" s="241" t="s">
        <v>7</v>
      </c>
      <c r="AE1" s="383" t="b">
        <f>IF('إدخال البيانات'!A2&gt;0,IF('إدخال البيانات'!C6&lt;&gt;"",'إدخال البيانات'!C6,VLOOKUP($E$1,ورقة2!A1:U3327,7,0)))</f>
        <v>0</v>
      </c>
      <c r="AF1" s="383"/>
      <c r="AG1" s="383"/>
      <c r="AH1" s="263"/>
      <c r="AI1" s="263"/>
      <c r="AJ1" s="263"/>
      <c r="AK1" s="263"/>
      <c r="AL1" s="173"/>
      <c r="AO1" s="177" t="s">
        <v>268</v>
      </c>
      <c r="AV1" s="179"/>
      <c r="AW1" s="179"/>
      <c r="AX1" s="179"/>
      <c r="AY1" s="179"/>
      <c r="AZ1" s="179"/>
      <c r="BA1" s="179"/>
      <c r="BB1" s="179"/>
      <c r="BC1" s="179"/>
    </row>
    <row r="2" spans="1:56" s="180" customFormat="1" ht="21" customHeight="1" thickTop="1" thickBot="1">
      <c r="B2" s="260"/>
      <c r="C2" s="379" t="s">
        <v>10</v>
      </c>
      <c r="D2" s="379"/>
      <c r="E2" s="380" t="e">
        <f>VLOOKUP($E$1,ورقة2!A1:U3327,9,0)</f>
        <v>#N/A</v>
      </c>
      <c r="F2" s="380"/>
      <c r="G2" s="380"/>
      <c r="H2" s="387"/>
      <c r="I2" s="387"/>
      <c r="J2" s="387"/>
      <c r="K2" s="181"/>
      <c r="L2" s="375"/>
      <c r="M2" s="375"/>
      <c r="N2" s="375"/>
      <c r="O2" s="388" t="s">
        <v>465</v>
      </c>
      <c r="P2" s="388"/>
      <c r="Q2" s="393"/>
      <c r="R2" s="393"/>
      <c r="S2" s="393"/>
      <c r="T2" s="393"/>
      <c r="U2" s="386" t="s">
        <v>466</v>
      </c>
      <c r="V2" s="386"/>
      <c r="W2" s="244"/>
      <c r="X2" s="381" t="s">
        <v>467</v>
      </c>
      <c r="Y2" s="381"/>
      <c r="Z2" s="381"/>
      <c r="AA2" s="381"/>
      <c r="AB2" s="375"/>
      <c r="AC2" s="375"/>
      <c r="AD2" s="375"/>
      <c r="AE2" s="409" t="s">
        <v>468</v>
      </c>
      <c r="AF2" s="409"/>
      <c r="AG2" s="409"/>
      <c r="AH2" s="263"/>
      <c r="AI2" s="263"/>
      <c r="AJ2" s="263"/>
      <c r="AK2" s="263"/>
      <c r="AO2" s="180" t="s">
        <v>269</v>
      </c>
      <c r="AV2" s="179"/>
      <c r="AW2" s="179"/>
      <c r="AX2" s="179"/>
      <c r="AY2" s="179"/>
      <c r="AZ2" s="179"/>
      <c r="BA2" s="179"/>
      <c r="BB2" s="179"/>
      <c r="BC2" s="179"/>
    </row>
    <row r="3" spans="1:56" s="180" customFormat="1" ht="21" customHeight="1" thickTop="1" thickBot="1">
      <c r="B3" s="361" t="s">
        <v>12</v>
      </c>
      <c r="C3" s="361"/>
      <c r="D3" s="361"/>
      <c r="E3" s="377" t="b">
        <f>IF('إدخال البيانات'!A2&gt;0,IF('إدخال البيانات'!A6&lt;&gt;"",'إدخال البيانات'!A6,VLOOKUP($E$1,ورقة2!A1:U3327,5,0)))</f>
        <v>0</v>
      </c>
      <c r="F3" s="377"/>
      <c r="G3" s="377"/>
      <c r="H3" s="376" t="s">
        <v>11</v>
      </c>
      <c r="I3" s="376"/>
      <c r="J3" s="376"/>
      <c r="K3" s="182"/>
      <c r="L3" s="378" t="b">
        <f>IF('إدخال البيانات'!A2&gt;0,IF('إدخال البيانات'!E6&lt;&gt;"",'إدخال البيانات'!E6,VLOOKUP($E$1,ورقة2!A1:U3327,8,0)))</f>
        <v>0</v>
      </c>
      <c r="M3" s="378"/>
      <c r="N3" s="378"/>
      <c r="O3" s="379" t="s">
        <v>66</v>
      </c>
      <c r="P3" s="379"/>
      <c r="Q3" s="372">
        <f>'إدخال البيانات'!F6</f>
        <v>0</v>
      </c>
      <c r="R3" s="373"/>
      <c r="S3" s="373"/>
      <c r="T3" s="373"/>
      <c r="U3" s="374" t="s">
        <v>17</v>
      </c>
      <c r="V3" s="374"/>
      <c r="W3" s="244" t="b">
        <f>IF('إدخال البيانات'!A2&gt;0,IF('إدخال البيانات'!A8&lt;&gt;"",'إدخال البيانات'!A8,VLOOKUP($E$1,ورقة2!A1:U3327,13,0)))</f>
        <v>0</v>
      </c>
      <c r="X3" s="406" t="s">
        <v>469</v>
      </c>
      <c r="Y3" s="406"/>
      <c r="Z3" s="406"/>
      <c r="AA3" s="406"/>
      <c r="AB3" s="375">
        <f>'إدخال البيانات'!D6</f>
        <v>0</v>
      </c>
      <c r="AC3" s="375"/>
      <c r="AD3" s="242" t="s">
        <v>262</v>
      </c>
      <c r="AE3" s="410">
        <f>'إدخال البيانات'!B8</f>
        <v>0</v>
      </c>
      <c r="AF3" s="410"/>
      <c r="AG3" s="410"/>
      <c r="AH3" s="263"/>
      <c r="AI3" s="263"/>
      <c r="AJ3" s="263"/>
      <c r="AK3" s="263"/>
      <c r="AL3" s="173"/>
      <c r="AO3" s="180" t="s">
        <v>58</v>
      </c>
      <c r="AV3" s="179"/>
      <c r="AW3" s="179"/>
      <c r="AX3" s="179"/>
      <c r="AY3" s="179"/>
      <c r="AZ3" s="179"/>
      <c r="BA3" s="179"/>
      <c r="BB3" s="179"/>
      <c r="BC3" s="179"/>
    </row>
    <row r="4" spans="1:56" s="180" customFormat="1" ht="21" customHeight="1" thickTop="1" thickBot="1">
      <c r="B4" s="239"/>
      <c r="C4" s="363" t="s">
        <v>13</v>
      </c>
      <c r="D4" s="363"/>
      <c r="E4" s="364" t="b">
        <f>IF('إدخال البيانات'!A2&gt;0,IF('إدخال البيانات'!A10&lt;&gt;"",'إدخال البيانات'!A10,VLOOKUP($E$1,ورقة2!A1:U3327,10,0)))</f>
        <v>0</v>
      </c>
      <c r="F4" s="364"/>
      <c r="G4" s="364"/>
      <c r="H4" s="363" t="s">
        <v>14</v>
      </c>
      <c r="I4" s="363"/>
      <c r="J4" s="363"/>
      <c r="K4" s="183"/>
      <c r="L4" s="364" t="b">
        <f>IF('إدخال البيانات'!A2&gt;0,IF('إدخال البيانات'!B10&lt;&gt;"",'إدخال البيانات'!B10,VLOOKUP($E$1,ورقة2!A1:U3327,11,0)))</f>
        <v>0</v>
      </c>
      <c r="M4" s="364"/>
      <c r="N4" s="364"/>
      <c r="O4" s="365" t="s">
        <v>15</v>
      </c>
      <c r="P4" s="365"/>
      <c r="Q4" s="366" t="b">
        <f>IF('إدخال البيانات'!A2&gt;0,IF('إدخال البيانات'!C10&lt;&gt;"",'إدخال البيانات'!C10,VLOOKUP($E$1,ورقة2!A1:U3327,12,0)))</f>
        <v>0</v>
      </c>
      <c r="R4" s="366"/>
      <c r="S4" s="366"/>
      <c r="T4" s="366"/>
      <c r="U4" s="367" t="s">
        <v>260</v>
      </c>
      <c r="V4" s="367"/>
      <c r="W4" s="245">
        <f>'إدخال البيانات'!C8</f>
        <v>0</v>
      </c>
      <c r="X4" s="407" t="s">
        <v>261</v>
      </c>
      <c r="Y4" s="407"/>
      <c r="Z4" s="407"/>
      <c r="AA4" s="407"/>
      <c r="AB4" s="408">
        <f>'إدخال البيانات'!D8</f>
        <v>0</v>
      </c>
      <c r="AC4" s="375"/>
      <c r="AD4" s="243" t="s">
        <v>69</v>
      </c>
      <c r="AE4" s="368">
        <f>'إدخال البيانات'!E8</f>
        <v>0</v>
      </c>
      <c r="AF4" s="368"/>
      <c r="AG4" s="368"/>
      <c r="AH4" s="368"/>
      <c r="AI4" s="368"/>
      <c r="AJ4" s="368"/>
      <c r="AK4" s="263"/>
      <c r="AM4" s="177"/>
      <c r="AO4" s="99" t="s">
        <v>72</v>
      </c>
      <c r="AV4" s="179"/>
      <c r="AW4" s="179"/>
      <c r="AX4" s="179"/>
      <c r="AY4" s="179"/>
      <c r="AZ4" s="179"/>
      <c r="BA4" s="179"/>
      <c r="BB4" s="179"/>
      <c r="BC4" s="179" t="s">
        <v>470</v>
      </c>
    </row>
    <row r="5" spans="1:56" s="180" customFormat="1" ht="21" customHeight="1" thickTop="1" thickBot="1">
      <c r="B5" s="258"/>
      <c r="C5" s="389" t="s">
        <v>16</v>
      </c>
      <c r="D5" s="389"/>
      <c r="E5" s="360" t="e">
        <f>VLOOKUP($E$1,ورقة2!A1:U3327,16,0)</f>
        <v>#N/A</v>
      </c>
      <c r="F5" s="360"/>
      <c r="G5" s="360"/>
      <c r="H5" s="370" t="s">
        <v>267</v>
      </c>
      <c r="I5" s="370"/>
      <c r="J5" s="370"/>
      <c r="K5" s="181"/>
      <c r="L5" s="369"/>
      <c r="M5" s="369"/>
      <c r="N5" s="369"/>
      <c r="O5" s="369"/>
      <c r="P5" s="369"/>
      <c r="Q5" s="369"/>
      <c r="R5" s="369"/>
      <c r="S5" s="369"/>
      <c r="T5" s="369"/>
      <c r="U5" s="369"/>
      <c r="V5" s="369"/>
      <c r="W5" s="369"/>
      <c r="X5" s="361" t="s">
        <v>1</v>
      </c>
      <c r="Y5" s="361"/>
      <c r="Z5" s="361"/>
      <c r="AA5" s="361"/>
      <c r="AB5" s="362" t="e">
        <f>VLOOKUP($E$1,ورقة2!A1:U3327,19,0)</f>
        <v>#N/A</v>
      </c>
      <c r="AC5" s="362"/>
      <c r="AD5" s="261" t="s">
        <v>0</v>
      </c>
      <c r="AE5" s="371" t="e">
        <f>VLOOKUP($E$1,ورقة2!A1:U3327,20,0)</f>
        <v>#N/A</v>
      </c>
      <c r="AF5" s="371"/>
      <c r="AG5" s="371"/>
      <c r="AH5" s="261" t="s">
        <v>2</v>
      </c>
      <c r="AI5" s="360">
        <f>IFERROR(VLOOKUP($E$1,ورقة2!A1:U3327,21,0),0)</f>
        <v>0</v>
      </c>
      <c r="AJ5" s="360"/>
      <c r="AK5" s="263"/>
      <c r="AL5" s="184"/>
      <c r="AO5" s="180" t="s">
        <v>270</v>
      </c>
      <c r="AU5" s="180">
        <v>1</v>
      </c>
      <c r="AV5" s="153">
        <v>100</v>
      </c>
      <c r="AW5" s="202" t="str">
        <f>D8</f>
        <v>مقدمة في الصحافة</v>
      </c>
      <c r="AX5" s="151">
        <f>H8</f>
        <v>0</v>
      </c>
      <c r="AY5" s="151" t="e">
        <f>I8</f>
        <v>#N/A</v>
      </c>
      <c r="AZ5" s="203"/>
      <c r="BA5" s="154"/>
      <c r="BC5" s="180" t="s">
        <v>471</v>
      </c>
    </row>
    <row r="6" spans="1:56" ht="43.5" customHeight="1" thickTop="1" thickBot="1">
      <c r="B6" s="390" t="str">
        <f>IF(E1&lt;&gt;"","مقررات السنة الأولى","أدخل الرقم الامتحاني في الحقل المخصص واملأ جميع الحقول بالبيانات الصحيحة")</f>
        <v>أدخل الرقم الامتحاني في الحقل المخصص واملأ جميع الحقول بالبيانات الصحيحة</v>
      </c>
      <c r="C6" s="391"/>
      <c r="D6" s="391"/>
      <c r="E6" s="391"/>
      <c r="F6" s="391"/>
      <c r="G6" s="391"/>
      <c r="H6" s="391"/>
      <c r="I6" s="391"/>
      <c r="J6" s="391"/>
      <c r="K6" s="391"/>
      <c r="L6" s="391"/>
      <c r="M6" s="391"/>
      <c r="N6" s="391"/>
      <c r="O6" s="391"/>
      <c r="P6" s="391"/>
      <c r="Q6" s="392"/>
      <c r="R6" s="89"/>
      <c r="S6" s="262"/>
      <c r="T6" s="395" t="str">
        <f>IF(E1&lt;&gt;"","مقررات السنة الثالثة","لايحق لك تعديل الاستمارة بعد ارسال الايميل تحت طائلة إلغاء التسجيل")</f>
        <v>لايحق لك تعديل الاستمارة بعد ارسال الايميل تحت طائلة إلغاء التسجيل</v>
      </c>
      <c r="U6" s="396"/>
      <c r="V6" s="396"/>
      <c r="W6" s="396"/>
      <c r="X6" s="396"/>
      <c r="Y6" s="396"/>
      <c r="Z6" s="396"/>
      <c r="AA6" s="396"/>
      <c r="AB6" s="396"/>
      <c r="AC6" s="396"/>
      <c r="AD6" s="396"/>
      <c r="AE6" s="396"/>
      <c r="AF6" s="396"/>
      <c r="AG6" s="396"/>
      <c r="AH6" s="246"/>
      <c r="AI6" s="246"/>
      <c r="AJ6" s="246"/>
      <c r="AK6" s="247"/>
      <c r="AL6" s="44"/>
      <c r="AO6" s="45" t="s">
        <v>270</v>
      </c>
      <c r="AU6" s="153">
        <v>2</v>
      </c>
      <c r="AV6" s="153">
        <v>110</v>
      </c>
      <c r="AW6" s="202" t="str">
        <f t="shared" ref="AW6:AW9" si="0">D9</f>
        <v xml:space="preserve">مقدمة في الفنون  الاذاعية والسمعبصرية </v>
      </c>
      <c r="AX6" s="151">
        <f t="shared" ref="AX6:AY6" si="1">H9</f>
        <v>0</v>
      </c>
      <c r="AY6" s="151" t="e">
        <f t="shared" si="1"/>
        <v>#N/A</v>
      </c>
      <c r="BB6" s="153"/>
      <c r="BC6" s="153"/>
      <c r="BD6" s="153"/>
    </row>
    <row r="7" spans="1:56" ht="23.25" customHeight="1" thickBot="1">
      <c r="B7" s="400" t="s">
        <v>18</v>
      </c>
      <c r="C7" s="400"/>
      <c r="D7" s="400"/>
      <c r="E7" s="400"/>
      <c r="F7" s="400"/>
      <c r="G7" s="400"/>
      <c r="H7" s="400"/>
      <c r="I7" s="401"/>
      <c r="J7" s="253"/>
      <c r="K7" s="264"/>
      <c r="L7" s="402" t="s">
        <v>21</v>
      </c>
      <c r="M7" s="400"/>
      <c r="N7" s="400"/>
      <c r="O7" s="400"/>
      <c r="P7" s="400"/>
      <c r="Q7" s="401"/>
      <c r="R7" s="63"/>
      <c r="S7" s="34"/>
      <c r="T7" s="403" t="s">
        <v>22</v>
      </c>
      <c r="U7" s="404"/>
      <c r="V7" s="404"/>
      <c r="W7" s="404"/>
      <c r="X7" s="404"/>
      <c r="Y7" s="405"/>
      <c r="Z7" s="251"/>
      <c r="AA7" s="35"/>
      <c r="AB7" s="403" t="s">
        <v>21</v>
      </c>
      <c r="AC7" s="404"/>
      <c r="AD7" s="404"/>
      <c r="AE7" s="404"/>
      <c r="AF7" s="404"/>
      <c r="AG7" s="405"/>
      <c r="AH7" s="246"/>
      <c r="AI7" s="246"/>
      <c r="AJ7" s="246"/>
      <c r="AK7" s="247"/>
      <c r="AL7" s="45"/>
      <c r="AO7" s="45" t="s">
        <v>271</v>
      </c>
      <c r="AU7" s="153">
        <v>3</v>
      </c>
      <c r="AV7" s="153">
        <v>120</v>
      </c>
      <c r="AW7" s="202" t="str">
        <f t="shared" si="0"/>
        <v xml:space="preserve">مقدمة في الاعلان </v>
      </c>
      <c r="AX7" s="151">
        <f t="shared" ref="AX7:AY7" si="2">H10</f>
        <v>0</v>
      </c>
      <c r="AY7" s="151" t="e">
        <f t="shared" si="2"/>
        <v>#N/A</v>
      </c>
      <c r="BB7" s="153"/>
      <c r="BC7" s="153"/>
      <c r="BD7" s="153"/>
    </row>
    <row r="8" spans="1:56" ht="24" customHeight="1" thickBot="1">
      <c r="A8" s="33" t="e">
        <f>IF(AND(I8&lt;&gt;"",H8=1),1,"")</f>
        <v>#N/A</v>
      </c>
      <c r="B8" s="36" t="e">
        <f>IF(OR(I8="ج",I8="ر1",I8="ر2"),IF(H8=1,IF($L$5=$AO$7,0,IF($L$5=$AO$2,IF(I8="ج",4000,IF(I8="ر1",5200,IF(I8="ر2",6000,""))),IF(OR($L$5=$AO$3,$L$5=$AO$6),IF(I8="ج",2500,IF(I8="ر1",3250,IF(I8="ر2",3750,""))),IF($L$5=$AO$4,500,IF(OR($L$5=$AO$1,$L$5=$AO$5),IF(I8="ج",4000,IF(I8="ر1",5500,IF(I8="ر2",6500,""))),IF(I8="ج",5000,IF(I8="ر1",6500,IF(I8="ر2",7500,""))))))))))</f>
        <v>#N/A</v>
      </c>
      <c r="C8" s="206">
        <v>100</v>
      </c>
      <c r="D8" s="357" t="s">
        <v>502</v>
      </c>
      <c r="E8" s="357"/>
      <c r="F8" s="357"/>
      <c r="G8" s="357"/>
      <c r="H8" s="232"/>
      <c r="I8" s="233" t="e">
        <f>IF(VLOOKUP(E1,ورقة4!A1:AR2566,3,0)=0,"",VLOOKUP(E1,ورقة4!A1:AR2566,3,0))</f>
        <v>#N/A</v>
      </c>
      <c r="J8" s="252" t="e">
        <f>IF(AND(Q8&lt;&gt;"",P8=1),6,"")</f>
        <v>#N/A</v>
      </c>
      <c r="K8" s="212" t="e">
        <f>IF(OR(Q8="ج",Q8="ر1",Q8="ر2"),IF(P8=1,IF($L$5=$AO$7,0,IF($L$5=$AO$2,IF(Q8="ج",4000,IF(Q8="ر1",5200,IF(Q8="ر2",6000,""))),IF(OR($L$5=$AO$3,$L$5=$AO$6),IF(Q8="ج",2500,IF(Q8="ر1",3250,IF(Q8="ر2",3750,""))),IF($L$5=$AO$4,500,IF(OR($L$5=$AO$1,$L$5=$AO$5),IF(Q8="ج",4000,IF(Q8="ر1",5500,IF(Q8="ر2",6500,""))),IF(Q8="ج",5000,IF(Q8="ر1",6500,IF(Q8="ر2",7500,""))))))))))</f>
        <v>#N/A</v>
      </c>
      <c r="L8" s="206">
        <v>150</v>
      </c>
      <c r="M8" s="394" t="s">
        <v>507</v>
      </c>
      <c r="N8" s="394"/>
      <c r="O8" s="394"/>
      <c r="P8" s="232"/>
      <c r="Q8" s="233" t="e">
        <f>IF(VLOOKUP(E1,ورقة4!$A$1:$AR$2566,8,0)=0,"",VLOOKUP(E1,ورقة4!$A$1:$AR$2566,8,0))</f>
        <v>#N/A</v>
      </c>
      <c r="R8" s="158" t="e">
        <f>IF(AND(Y8&lt;&gt;"",X8=1),21,"")</f>
        <v>#N/A</v>
      </c>
      <c r="S8" s="212" t="e">
        <f>IF(OR(Y8="ج",Y8="ر1",Y8="ر2"),IF(X8=1,IF($L$5=$AO$7,0,IF($L$5=$AO$2,IF(Y8="ج",4000,IF(Y8="ر1",5200,IF(Y8="ر2",6000,""))),IF(OR($L$5=$AO$3,$L$5=$AO$6),IF(Y8="ج",2500,IF(Y8="ر1",3250,IF(Y8="ر2",3750,""))),IF($L$5=$AO$4,500,IF(OR($L$5=$AO$1,$L$5=$AO$5),IF(Y8="ج",4000,IF(Y8="ر1",5500,IF(Y8="ر2",6500,""))),IF(Y8="ج",5000,IF(Y8="ر1",6500,IF(Y8="ر2",7500,""))))))))))</f>
        <v>#N/A</v>
      </c>
      <c r="T8" s="206">
        <v>300</v>
      </c>
      <c r="U8" s="423" t="s">
        <v>522</v>
      </c>
      <c r="V8" s="424"/>
      <c r="W8" s="425"/>
      <c r="X8" s="271"/>
      <c r="Y8" s="233" t="e">
        <f>IF(VLOOKUP(E1,ورقة4!$A$1:$AR$2566,23,0)=0,"",VLOOKUP(E1,ورقة4!$A$1:$AR$2566,23,0))</f>
        <v>#N/A</v>
      </c>
      <c r="Z8" s="254" t="e">
        <f>IF(AND(AG8&lt;&gt;"",AF8=1),26,"")</f>
        <v>#N/A</v>
      </c>
      <c r="AA8" s="212" t="e">
        <f>IF(OR(AG8="ج",AG8="ر1",AG8="ر2"),IF(AF8=1,IF($L$5=$AO$7,0,IF($L$5=$AO$2,IF(AG8="ج",4000,IF(AG8="ر1",5200,IF(AG8="ر2",6000,""))),IF(OR($L$5=$AO$3,$L$5=$AO$6),IF(AG8="ج",2500,IF(AG8="ر1",3250,IF(AG8="ر2",3750,""))),IF($L$5=$AO$4,500,IF(OR($L$5=$AO$1,$L$5=$AO$5),IF(AG8="ج",4000,IF(AG8="ر1",5500,IF(AG8="ر2",6500,""))),IF(AG8="ج",5000,IF(AG8="ر1",6500,IF(AG8="ر2",7500,""))))))))))</f>
        <v>#N/A</v>
      </c>
      <c r="AB8" s="206">
        <v>350</v>
      </c>
      <c r="AC8" s="426" t="s">
        <v>527</v>
      </c>
      <c r="AD8" s="427"/>
      <c r="AE8" s="428"/>
      <c r="AF8" s="271"/>
      <c r="AG8" s="233" t="e">
        <f>IF(VLOOKUP(E1,ورقة4!$A$1:$AR$2566,28,0)=0,"",VLOOKUP(E1,ورقة4!$A$1:$AR$2566,28,0))</f>
        <v>#N/A</v>
      </c>
      <c r="AH8" s="248"/>
      <c r="AI8" s="248"/>
      <c r="AJ8" s="248"/>
      <c r="AK8" s="247"/>
      <c r="AL8" s="44" t="e">
        <f>IF(A8&lt;&gt;"",A8,"")</f>
        <v>#N/A</v>
      </c>
      <c r="AM8" s="33">
        <v>1</v>
      </c>
      <c r="AO8" s="45" t="s">
        <v>9</v>
      </c>
      <c r="AU8" s="153">
        <v>4</v>
      </c>
      <c r="AV8" s="153">
        <v>130</v>
      </c>
      <c r="AW8" s="202" t="str">
        <f t="shared" si="0"/>
        <v xml:space="preserve">مقدمة في العلاقات العامة </v>
      </c>
      <c r="AX8" s="151">
        <f t="shared" ref="AX8:AY8" si="3">H11</f>
        <v>0</v>
      </c>
      <c r="AY8" s="151" t="e">
        <f t="shared" si="3"/>
        <v>#N/A</v>
      </c>
      <c r="BB8" s="153"/>
      <c r="BC8" s="153"/>
      <c r="BD8" s="153"/>
    </row>
    <row r="9" spans="1:56" ht="24" customHeight="1" thickTop="1" thickBot="1">
      <c r="A9" s="33" t="e">
        <f>IF(AND(I9&lt;&gt;"",H9=1),2,"")</f>
        <v>#N/A</v>
      </c>
      <c r="B9" s="36" t="e">
        <f t="shared" ref="B9:B12" si="4">IF(OR(I9="ج",I9="ر1",I9="ر2"),IF(H9=1,IF($L$5=$AO$7,0,IF($L$5=$AO$2,IF(I9="ج",4000,IF(I9="ر1",5200,IF(I9="ر2",6000,""))),IF(OR($L$5=$AO$3,$L$5=$AO$6),IF(I9="ج",2500,IF(I9="ر1",3250,IF(I9="ر2",3750,""))),IF($L$5=$AO$4,500,IF(OR($L$5=$AO$1,$L$5=$AO$5),IF(I9="ج",4000,IF(I9="ر1",5500,IF(I9="ر2",6500,""))),IF(I9="ج",5000,IF(I9="ر1",6500,IF(I9="ر2",7500,""))))))))))</f>
        <v>#N/A</v>
      </c>
      <c r="C9" s="207">
        <v>110</v>
      </c>
      <c r="D9" s="356" t="s">
        <v>503</v>
      </c>
      <c r="E9" s="356"/>
      <c r="F9" s="356"/>
      <c r="G9" s="356"/>
      <c r="H9" s="232"/>
      <c r="I9" s="234" t="e">
        <f>IF(VLOOKUP(E1,ورقة4!A1:AR2566,4,0)=0,"",VLOOKUP(E1,ورقة4!A1:AR2566,4,0))</f>
        <v>#N/A</v>
      </c>
      <c r="J9" s="252" t="e">
        <f>IF(AND(Q9&lt;&gt;"",P9=1),7,"")</f>
        <v>#N/A</v>
      </c>
      <c r="K9" s="212" t="e">
        <f t="shared" ref="K9:K12" si="5">IF(OR(Q9="ج",Q9="ر1",Q9="ر2"),IF(P9=1,IF($L$5=$AO$7,0,IF($L$5=$AO$2,IF(Q9="ج",4000,IF(Q9="ر1",5200,IF(Q9="ر2",6000,""))),IF(OR($L$5=$AO$3,$L$5=$AO$6),IF(Q9="ج",2500,IF(Q9="ر1",3250,IF(Q9="ر2",3750,""))),IF($L$5=$AO$4,500,IF(OR($L$5=$AO$1,$L$5=$AO$5),IF(Q9="ج",4000,IF(Q9="ر1",5500,IF(Q9="ر2",6500,""))),IF(Q9="ج",5000,IF(Q9="ر1",6500,IF(Q9="ر2",7500,""))))))))))</f>
        <v>#N/A</v>
      </c>
      <c r="L9" s="207">
        <v>160</v>
      </c>
      <c r="M9" s="356" t="s">
        <v>508</v>
      </c>
      <c r="N9" s="356"/>
      <c r="O9" s="356"/>
      <c r="P9" s="232"/>
      <c r="Q9" s="234" t="e">
        <f>IF(VLOOKUP(E1,ورقة4!$A$1:$AR$2566,9,0)=0,"",VLOOKUP(E1,ورقة4!$A$1:$AR$2566,9,0))</f>
        <v>#N/A</v>
      </c>
      <c r="R9" s="158" t="e">
        <f>IF(AND(Y9&lt;&gt;"",X9=1),22,"")</f>
        <v>#N/A</v>
      </c>
      <c r="S9" s="212" t="e">
        <f t="shared" ref="S9:S12" si="6">IF(OR(Y9="ج",Y9="ر1",Y9="ر2"),IF(X9=1,IF($L$5=$AO$7,0,IF($L$5=$AO$2,IF(Y9="ج",4000,IF(Y9="ر1",5200,IF(Y9="ر2",6000,""))),IF(OR($L$5=$AO$3,$L$5=$AO$6),IF(Y9="ج",2500,IF(Y9="ر1",3250,IF(Y9="ر2",3750,""))),IF($L$5=$AO$4,500,IF(OR($L$5=$AO$1,$L$5=$AO$5),IF(Y9="ج",4000,IF(Y9="ر1",5500,IF(Y9="ر2",6500,""))),IF(Y9="ج",5000,IF(Y9="ر1",6500,IF(Y9="ر2",7500,""))))))))))</f>
        <v>#N/A</v>
      </c>
      <c r="T9" s="207">
        <v>310</v>
      </c>
      <c r="U9" s="397" t="s">
        <v>523</v>
      </c>
      <c r="V9" s="398"/>
      <c r="W9" s="399"/>
      <c r="X9" s="271"/>
      <c r="Y9" s="234" t="e">
        <f>IF(VLOOKUP(E1,ورقة4!$A$1:$AR$2566,24,0)=0,"",VLOOKUP(E1,ورقة4!$A$1:$AR$2566,24,0))</f>
        <v>#N/A</v>
      </c>
      <c r="Z9" s="254" t="e">
        <f>IF(AND(AG9&lt;&gt;"",AF9=1),27,"")</f>
        <v>#N/A</v>
      </c>
      <c r="AA9" s="212" t="e">
        <f t="shared" ref="AA9:AA12" si="7">IF(OR(AG9="ج",AG9="ر1",AG9="ر2"),IF(AF9=1,IF($L$5=$AO$7,0,IF($L$5=$AO$2,IF(AG9="ج",4000,IF(AG9="ر1",5200,IF(AG9="ر2",6000,""))),IF(OR($L$5=$AO$3,$L$5=$AO$6),IF(AG9="ج",2500,IF(AG9="ر1",3250,IF(AG9="ر2",3750,""))),IF($L$5=$AO$4,500,IF(OR($L$5=$AO$1,$L$5=$AO$5),IF(AG9="ج",4000,IF(AG9="ر1",5500,IF(AG9="ر2",6500,""))),IF(AG9="ج",5000,IF(AG9="ر1",6500,IF(AG9="ر2",7500,""))))))))))</f>
        <v>#N/A</v>
      </c>
      <c r="AB9" s="207">
        <v>360</v>
      </c>
      <c r="AC9" s="397" t="s">
        <v>528</v>
      </c>
      <c r="AD9" s="398"/>
      <c r="AE9" s="399"/>
      <c r="AF9" s="271"/>
      <c r="AG9" s="234" t="e">
        <f>IF(VLOOKUP(E1,ورقة4!$A$1:$AR$2566,29,0)=0,"",VLOOKUP(E1,ورقة4!$A$1:$AR$2566,29,0))</f>
        <v>#N/A</v>
      </c>
      <c r="AH9" s="411"/>
      <c r="AI9" s="412"/>
      <c r="AJ9" s="412"/>
      <c r="AK9" s="247"/>
      <c r="AL9" s="44" t="e">
        <f>IF(A9&lt;&gt;"",A9,"")</f>
        <v>#N/A</v>
      </c>
      <c r="AM9" s="33">
        <v>2</v>
      </c>
      <c r="AU9" s="153">
        <v>5</v>
      </c>
      <c r="AV9" s="153">
        <v>140</v>
      </c>
      <c r="AW9" s="202" t="str">
        <f t="shared" si="0"/>
        <v xml:space="preserve">مادة اعلامية باللغة الأجنبية (1) </v>
      </c>
      <c r="AX9" s="151">
        <f t="shared" ref="AX9:AY9" si="8">H12</f>
        <v>0</v>
      </c>
      <c r="AY9" s="151" t="e">
        <f t="shared" si="8"/>
        <v>#N/A</v>
      </c>
      <c r="BB9" s="153"/>
      <c r="BC9" s="153"/>
      <c r="BD9" s="153"/>
    </row>
    <row r="10" spans="1:56" ht="24" customHeight="1" thickTop="1" thickBot="1">
      <c r="A10" s="33" t="e">
        <f>IF(AND(I10&lt;&gt;"",H10=1),3,"")</f>
        <v>#N/A</v>
      </c>
      <c r="B10" s="36" t="e">
        <f t="shared" si="4"/>
        <v>#N/A</v>
      </c>
      <c r="C10" s="207">
        <v>120</v>
      </c>
      <c r="D10" s="356" t="s">
        <v>504</v>
      </c>
      <c r="E10" s="356"/>
      <c r="F10" s="356"/>
      <c r="G10" s="356"/>
      <c r="H10" s="232"/>
      <c r="I10" s="234" t="e">
        <f>IF(VLOOKUP(E1,ورقة4!$A$1:$AR$2566,5,0)=0,"",VLOOKUP(E1,ورقة4!$A$1:$AR$2566,5,0))</f>
        <v>#N/A</v>
      </c>
      <c r="J10" s="252" t="e">
        <f>IF(AND(Q10&lt;&gt;"",P10=1),8,"")</f>
        <v>#N/A</v>
      </c>
      <c r="K10" s="212" t="e">
        <f t="shared" si="5"/>
        <v>#N/A</v>
      </c>
      <c r="L10" s="207">
        <v>170</v>
      </c>
      <c r="M10" s="356" t="s">
        <v>509</v>
      </c>
      <c r="N10" s="356"/>
      <c r="O10" s="356"/>
      <c r="P10" s="232"/>
      <c r="Q10" s="234" t="e">
        <f>IF(VLOOKUP(E1,ورقة4!$A$1:$AR$2566,10,0)=0,"",VLOOKUP(E1,ورقة4!$A$1:$AR$2566,10,0))</f>
        <v>#N/A</v>
      </c>
      <c r="R10" s="158" t="e">
        <f>IF(AND(Y10&lt;&gt;"",X10=1),23,"")</f>
        <v>#N/A</v>
      </c>
      <c r="S10" s="212" t="e">
        <f t="shared" si="6"/>
        <v>#N/A</v>
      </c>
      <c r="T10" s="207">
        <v>320</v>
      </c>
      <c r="U10" s="415" t="s">
        <v>524</v>
      </c>
      <c r="V10" s="416"/>
      <c r="W10" s="417"/>
      <c r="X10" s="271"/>
      <c r="Y10" s="234" t="e">
        <f>IF(VLOOKUP(E1,ورقة4!$A$1:$AR$2566,25,0)=0,"",VLOOKUP(E1,ورقة4!$A$1:$AR$2566,25,0))</f>
        <v>#N/A</v>
      </c>
      <c r="Z10" s="254" t="e">
        <f>IF(AND(AG10&lt;&gt;"",AF10=1),28,"")</f>
        <v>#N/A</v>
      </c>
      <c r="AA10" s="212" t="e">
        <f t="shared" si="7"/>
        <v>#N/A</v>
      </c>
      <c r="AB10" s="207">
        <v>370</v>
      </c>
      <c r="AC10" s="415" t="s">
        <v>529</v>
      </c>
      <c r="AD10" s="416"/>
      <c r="AE10" s="417"/>
      <c r="AF10" s="271"/>
      <c r="AG10" s="234" t="e">
        <f>IF(VLOOKUP(E1,ورقة4!$A$1:$AR$2566,30,0)=0,"",VLOOKUP(E1,ورقة4!$A$1:$AR$2566,30,0))</f>
        <v>#N/A</v>
      </c>
      <c r="AH10" s="413"/>
      <c r="AI10" s="414"/>
      <c r="AJ10" s="414"/>
      <c r="AK10" s="247"/>
      <c r="AL10" s="44" t="e">
        <f>IF(A10&lt;&gt;"",A10,"")</f>
        <v>#N/A</v>
      </c>
      <c r="AM10" s="33">
        <v>3</v>
      </c>
      <c r="AU10" s="153">
        <v>6</v>
      </c>
      <c r="AV10" s="153">
        <v>150</v>
      </c>
      <c r="AW10" s="169" t="str">
        <f>M8</f>
        <v>الترجمة الاعلامية (1)</v>
      </c>
      <c r="AX10" s="151">
        <f>P8</f>
        <v>0</v>
      </c>
      <c r="AY10" s="151" t="e">
        <f>Q8</f>
        <v>#N/A</v>
      </c>
      <c r="BB10" s="169"/>
      <c r="BC10" s="169"/>
    </row>
    <row r="11" spans="1:56" ht="24" customHeight="1" thickTop="1" thickBot="1">
      <c r="A11" s="33" t="e">
        <f>IF(AND(I11&lt;&gt;"",H11=1),4,"")</f>
        <v>#N/A</v>
      </c>
      <c r="B11" s="36" t="e">
        <f t="shared" si="4"/>
        <v>#N/A</v>
      </c>
      <c r="C11" s="207">
        <v>130</v>
      </c>
      <c r="D11" s="356" t="s">
        <v>505</v>
      </c>
      <c r="E11" s="356"/>
      <c r="F11" s="356"/>
      <c r="G11" s="356"/>
      <c r="H11" s="232"/>
      <c r="I11" s="234" t="e">
        <f>IF(VLOOKUP(E1,ورقة4!$A$1:$AR$2566,6,0)=0,"",VLOOKUP(E1,ورقة4!$A$1:$AR$2566,6,0))</f>
        <v>#N/A</v>
      </c>
      <c r="J11" s="252" t="e">
        <f>IF(AND(Q11&lt;&gt;"",P11=1),9,"")</f>
        <v>#N/A</v>
      </c>
      <c r="K11" s="212" t="e">
        <f t="shared" si="5"/>
        <v>#N/A</v>
      </c>
      <c r="L11" s="207">
        <v>180</v>
      </c>
      <c r="M11" s="356" t="s">
        <v>510</v>
      </c>
      <c r="N11" s="356"/>
      <c r="O11" s="356"/>
      <c r="P11" s="232"/>
      <c r="Q11" s="234" t="e">
        <f>IF(VLOOKUP(E1,ورقة4!$A$1:$AR$2566,11,0)=0,"",VLOOKUP(E1,ورقة4!$A$1:$AR$2566,11,0))</f>
        <v>#N/A</v>
      </c>
      <c r="R11" s="158" t="e">
        <f>IF(AND(Y11&lt;&gt;"",X11=1),24,"")</f>
        <v>#N/A</v>
      </c>
      <c r="S11" s="212" t="e">
        <f t="shared" si="6"/>
        <v>#N/A</v>
      </c>
      <c r="T11" s="207">
        <v>330</v>
      </c>
      <c r="U11" s="415" t="s">
        <v>525</v>
      </c>
      <c r="V11" s="416"/>
      <c r="W11" s="417"/>
      <c r="X11" s="271"/>
      <c r="Y11" s="234" t="e">
        <f>IF(VLOOKUP(E1,ورقة4!$A$1:$AR$2566,26,0)=0,"",VLOOKUP(E1,ورقة4!$A$1:$AR$2566,26,0))</f>
        <v>#N/A</v>
      </c>
      <c r="Z11" s="254" t="e">
        <f>IF(AND(AG11&lt;&gt;"",AF11=1),29,"")</f>
        <v>#N/A</v>
      </c>
      <c r="AA11" s="212" t="e">
        <f t="shared" si="7"/>
        <v>#N/A</v>
      </c>
      <c r="AB11" s="207">
        <v>380</v>
      </c>
      <c r="AC11" s="415" t="s">
        <v>530</v>
      </c>
      <c r="AD11" s="416"/>
      <c r="AE11" s="417"/>
      <c r="AF11" s="271"/>
      <c r="AG11" s="234" t="e">
        <f>IF(VLOOKUP(E1,ورقة4!$A$1:$AR$2566,31,0)=0,"",VLOOKUP(E1,ورقة4!$A$1:$AR$2566,31,0))</f>
        <v>#N/A</v>
      </c>
      <c r="AH11" s="413"/>
      <c r="AI11" s="414"/>
      <c r="AJ11" s="414"/>
      <c r="AK11" s="247"/>
      <c r="AL11" s="44" t="e">
        <f>IF(A11&lt;&gt;"",A11,"")</f>
        <v>#N/A</v>
      </c>
      <c r="AM11" s="33">
        <v>4</v>
      </c>
      <c r="AU11" s="153">
        <v>7</v>
      </c>
      <c r="AV11" s="153">
        <v>160</v>
      </c>
      <c r="AW11" s="169" t="str">
        <f t="shared" ref="AW11:AW14" si="9">M9</f>
        <v xml:space="preserve">اللغة الاعلامية </v>
      </c>
      <c r="AX11" s="151">
        <f t="shared" ref="AX11:AY11" si="10">P9</f>
        <v>0</v>
      </c>
      <c r="AY11" s="151" t="e">
        <f t="shared" si="10"/>
        <v>#N/A</v>
      </c>
      <c r="BB11" s="153"/>
      <c r="BC11" s="153"/>
    </row>
    <row r="12" spans="1:56" ht="22.5" customHeight="1" thickTop="1" thickBot="1">
      <c r="A12" s="33" t="e">
        <f>IF(AND(I12&lt;&gt;"",H12=1),5,"")</f>
        <v>#N/A</v>
      </c>
      <c r="B12" s="36" t="e">
        <f t="shared" si="4"/>
        <v>#N/A</v>
      </c>
      <c r="C12" s="208">
        <v>140</v>
      </c>
      <c r="D12" s="355" t="s">
        <v>506</v>
      </c>
      <c r="E12" s="355"/>
      <c r="F12" s="355"/>
      <c r="G12" s="355"/>
      <c r="H12" s="232"/>
      <c r="I12" s="235" t="e">
        <f>IF(VLOOKUP(E1,ورقة4!$A$1:$AR$2566,7,0)=0,"",VLOOKUP(E1,ورقة4!$A$1:$AR$2566,7,0))</f>
        <v>#N/A</v>
      </c>
      <c r="J12" s="252" t="e">
        <f>IF(AND(Q12&lt;&gt;"",P12=1),10,"")</f>
        <v>#N/A</v>
      </c>
      <c r="K12" s="212" t="e">
        <f t="shared" si="5"/>
        <v>#N/A</v>
      </c>
      <c r="L12" s="208">
        <v>190</v>
      </c>
      <c r="M12" s="355" t="s">
        <v>511</v>
      </c>
      <c r="N12" s="355"/>
      <c r="O12" s="355"/>
      <c r="P12" s="232"/>
      <c r="Q12" s="235" t="e">
        <f>IF(VLOOKUP(E1,ورقة4!$A$1:$AR$2566,12,0)=0,"",VLOOKUP(E1,ورقة4!$A$1:$AR$2566,12,0))</f>
        <v>#N/A</v>
      </c>
      <c r="R12" s="158" t="e">
        <f>IF(AND(Y12&lt;&gt;"",X12=1),25,"")</f>
        <v>#N/A</v>
      </c>
      <c r="S12" s="212" t="e">
        <f t="shared" si="6"/>
        <v>#N/A</v>
      </c>
      <c r="T12" s="208">
        <v>340</v>
      </c>
      <c r="U12" s="418" t="s">
        <v>526</v>
      </c>
      <c r="V12" s="419"/>
      <c r="W12" s="420"/>
      <c r="X12" s="271"/>
      <c r="Y12" s="235" t="e">
        <f>IF(VLOOKUP(E1,ورقة4!$A$1:$AR$2566,27,0)=0,"",VLOOKUP(E1,ورقة4!$A$1:$AR$2566,27,0))</f>
        <v>#N/A</v>
      </c>
      <c r="Z12" s="254" t="e">
        <f>IF(AND(AG12&lt;&gt;"",AF12=1),30,"")</f>
        <v>#N/A</v>
      </c>
      <c r="AA12" s="212" t="e">
        <f t="shared" si="7"/>
        <v>#N/A</v>
      </c>
      <c r="AB12" s="208">
        <v>390</v>
      </c>
      <c r="AC12" s="429" t="s">
        <v>531</v>
      </c>
      <c r="AD12" s="430"/>
      <c r="AE12" s="431"/>
      <c r="AF12" s="271"/>
      <c r="AG12" s="235" t="e">
        <f>IF(VLOOKUP(E1,ورقة4!$A$1:$AR$2566,32,0)=0,"",VLOOKUP(E1,ورقة4!$A$1:$AR$2566,32,0))</f>
        <v>#N/A</v>
      </c>
      <c r="AH12" s="422"/>
      <c r="AI12" s="422"/>
      <c r="AJ12" s="422"/>
      <c r="AK12" s="247"/>
      <c r="AL12" s="44" t="e">
        <f>IF(A12&lt;&gt;"",A12,"")</f>
        <v>#N/A</v>
      </c>
      <c r="AM12" s="33">
        <v>5</v>
      </c>
      <c r="AU12" s="153">
        <v>8</v>
      </c>
      <c r="AV12" s="153">
        <v>170</v>
      </c>
      <c r="AW12" s="169" t="str">
        <f t="shared" si="9"/>
        <v xml:space="preserve">مقدمة في مناهج البحث الاعلامي </v>
      </c>
      <c r="AX12" s="151">
        <f t="shared" ref="AX12:AY12" si="11">P10</f>
        <v>0</v>
      </c>
      <c r="AY12" s="151" t="e">
        <f t="shared" si="11"/>
        <v>#N/A</v>
      </c>
      <c r="BB12" s="153"/>
      <c r="BC12" s="153"/>
    </row>
    <row r="13" spans="1:56" ht="16.5" hidden="1" thickBot="1">
      <c r="B13" s="36" t="e">
        <f>SUM(B8:B12)</f>
        <v>#N/A</v>
      </c>
      <c r="C13" s="204"/>
      <c r="D13" s="205"/>
      <c r="E13" s="205"/>
      <c r="F13" s="205"/>
      <c r="G13" s="205">
        <f>COUNTIFS(I8:I12,$C$25,H8:H12,1)</f>
        <v>0</v>
      </c>
      <c r="H13" s="255">
        <f>COUNTIFS(I8:I12,$C$26,H8:H12,1)</f>
        <v>0</v>
      </c>
      <c r="I13" s="256">
        <f>COUNTIFS(I8:I12,$C$28,H8:H12,1)</f>
        <v>0</v>
      </c>
      <c r="J13" s="157"/>
      <c r="K13" s="32" t="e">
        <f>SUM(K8:K12)</f>
        <v>#N/A</v>
      </c>
      <c r="L13" s="209"/>
      <c r="M13" s="210"/>
      <c r="N13" s="210"/>
      <c r="O13" s="205">
        <f>COUNTIFS(Q8:Q12,$C$25,P8:P12,1)</f>
        <v>0</v>
      </c>
      <c r="P13" s="255">
        <f>COUNTIFS(Q8:Q12,$C$26,P8:P12,1)</f>
        <v>0</v>
      </c>
      <c r="Q13" s="256">
        <f>COUNTIFS(Q8:Q12,$C$28,P8:P12,1)</f>
        <v>0</v>
      </c>
      <c r="R13" s="158"/>
      <c r="S13" s="36" t="e">
        <f>SUM(S8:S12)</f>
        <v>#N/A</v>
      </c>
      <c r="T13" s="39"/>
      <c r="U13" s="40"/>
      <c r="V13" s="40"/>
      <c r="W13" s="205">
        <f>COUNTIFS(Y8:Y12,$C$25,X8:X12,1)</f>
        <v>0</v>
      </c>
      <c r="X13" s="255">
        <f>COUNTIFS(Y8:Y12,$C$26,X8:X12,1)</f>
        <v>0</v>
      </c>
      <c r="Y13" s="256">
        <f>COUNTIFS(Y8:Y12,$C$28,X8:X12,1)</f>
        <v>0</v>
      </c>
      <c r="Z13" s="41"/>
      <c r="AA13" s="42" t="e">
        <f>SUM(AA8:AA12)</f>
        <v>#N/A</v>
      </c>
      <c r="AB13" s="40"/>
      <c r="AC13" s="40"/>
      <c r="AD13" s="40"/>
      <c r="AE13" s="205">
        <f>COUNTIFS(AG8:AG12,$C$25,AF8:AF12,1)</f>
        <v>0</v>
      </c>
      <c r="AF13" s="255">
        <f>COUNTIFS(AG8:AG12,$C$26,AF8:AF12,1)</f>
        <v>0</v>
      </c>
      <c r="AG13" s="256">
        <f>COUNTIFS(AG8:AG12,$C$28,AF8:AF12,1)</f>
        <v>0</v>
      </c>
      <c r="AH13" s="422"/>
      <c r="AI13" s="422"/>
      <c r="AJ13" s="422"/>
      <c r="AK13" s="247"/>
      <c r="AL13" s="44" t="e">
        <f>IF(J8&lt;&gt;"",J8,"")</f>
        <v>#N/A</v>
      </c>
      <c r="AM13" s="33">
        <v>6</v>
      </c>
      <c r="AU13" s="153">
        <v>9</v>
      </c>
      <c r="AV13" s="153">
        <v>180</v>
      </c>
      <c r="AW13" s="169" t="str">
        <f t="shared" si="9"/>
        <v xml:space="preserve">فن الاعلان الصحفي </v>
      </c>
      <c r="AX13" s="151">
        <f t="shared" ref="AX13:AY13" si="12">P11</f>
        <v>0</v>
      </c>
      <c r="AY13" s="151" t="e">
        <f t="shared" si="12"/>
        <v>#N/A</v>
      </c>
      <c r="BB13" s="153"/>
      <c r="BC13" s="153"/>
    </row>
    <row r="14" spans="1:56" ht="21" thickBot="1">
      <c r="B14" s="358" t="s">
        <v>24</v>
      </c>
      <c r="C14" s="358"/>
      <c r="D14" s="358"/>
      <c r="E14" s="358"/>
      <c r="F14" s="358"/>
      <c r="G14" s="358"/>
      <c r="H14" s="358"/>
      <c r="I14" s="358"/>
      <c r="J14" s="358"/>
      <c r="K14" s="358"/>
      <c r="L14" s="358"/>
      <c r="M14" s="358"/>
      <c r="N14" s="358"/>
      <c r="O14" s="358"/>
      <c r="P14" s="358"/>
      <c r="Q14" s="359"/>
      <c r="R14" s="63"/>
      <c r="S14" s="421" t="s">
        <v>25</v>
      </c>
      <c r="T14" s="358"/>
      <c r="U14" s="358"/>
      <c r="V14" s="358"/>
      <c r="W14" s="358"/>
      <c r="X14" s="358"/>
      <c r="Y14" s="358"/>
      <c r="Z14" s="358"/>
      <c r="AA14" s="358"/>
      <c r="AB14" s="358"/>
      <c r="AC14" s="358"/>
      <c r="AD14" s="358"/>
      <c r="AE14" s="358"/>
      <c r="AF14" s="358"/>
      <c r="AG14" s="358"/>
      <c r="AH14" s="422"/>
      <c r="AI14" s="422"/>
      <c r="AJ14" s="422"/>
      <c r="AK14" s="247"/>
      <c r="AL14" s="44" t="e">
        <f>IF(J9&lt;&gt;"",J9,"")</f>
        <v>#N/A</v>
      </c>
      <c r="AM14" s="33">
        <v>7</v>
      </c>
      <c r="AU14" s="153">
        <v>10</v>
      </c>
      <c r="AV14" s="153">
        <v>190</v>
      </c>
      <c r="AW14" s="169" t="str">
        <f t="shared" si="9"/>
        <v xml:space="preserve">الاخبار الاذاعية والتلفزيونية </v>
      </c>
      <c r="AX14" s="151">
        <f t="shared" ref="AX14:AY14" si="13">P12</f>
        <v>0</v>
      </c>
      <c r="AY14" s="151" t="e">
        <f t="shared" si="13"/>
        <v>#N/A</v>
      </c>
      <c r="BB14" s="153"/>
      <c r="BC14" s="153"/>
    </row>
    <row r="15" spans="1:56" ht="24" customHeight="1" thickBot="1">
      <c r="A15" s="211" t="e">
        <f>IF(AND(I15&lt;&gt;"",H15=1),11,"")</f>
        <v>#N/A</v>
      </c>
      <c r="B15" s="36" t="e">
        <f t="shared" ref="B15:B19" si="14">IF(OR(I15="ج",I15="ر1",I15="ر2"),IF(H15=1,IF($L$5=$AO$7,0,IF($L$5=$AO$2,IF(I15="ج",4000,IF(I15="ر1",5200,IF(I15="ر2",6000,""))),IF(OR($L$5=$AO$3,$L$5=$AO$6),IF(I15="ج",2500,IF(I15="ر1",3250,IF(I15="ر2",3750,""))),IF($L$5=$AO$4,500,IF(OR($L$5=$AO$1,$L$5=$AO$5),IF(I15="ج",4000,IF(I15="ر1",5500,IF(I15="ر2",6500,""))),IF(I15="ج",5000,IF(I15="ر1",6500,IF(I15="ر2",7500,""))))))))))</f>
        <v>#N/A</v>
      </c>
      <c r="C15" s="206">
        <v>200</v>
      </c>
      <c r="D15" s="357" t="s">
        <v>512</v>
      </c>
      <c r="E15" s="357"/>
      <c r="F15" s="357"/>
      <c r="G15" s="357"/>
      <c r="H15" s="271"/>
      <c r="I15" s="236" t="e">
        <f>IF(VLOOKUP(E1,ورقة4!$A$1:$AR$2566,13,0)=0,"",VLOOKUP(E1,ورقة4!$A$1:$AR$2566,13,0))</f>
        <v>#N/A</v>
      </c>
      <c r="J15" s="252" t="e">
        <f>IF(AND(Q15&lt;&gt;"",P15=1),16,"")</f>
        <v>#N/A</v>
      </c>
      <c r="K15" s="212" t="e">
        <f t="shared" ref="K15:K19" si="15">IF(OR(Q15="ج",Q15="ر1",Q15="ر2"),IF(P15=1,IF($L$5=$AO$7,0,IF($L$5=$AO$2,IF(Q15="ج",4000,IF(Q15="ر1",5200,IF(Q15="ر2",6000,""))),IF(OR($L$5=$AO$3,$L$5=$AO$6),IF(Q15="ج",2500,IF(Q15="ر1",3250,IF(Q15="ر2",3750,""))),IF($L$5=$AO$4,500,IF(OR($L$5=$AO$1,$L$5=$AO$5),IF(Q15="ج",4000,IF(Q15="ر1",5500,IF(Q15="ر2",6500,""))),IF(Q15="ج",5000,IF(Q15="ر1",6500,IF(Q15="ر2",7500,""))))))))))</f>
        <v>#N/A</v>
      </c>
      <c r="L15" s="206">
        <v>250</v>
      </c>
      <c r="M15" s="357" t="s">
        <v>517</v>
      </c>
      <c r="N15" s="357"/>
      <c r="O15" s="357"/>
      <c r="P15" s="271"/>
      <c r="Q15" s="236" t="e">
        <f>IF(VLOOKUP(E1,ورقة4!$A$1:$AR$2566,18,0)=0,"",VLOOKUP(E1,ورقة4!$A$1:$AR$2566,18,0))</f>
        <v>#N/A</v>
      </c>
      <c r="R15" s="158" t="e">
        <f>IF(AND(Y15&lt;&gt;"",X15=1),31,"")</f>
        <v>#N/A</v>
      </c>
      <c r="S15" s="212" t="e">
        <f>IF(OR(Y15="ج",Y15="ر1",Y15="ر2"),IF(X15=1,IF($L$5=$AO$7,0,IF($L$5=$AO$2,IF(Y15="ج",4000,IF(Y15="ر1",5200,IF(Y15="ر2",6000,""))),IF(OR($L$5=$AO$3,$L$5=$AO$6),IF(Y15="ج",2500,IF(Y15="ر1",3250,IF(Y15="ر2",3750,""))),IF($L$5=$AO$4,500,IF(OR($L$5=$AO$1,$L$5=$AO$5),IF(Y15="ج",4000,IF(Y15="ر1",5500,IF(Y15="ر2",6500,""))),IF(Y15="ج",5000,IF(Y15="ر1",6500,IF(Y15="ر2",7500,""))))))))))</f>
        <v>#N/A</v>
      </c>
      <c r="T15" s="206">
        <v>400</v>
      </c>
      <c r="U15" s="357" t="s">
        <v>532</v>
      </c>
      <c r="V15" s="357"/>
      <c r="W15" s="357"/>
      <c r="X15" s="271"/>
      <c r="Y15" s="236" t="e">
        <f>IF(VLOOKUP(E1,ورقة4!$A$1:$AR$2566,33,0)=0,"",VLOOKUP(E1,ورقة4!$A$1:$AR$2566,33,0))</f>
        <v>#N/A</v>
      </c>
      <c r="Z15" s="254" t="e">
        <f>IF(AND(AG15&lt;&gt;"",AF15=1),36,"")</f>
        <v>#N/A</v>
      </c>
      <c r="AA15" s="212" t="e">
        <f>IF(OR(AG15="ج",AG15="ر1",AG15="ر2"),IF(AF15=1,IF($L$5=$AO$7,0,IF($L$5=$AO$2,IF(AG15="ج",4000,IF(AG15="ر1",5200,IF(AG15="ر2",6000,""))),IF(OR($L$5=$AO$3,$L$5=$AO$6),IF(AG15="ج",2500,IF(AG15="ر1",3250,IF(AG15="ر2",3750,""))),IF($L$5=$AO$4,500,IF(OR($L$5=$AO$1,$L$5=$AO$5),IF(AG15="ج",4000,IF(AG15="ر1",5500,IF(AG15="ر2",6500,""))),IF(AG15="ج",5000,IF(AG15="ر1",6500,IF(AG15="ر2",7500,""))))))))))</f>
        <v>#N/A</v>
      </c>
      <c r="AB15" s="206">
        <v>450</v>
      </c>
      <c r="AC15" s="423" t="s">
        <v>537</v>
      </c>
      <c r="AD15" s="424"/>
      <c r="AE15" s="425"/>
      <c r="AF15" s="271"/>
      <c r="AG15" s="233" t="e">
        <f>IF(VLOOKUP(E1,ورقة4!$A$1:$AR$2566,38,0)=0,"",VLOOKUP(E1,ورقة4!$A$1:$AR$2566,38,0))</f>
        <v>#N/A</v>
      </c>
      <c r="AH15" s="422"/>
      <c r="AI15" s="422"/>
      <c r="AJ15" s="422"/>
      <c r="AK15" s="247"/>
      <c r="AL15" s="44" t="e">
        <f>IF(J10&lt;&gt;"",J10,"")</f>
        <v>#N/A</v>
      </c>
      <c r="AM15" s="33">
        <v>8</v>
      </c>
      <c r="AU15" s="153">
        <v>11</v>
      </c>
      <c r="AV15" s="153">
        <v>200</v>
      </c>
      <c r="AW15" s="153" t="str">
        <f>D15</f>
        <v xml:space="preserve">الراي العام </v>
      </c>
      <c r="AX15" s="151">
        <f>H15</f>
        <v>0</v>
      </c>
      <c r="AY15" s="151" t="e">
        <f>I15</f>
        <v>#N/A</v>
      </c>
      <c r="BB15" s="153"/>
      <c r="BC15" s="153"/>
      <c r="BD15" s="153"/>
    </row>
    <row r="16" spans="1:56" ht="24" customHeight="1" thickTop="1" thickBot="1">
      <c r="A16" s="211" t="e">
        <f>IF(AND(I16&lt;&gt;"",H16=1),12,"")</f>
        <v>#N/A</v>
      </c>
      <c r="B16" s="36" t="e">
        <f t="shared" si="14"/>
        <v>#N/A</v>
      </c>
      <c r="C16" s="207">
        <v>210</v>
      </c>
      <c r="D16" s="356" t="s">
        <v>513</v>
      </c>
      <c r="E16" s="356"/>
      <c r="F16" s="356"/>
      <c r="G16" s="356"/>
      <c r="H16" s="271"/>
      <c r="I16" s="237" t="e">
        <f>IF(VLOOKUP(E1,ورقة4!$A$1:$AR$2566,14,0)=0,"",VLOOKUP(E1,ورقة4!$A$1:$AR$2566,14,0))</f>
        <v>#N/A</v>
      </c>
      <c r="J16" s="252" t="e">
        <f>IF(AND(Q16&lt;&gt;"",P16=1),17,"")</f>
        <v>#N/A</v>
      </c>
      <c r="K16" s="212" t="e">
        <f t="shared" si="15"/>
        <v>#N/A</v>
      </c>
      <c r="L16" s="207">
        <v>260</v>
      </c>
      <c r="M16" s="356" t="s">
        <v>518</v>
      </c>
      <c r="N16" s="356"/>
      <c r="O16" s="356"/>
      <c r="P16" s="271"/>
      <c r="Q16" s="237" t="e">
        <f>IF(VLOOKUP(E1,ورقة4!$A$1:$AR$2566,19,0)=0,"",VLOOKUP(E1,ورقة4!$A$1:$AR$2566,19,0))</f>
        <v>#N/A</v>
      </c>
      <c r="R16" s="158" t="e">
        <f>IF(AND(Y16&lt;&gt;"",X16=1),32,"")</f>
        <v>#N/A</v>
      </c>
      <c r="S16" s="212" t="e">
        <f t="shared" ref="S16:S19" si="16">IF(OR(Y16="ج",Y16="ر1",Y16="ر2"),IF(X16=1,IF($L$5=$AO$7,0,IF($L$5=$AO$2,IF(Y16="ج",4000,IF(Y16="ر1",5200,IF(Y16="ر2",6000,""))),IF(OR($L$5=$AO$3,$L$5=$AO$6),IF(Y16="ج",2500,IF(Y16="ر1",3250,IF(Y16="ر2",3750,""))),IF($L$5=$AO$4,500,IF(OR($L$5=$AO$1,$L$5=$AO$5),IF(Y16="ج",4000,IF(Y16="ر1",5500,IF(Y16="ر2",6500,""))),IF(Y16="ج",5000,IF(Y16="ر1",6500,IF(Y16="ر2",7500,""))))))))))</f>
        <v>#N/A</v>
      </c>
      <c r="T16" s="207">
        <v>410</v>
      </c>
      <c r="U16" s="356" t="s">
        <v>533</v>
      </c>
      <c r="V16" s="356"/>
      <c r="W16" s="356"/>
      <c r="X16" s="271"/>
      <c r="Y16" s="237" t="e">
        <f>IF(VLOOKUP(E1,ورقة4!$A$1:$AR$2566,34,0)=0,"",VLOOKUP(E1,ورقة4!$A$1:$AR$2566,34,0))</f>
        <v>#N/A</v>
      </c>
      <c r="Z16" s="254" t="e">
        <f>IF(AND(AG16&lt;&gt;"",AF16=1),37,"")</f>
        <v>#N/A</v>
      </c>
      <c r="AA16" s="212" t="e">
        <f t="shared" ref="AA16:AA19" si="17">IF(OR(AG16="ج",AG16="ر1",AG16="ر2"),IF(AF16=1,IF($L$5=$AO$7,0,IF($L$5=$AO$2,IF(AG16="ج",4000,IF(AG16="ر1",5200,IF(AG16="ر2",6000,""))),IF(OR($L$5=$AO$3,$L$5=$AO$6),IF(AG16="ج",2500,IF(AG16="ر1",3250,IF(AG16="ر2",3750,""))),IF($L$5=$AO$4,500,IF(OR($L$5=$AO$1,$L$5=$AO$5),IF(AG16="ج",4000,IF(AG16="ر1",5500,IF(AG16="ر2",6500,""))),IF(AG16="ج",5000,IF(AG16="ر1",6500,IF(AG16="ر2",7500,""))))))))))</f>
        <v>#N/A</v>
      </c>
      <c r="AB16" s="207">
        <v>460</v>
      </c>
      <c r="AC16" s="397" t="s">
        <v>538</v>
      </c>
      <c r="AD16" s="398"/>
      <c r="AE16" s="399"/>
      <c r="AF16" s="271"/>
      <c r="AG16" s="234" t="e">
        <f>IF(VLOOKUP(E1,ورقة4!$A$1:$AR$2566,39,0)=0,"",VLOOKUP(E1,ورقة4!$A$1:$AR$2566,39,0))</f>
        <v>#N/A</v>
      </c>
      <c r="AH16" s="422"/>
      <c r="AI16" s="422"/>
      <c r="AJ16" s="422"/>
      <c r="AK16" s="247"/>
      <c r="AL16" s="44" t="e">
        <f>IF(J11&lt;&gt;"",J11,"")</f>
        <v>#N/A</v>
      </c>
      <c r="AM16" s="33">
        <v>9</v>
      </c>
      <c r="AU16" s="153">
        <v>12</v>
      </c>
      <c r="AV16" s="153">
        <v>210</v>
      </c>
      <c r="AW16" s="153" t="str">
        <f t="shared" ref="AW16:AW19" si="18">D16</f>
        <v xml:space="preserve">تشريعات الاعلام واخلاقياته </v>
      </c>
      <c r="AX16" s="151">
        <f t="shared" ref="AX16:AX19" si="19">H16</f>
        <v>0</v>
      </c>
      <c r="AY16" s="151" t="e">
        <f t="shared" ref="AY16:AY19" si="20">I16</f>
        <v>#N/A</v>
      </c>
      <c r="BB16" s="153"/>
      <c r="BC16" s="153"/>
      <c r="BD16" s="153"/>
    </row>
    <row r="17" spans="1:56" ht="24" customHeight="1" thickTop="1" thickBot="1">
      <c r="A17" s="211" t="e">
        <f>IF(AND(I17&lt;&gt;"",H17=1),13,"")</f>
        <v>#N/A</v>
      </c>
      <c r="B17" s="36" t="e">
        <f t="shared" si="14"/>
        <v>#N/A</v>
      </c>
      <c r="C17" s="207">
        <v>220</v>
      </c>
      <c r="D17" s="356" t="s">
        <v>514</v>
      </c>
      <c r="E17" s="356"/>
      <c r="F17" s="356"/>
      <c r="G17" s="356"/>
      <c r="H17" s="271"/>
      <c r="I17" s="237" t="e">
        <f>IF(VLOOKUP(E1,ورقة4!$A$1:$AR$2566,15,0)=0,"",VLOOKUP(E1,ورقة4!$A$1:$AR$2566,15,0))</f>
        <v>#N/A</v>
      </c>
      <c r="J17" s="252" t="e">
        <f>IF(AND(Q17&lt;&gt;"",P17=1),18,"")</f>
        <v>#N/A</v>
      </c>
      <c r="K17" s="212" t="e">
        <f t="shared" si="15"/>
        <v>#N/A</v>
      </c>
      <c r="L17" s="207">
        <v>270</v>
      </c>
      <c r="M17" s="356" t="s">
        <v>519</v>
      </c>
      <c r="N17" s="356"/>
      <c r="O17" s="356"/>
      <c r="P17" s="271"/>
      <c r="Q17" s="237" t="e">
        <f>IF(VLOOKUP(E1,ورقة4!$A$1:$AR$2566,20,0)=0,"",VLOOKUP(E1,ورقة4!$A$1:$AR$2566,20,0))</f>
        <v>#N/A</v>
      </c>
      <c r="R17" s="158" t="e">
        <f>IF(AND(Y17&lt;&gt;"",X17=1),33,"")</f>
        <v>#N/A</v>
      </c>
      <c r="S17" s="212" t="e">
        <f t="shared" si="16"/>
        <v>#N/A</v>
      </c>
      <c r="T17" s="207">
        <v>420</v>
      </c>
      <c r="U17" s="356" t="s">
        <v>534</v>
      </c>
      <c r="V17" s="356"/>
      <c r="W17" s="356"/>
      <c r="X17" s="271"/>
      <c r="Y17" s="237" t="e">
        <f>IF(VLOOKUP(E1,ورقة4!$A$1:$AR$2566,35,0)=0,"",VLOOKUP(E1,ورقة4!$A$1:$AR$2566,35,0))</f>
        <v>#N/A</v>
      </c>
      <c r="Z17" s="254" t="e">
        <f>IF(AND(AG17&lt;&gt;"",AF17=1),38,"")</f>
        <v>#N/A</v>
      </c>
      <c r="AA17" s="212" t="e">
        <f t="shared" si="17"/>
        <v>#N/A</v>
      </c>
      <c r="AB17" s="207">
        <v>470</v>
      </c>
      <c r="AC17" s="397" t="s">
        <v>539</v>
      </c>
      <c r="AD17" s="398"/>
      <c r="AE17" s="399"/>
      <c r="AF17" s="271"/>
      <c r="AG17" s="234" t="e">
        <f>IF(VLOOKUP(E1,ورقة4!$A$1:$AR$2566,40,0)=0,"",VLOOKUP(E1,ورقة4!$A$1:$AR$2566,40,0))</f>
        <v>#N/A</v>
      </c>
      <c r="AH17" s="422"/>
      <c r="AI17" s="422"/>
      <c r="AJ17" s="422"/>
      <c r="AK17" s="247"/>
      <c r="AL17" s="44" t="e">
        <f>IF(J12&lt;&gt;"",J12,"")</f>
        <v>#N/A</v>
      </c>
      <c r="AM17" s="33">
        <v>10</v>
      </c>
      <c r="AU17" s="153">
        <v>13</v>
      </c>
      <c r="AV17" s="153">
        <v>220</v>
      </c>
      <c r="AW17" s="153" t="str">
        <f t="shared" si="18"/>
        <v xml:space="preserve">تكنلوجيا الاتصال والمعلومات </v>
      </c>
      <c r="AX17" s="151">
        <f t="shared" si="19"/>
        <v>0</v>
      </c>
      <c r="AY17" s="151" t="e">
        <f t="shared" si="20"/>
        <v>#N/A</v>
      </c>
      <c r="BB17" s="153"/>
      <c r="BC17" s="153"/>
      <c r="BD17" s="153"/>
    </row>
    <row r="18" spans="1:56" ht="24" customHeight="1" thickTop="1" thickBot="1">
      <c r="A18" s="211" t="e">
        <f>IF(AND(I18&lt;&gt;"",H18=1),14,"")</f>
        <v>#N/A</v>
      </c>
      <c r="B18" s="36" t="e">
        <f t="shared" si="14"/>
        <v>#N/A</v>
      </c>
      <c r="C18" s="207">
        <v>230</v>
      </c>
      <c r="D18" s="356" t="s">
        <v>515</v>
      </c>
      <c r="E18" s="356"/>
      <c r="F18" s="356"/>
      <c r="G18" s="356"/>
      <c r="H18" s="271"/>
      <c r="I18" s="237" t="e">
        <f>IF(VLOOKUP(E1,ورقة4!$A$1:$AR$2566,16,0)=0,"",VLOOKUP(E1,ورقة4!$A$1:$AR$2566,16,0))</f>
        <v>#N/A</v>
      </c>
      <c r="J18" s="252" t="e">
        <f>IF(AND(Q18&lt;&gt;"",P18=1),19,"")</f>
        <v>#N/A</v>
      </c>
      <c r="K18" s="212" t="e">
        <f t="shared" si="15"/>
        <v>#N/A</v>
      </c>
      <c r="L18" s="207">
        <v>280</v>
      </c>
      <c r="M18" s="356" t="s">
        <v>520</v>
      </c>
      <c r="N18" s="356"/>
      <c r="O18" s="356"/>
      <c r="P18" s="271"/>
      <c r="Q18" s="237" t="e">
        <f>IF(VLOOKUP(E1,ورقة4!$A$1:$AR$2566,21,0)=0,"",VLOOKUP(E1,ورقة4!$A$1:$AR$2566,21,0))</f>
        <v>#N/A</v>
      </c>
      <c r="R18" s="158" t="e">
        <f>IF(AND(Y18&lt;&gt;"",X18=1),34,"")</f>
        <v>#N/A</v>
      </c>
      <c r="S18" s="212" t="e">
        <f t="shared" si="16"/>
        <v>#N/A</v>
      </c>
      <c r="T18" s="207">
        <v>430</v>
      </c>
      <c r="U18" s="356" t="s">
        <v>535</v>
      </c>
      <c r="V18" s="356"/>
      <c r="W18" s="356"/>
      <c r="X18" s="271"/>
      <c r="Y18" s="237" t="e">
        <f>IF(VLOOKUP(E1,ورقة4!$A$1:$AR$2566,36,0)=0,"",VLOOKUP(E1,ورقة4!$A$1:$AR$2566,36,0))</f>
        <v>#N/A</v>
      </c>
      <c r="Z18" s="254" t="e">
        <f>IF(AND(AG18&lt;&gt;"",AF18=1),39,"")</f>
        <v>#N/A</v>
      </c>
      <c r="AA18" s="212" t="e">
        <f t="shared" si="17"/>
        <v>#N/A</v>
      </c>
      <c r="AB18" s="207">
        <v>480</v>
      </c>
      <c r="AC18" s="397" t="s">
        <v>540</v>
      </c>
      <c r="AD18" s="398"/>
      <c r="AE18" s="399"/>
      <c r="AF18" s="271"/>
      <c r="AG18" s="234" t="e">
        <f>IF(VLOOKUP(E1,ورقة4!$A$1:$AR$2566,41,0)=0,"",VLOOKUP(E1,ورقة4!$A$1:$AR$2566,41,0))</f>
        <v>#N/A</v>
      </c>
      <c r="AH18" s="422"/>
      <c r="AI18" s="422"/>
      <c r="AJ18" s="422"/>
      <c r="AK18" s="247"/>
      <c r="AL18" s="44" t="e">
        <f>IF(A15&lt;&gt;"",A15,"")</f>
        <v>#N/A</v>
      </c>
      <c r="AM18" s="33">
        <v>11</v>
      </c>
      <c r="AU18" s="153">
        <v>14</v>
      </c>
      <c r="AV18" s="153">
        <v>230</v>
      </c>
      <c r="AW18" s="153" t="str">
        <f t="shared" si="18"/>
        <v>الترجمة الاعلامية (2)</v>
      </c>
      <c r="AX18" s="151">
        <f t="shared" si="19"/>
        <v>0</v>
      </c>
      <c r="AY18" s="151" t="e">
        <f t="shared" si="20"/>
        <v>#N/A</v>
      </c>
      <c r="BB18" s="153"/>
      <c r="BC18" s="153"/>
      <c r="BD18" s="153"/>
    </row>
    <row r="19" spans="1:56" ht="22.5" customHeight="1" thickTop="1" thickBot="1">
      <c r="A19" s="211" t="e">
        <f>IF(AND(I19&lt;&gt;"",H19=1),15,"")</f>
        <v>#N/A</v>
      </c>
      <c r="B19" s="36" t="e">
        <f t="shared" si="14"/>
        <v>#N/A</v>
      </c>
      <c r="C19" s="208">
        <v>240</v>
      </c>
      <c r="D19" s="355" t="s">
        <v>516</v>
      </c>
      <c r="E19" s="355"/>
      <c r="F19" s="355"/>
      <c r="G19" s="355"/>
      <c r="H19" s="271"/>
      <c r="I19" s="238" t="e">
        <f>IF(VLOOKUP(E1,ورقة4!$A$1:$AR$2566,17,0)=0,"",VLOOKUP(E1,ورقة4!$A$1:$AR$2566,17,0))</f>
        <v>#N/A</v>
      </c>
      <c r="J19" s="252" t="e">
        <f>IF(AND(Q19&lt;&gt;"",P19=1),20,"")</f>
        <v>#N/A</v>
      </c>
      <c r="K19" s="212" t="e">
        <f t="shared" si="15"/>
        <v>#N/A</v>
      </c>
      <c r="L19" s="208">
        <v>290</v>
      </c>
      <c r="M19" s="355" t="s">
        <v>521</v>
      </c>
      <c r="N19" s="355"/>
      <c r="O19" s="355"/>
      <c r="P19" s="271"/>
      <c r="Q19" s="238" t="e">
        <f>IF(VLOOKUP(E1,ورقة4!$A$1:$AR$2566,22,0)=0,"",VLOOKUP(E1,ورقة4!$A$1:$AR$2566,22,0))</f>
        <v>#N/A</v>
      </c>
      <c r="R19" s="158" t="e">
        <f>IF(AND(Y19&lt;&gt;"",X19=1),35,"")</f>
        <v>#N/A</v>
      </c>
      <c r="S19" s="212" t="e">
        <f t="shared" si="16"/>
        <v>#N/A</v>
      </c>
      <c r="T19" s="208">
        <v>440</v>
      </c>
      <c r="U19" s="355" t="s">
        <v>536</v>
      </c>
      <c r="V19" s="355"/>
      <c r="W19" s="355"/>
      <c r="X19" s="271"/>
      <c r="Y19" s="238" t="e">
        <f>IF(VLOOKUP(E1,ورقة4!$A$1:$AR$2566,37,0)=0,"",VLOOKUP(E1,ورقة4!$A$1:$AR$2566,37,0))</f>
        <v>#N/A</v>
      </c>
      <c r="Z19" s="254" t="e">
        <f>IF(AND(AG19&lt;&gt;"",AF19=1),40,"")</f>
        <v>#N/A</v>
      </c>
      <c r="AA19" s="212" t="e">
        <f t="shared" si="17"/>
        <v>#N/A</v>
      </c>
      <c r="AB19" s="208">
        <v>490</v>
      </c>
      <c r="AC19" s="436" t="s">
        <v>541</v>
      </c>
      <c r="AD19" s="437"/>
      <c r="AE19" s="438"/>
      <c r="AF19" s="271"/>
      <c r="AG19" s="235" t="e">
        <f>IF(VLOOKUP(E1,ورقة4!$A$1:$AR$2566,42,0)=0,"",VLOOKUP(E1,ورقة4!$A$1:$AR$2566,42,0))</f>
        <v>#N/A</v>
      </c>
      <c r="AH19" s="248"/>
      <c r="AI19" s="248"/>
      <c r="AJ19" s="248"/>
      <c r="AK19" s="247"/>
      <c r="AL19" s="44" t="e">
        <f>IF(A16&lt;&gt;"",A16,"")</f>
        <v>#N/A</v>
      </c>
      <c r="AM19" s="33">
        <v>12</v>
      </c>
      <c r="AU19" s="153">
        <v>15</v>
      </c>
      <c r="AV19" s="153">
        <v>240</v>
      </c>
      <c r="AW19" s="153" t="str">
        <f t="shared" si="18"/>
        <v xml:space="preserve">التحرير الصحفي </v>
      </c>
      <c r="AX19" s="151">
        <f t="shared" si="19"/>
        <v>0</v>
      </c>
      <c r="AY19" s="151" t="e">
        <f t="shared" si="20"/>
        <v>#N/A</v>
      </c>
      <c r="BB19" s="153"/>
      <c r="BC19" s="153"/>
      <c r="BD19" s="153"/>
    </row>
    <row r="20" spans="1:56" ht="16.5" hidden="1" thickBot="1">
      <c r="B20" s="36" t="e">
        <f>SUM(B15:B19)</f>
        <v>#N/A</v>
      </c>
      <c r="C20" s="100"/>
      <c r="D20" s="101"/>
      <c r="E20" s="101"/>
      <c r="F20" s="101"/>
      <c r="G20" s="205">
        <f>COUNTIFS(I15:I19,$C$25,H15:H19,1)</f>
        <v>0</v>
      </c>
      <c r="H20" s="255">
        <f>COUNTIFS(I15:I19,$C$26,H15:H19,1)</f>
        <v>0</v>
      </c>
      <c r="I20" s="256">
        <f>COUNTIFS(I15:I19,$C$28,H15:H19,1)</f>
        <v>0</v>
      </c>
      <c r="J20" s="65"/>
      <c r="K20" s="36" t="e">
        <f>SUM(K15:K19)</f>
        <v>#N/A</v>
      </c>
      <c r="L20" s="100"/>
      <c r="M20" s="101"/>
      <c r="N20" s="101"/>
      <c r="O20" s="205">
        <f>COUNTIFS(Q15:Q19,$C$25,P15:P19,1)</f>
        <v>0</v>
      </c>
      <c r="P20" s="255">
        <f>COUNTIFS(Q15:Q19,$C$26,P15:P19,1)</f>
        <v>0</v>
      </c>
      <c r="Q20" s="256">
        <f>COUNTIFS(Q15:Q19,$C$28,P15:P19,1)</f>
        <v>0</v>
      </c>
      <c r="R20" s="158"/>
      <c r="S20" s="66" t="e">
        <f>SUM(S15:S19)</f>
        <v>#N/A</v>
      </c>
      <c r="T20" s="64"/>
      <c r="U20" s="88"/>
      <c r="V20" s="88"/>
      <c r="W20" s="205">
        <f>COUNTIFS(Y15:Y19,$C$25,X15:X19,1)</f>
        <v>0</v>
      </c>
      <c r="X20" s="255">
        <f>COUNTIFS(Y15:Y19,$C$26,X15:X19,1)</f>
        <v>0</v>
      </c>
      <c r="Y20" s="256">
        <f>COUNTIFS(Y15:Y19,$C$28,X15:X19,1)</f>
        <v>0</v>
      </c>
      <c r="Z20" s="67"/>
      <c r="AA20" s="66" t="e">
        <f>SUM(AA15:AA19)</f>
        <v>#N/A</v>
      </c>
      <c r="AB20" s="88"/>
      <c r="AC20" s="88"/>
      <c r="AD20" s="88"/>
      <c r="AE20" s="205">
        <f>COUNTIFS(AG15:AG19,$C$25,AF15:AF19,1)</f>
        <v>0</v>
      </c>
      <c r="AF20" s="255">
        <f>COUNTIFS(AG15:AG19,$C$26,AF15:AF19,1)</f>
        <v>0</v>
      </c>
      <c r="AG20" s="256">
        <f>COUNTIFS(AG15:AG19,$C$28,AF15:AF19,1)</f>
        <v>0</v>
      </c>
      <c r="AH20" s="248"/>
      <c r="AI20" s="248"/>
      <c r="AJ20" s="248"/>
      <c r="AK20" s="247"/>
      <c r="AL20" s="44" t="e">
        <f>IF(A17&lt;&gt;"",A17,"")</f>
        <v>#N/A</v>
      </c>
      <c r="AM20" s="33">
        <v>13</v>
      </c>
      <c r="AU20" s="153">
        <v>16</v>
      </c>
      <c r="AV20" s="153">
        <v>250</v>
      </c>
      <c r="AW20" s="153" t="str">
        <f>M15</f>
        <v>مادة اعلامية بلغة اجنبية (2)</v>
      </c>
      <c r="AX20" s="151">
        <f>P15</f>
        <v>0</v>
      </c>
      <c r="AY20" s="151" t="e">
        <f>Q15</f>
        <v>#N/A</v>
      </c>
      <c r="BB20" s="153"/>
      <c r="BC20" s="153"/>
    </row>
    <row r="21" spans="1:56" ht="16.5" hidden="1" thickBot="1">
      <c r="T21" s="43" t="e">
        <f>B13+B20+K13+K20+S13+S20+AA13+AA20</f>
        <v>#N/A</v>
      </c>
      <c r="AH21" s="248"/>
      <c r="AI21" s="248"/>
      <c r="AJ21" s="248"/>
      <c r="AK21" s="247"/>
      <c r="AL21" s="44" t="e">
        <f>IF(A18&lt;&gt;"",A18,"")</f>
        <v>#N/A</v>
      </c>
      <c r="AM21" s="33">
        <v>14</v>
      </c>
      <c r="AU21" s="153">
        <v>17</v>
      </c>
      <c r="AV21" s="153">
        <v>260</v>
      </c>
      <c r="AW21" s="153" t="str">
        <f t="shared" ref="AW21:AW24" si="21">M16</f>
        <v xml:space="preserve">الكتابة للإذاعة والتلفزيون </v>
      </c>
      <c r="AX21" s="151">
        <f t="shared" ref="AX21:AY21" si="22">P16</f>
        <v>0</v>
      </c>
      <c r="AY21" s="151" t="e">
        <f t="shared" si="22"/>
        <v>#N/A</v>
      </c>
      <c r="BB21" s="153"/>
      <c r="BC21" s="153"/>
    </row>
    <row r="22" spans="1:56" ht="16.5" thickBot="1">
      <c r="A22" s="167"/>
      <c r="B22" s="167"/>
      <c r="C22" s="167"/>
      <c r="D22" s="167"/>
      <c r="E22" s="167"/>
      <c r="F22" s="167"/>
      <c r="G22" s="167"/>
      <c r="H22" s="167"/>
      <c r="I22" s="167"/>
      <c r="J22" s="167"/>
      <c r="K22" s="167"/>
      <c r="L22" s="167"/>
      <c r="M22" s="167"/>
      <c r="N22" s="167"/>
      <c r="O22" s="167"/>
      <c r="P22" s="167"/>
      <c r="Q22" s="167"/>
      <c r="R22" s="161"/>
      <c r="S22" s="162"/>
      <c r="T22" s="167"/>
      <c r="U22" s="163"/>
      <c r="V22" s="163"/>
      <c r="W22" s="163"/>
      <c r="X22" s="164"/>
      <c r="Y22" s="165"/>
      <c r="Z22" s="166"/>
      <c r="AA22" s="162"/>
      <c r="AB22" s="163"/>
      <c r="AC22" s="163"/>
      <c r="AD22" s="163"/>
      <c r="AE22" s="163"/>
      <c r="AF22" s="164"/>
      <c r="AG22" s="165"/>
      <c r="AH22" s="248"/>
      <c r="AI22" s="248"/>
      <c r="AJ22" s="248"/>
      <c r="AK22" s="247"/>
      <c r="AL22" s="44" t="e">
        <f>IF(A19&lt;&gt;"",A19,"")</f>
        <v>#N/A</v>
      </c>
      <c r="AM22" s="33">
        <v>15</v>
      </c>
      <c r="AU22" s="153">
        <v>18</v>
      </c>
      <c r="AV22" s="153">
        <v>270</v>
      </c>
      <c r="AW22" s="153" t="str">
        <f t="shared" si="21"/>
        <v xml:space="preserve">ادارة الاعلان واقتصادياته </v>
      </c>
      <c r="AX22" s="151">
        <f t="shared" ref="AX22:AY22" si="23">P17</f>
        <v>0</v>
      </c>
      <c r="AY22" s="151" t="e">
        <f t="shared" si="23"/>
        <v>#N/A</v>
      </c>
      <c r="BB22" s="153"/>
      <c r="BC22" s="153"/>
    </row>
    <row r="23" spans="1:56" ht="17.25" thickTop="1" thickBot="1">
      <c r="A23" s="167"/>
      <c r="B23" s="24"/>
      <c r="C23" s="167"/>
      <c r="D23" s="24"/>
      <c r="E23" s="24"/>
      <c r="F23" s="24"/>
      <c r="G23" s="24"/>
      <c r="H23" s="24"/>
      <c r="I23" s="24"/>
      <c r="J23" s="24"/>
      <c r="K23" s="86"/>
      <c r="L23" s="167"/>
      <c r="M23" s="167"/>
      <c r="N23" s="167"/>
      <c r="O23" s="167"/>
      <c r="P23" s="164"/>
      <c r="Q23" s="165"/>
      <c r="R23" s="86"/>
      <c r="S23" s="167"/>
      <c r="T23" s="167"/>
      <c r="U23" s="167"/>
      <c r="V23" s="167"/>
      <c r="W23" s="167"/>
      <c r="X23" s="167"/>
      <c r="Y23" s="167"/>
      <c r="Z23" s="167"/>
      <c r="AA23" s="167"/>
      <c r="AB23" s="167"/>
      <c r="AC23" s="167"/>
      <c r="AD23" s="167"/>
      <c r="AE23" s="167"/>
      <c r="AF23" s="167"/>
      <c r="AG23" s="167"/>
      <c r="AH23" s="248"/>
      <c r="AI23" s="248"/>
      <c r="AJ23" s="248"/>
      <c r="AK23" s="247"/>
      <c r="AL23" s="44" t="e">
        <f>IF(J15&lt;&gt;"",J15,"")</f>
        <v>#N/A</v>
      </c>
      <c r="AM23" s="33">
        <v>16</v>
      </c>
      <c r="AU23" s="153">
        <v>19</v>
      </c>
      <c r="AV23" s="153">
        <v>280</v>
      </c>
      <c r="AW23" s="153" t="str">
        <f t="shared" si="21"/>
        <v xml:space="preserve">ادارة وتخطيط العلاقات العامة </v>
      </c>
      <c r="AX23" s="151">
        <f t="shared" ref="AX23:AY23" si="24">P18</f>
        <v>0</v>
      </c>
      <c r="AY23" s="151" t="e">
        <f t="shared" si="24"/>
        <v>#N/A</v>
      </c>
      <c r="BB23" s="153"/>
      <c r="BC23" s="153"/>
    </row>
    <row r="24" spans="1:56" s="102" customFormat="1" ht="17.25" thickTop="1" thickBot="1">
      <c r="A24" s="168"/>
      <c r="B24" s="168"/>
      <c r="C24" s="168"/>
      <c r="D24" s="168"/>
      <c r="E24" s="168"/>
      <c r="F24" s="168"/>
      <c r="G24" s="168"/>
      <c r="H24" s="168"/>
      <c r="I24" s="168"/>
      <c r="J24" s="168"/>
      <c r="K24" s="168"/>
      <c r="L24" s="168"/>
      <c r="M24" s="168"/>
      <c r="N24" s="168"/>
      <c r="O24" s="168"/>
      <c r="P24" s="168"/>
      <c r="Q24" s="168"/>
      <c r="R24" s="168"/>
      <c r="S24" s="168"/>
      <c r="T24" s="168"/>
      <c r="U24" s="168"/>
      <c r="V24" s="168"/>
      <c r="W24" s="168"/>
      <c r="X24" s="168"/>
      <c r="Y24" s="168"/>
      <c r="Z24" s="168"/>
      <c r="AA24" s="168"/>
      <c r="AB24" s="168"/>
      <c r="AC24" s="168"/>
      <c r="AD24" s="168"/>
      <c r="AE24" s="168"/>
      <c r="AF24" s="168"/>
      <c r="AG24" s="168"/>
      <c r="AH24" s="249"/>
      <c r="AI24" s="249"/>
      <c r="AJ24" s="249"/>
      <c r="AK24" s="249"/>
      <c r="AL24" s="44" t="e">
        <f>IF(J16&lt;&gt;"",J16,"")</f>
        <v>#N/A</v>
      </c>
      <c r="AM24" s="33">
        <v>17</v>
      </c>
      <c r="AU24" s="153">
        <v>20</v>
      </c>
      <c r="AV24" s="153">
        <v>290</v>
      </c>
      <c r="AW24" s="153" t="str">
        <f t="shared" si="21"/>
        <v xml:space="preserve">نظرية الاتصال </v>
      </c>
      <c r="AX24" s="151">
        <f t="shared" ref="AX24:AY24" si="25">P19</f>
        <v>0</v>
      </c>
      <c r="AY24" s="151" t="e">
        <f t="shared" si="25"/>
        <v>#N/A</v>
      </c>
      <c r="BB24" s="153"/>
      <c r="BC24" s="153"/>
      <c r="BD24" s="168"/>
    </row>
    <row r="25" spans="1:56" s="102" customFormat="1" ht="21.75" thickTop="1" thickBot="1">
      <c r="C25" s="24" t="s">
        <v>265</v>
      </c>
      <c r="D25" s="435" t="s">
        <v>460</v>
      </c>
      <c r="E25" s="435"/>
      <c r="F25" s="435"/>
      <c r="G25" s="435"/>
      <c r="L25" s="354" t="s">
        <v>28</v>
      </c>
      <c r="M25" s="354"/>
      <c r="N25" s="434" t="e">
        <f>IF(E2="الرابعة حديث",5000,0)</f>
        <v>#N/A</v>
      </c>
      <c r="O25" s="434"/>
      <c r="P25" s="434"/>
      <c r="Q25" s="434"/>
      <c r="R25" s="213"/>
      <c r="S25" s="213"/>
      <c r="T25" s="439"/>
      <c r="U25" s="439"/>
      <c r="V25" s="439"/>
      <c r="W25" s="353"/>
      <c r="X25" s="353"/>
      <c r="Y25" s="353"/>
      <c r="Z25" s="354" t="s">
        <v>273</v>
      </c>
      <c r="AA25" s="354"/>
      <c r="AB25" s="354"/>
      <c r="AC25" s="354"/>
      <c r="AD25" s="354"/>
      <c r="AE25" s="352" t="e">
        <f>VLOOKUP($E$1,ورقة2!$A$1:$U$3327,14,0)</f>
        <v>#N/A</v>
      </c>
      <c r="AF25" s="352"/>
      <c r="AH25" s="249"/>
      <c r="AI25" s="249"/>
      <c r="AJ25" s="249"/>
      <c r="AK25" s="249"/>
      <c r="AL25" s="44" t="e">
        <f>IF(J17&lt;&gt;"",J17,"")</f>
        <v>#N/A</v>
      </c>
      <c r="AM25" s="33">
        <v>18</v>
      </c>
      <c r="AU25" s="153">
        <v>21</v>
      </c>
      <c r="AV25" s="153">
        <v>300</v>
      </c>
      <c r="AW25" s="169" t="str">
        <f>U8</f>
        <v xml:space="preserve">الإعلام الدولي </v>
      </c>
      <c r="AX25" s="151">
        <f>X8</f>
        <v>0</v>
      </c>
      <c r="AY25" s="151" t="e">
        <f>Y8</f>
        <v>#N/A</v>
      </c>
      <c r="BB25" s="169"/>
      <c r="BC25" s="169"/>
      <c r="BD25" s="168"/>
    </row>
    <row r="26" spans="1:56" s="102" customFormat="1" ht="23.25" customHeight="1" thickTop="1" thickBot="1">
      <c r="C26" s="102" t="s">
        <v>266</v>
      </c>
      <c r="D26" s="435" t="s">
        <v>461</v>
      </c>
      <c r="E26" s="435"/>
      <c r="F26" s="435"/>
      <c r="G26" s="435"/>
      <c r="L26" s="250" t="s">
        <v>26</v>
      </c>
      <c r="M26" s="250"/>
      <c r="N26" s="434" t="e">
        <f>IF(E5=1,N25+W25+AE25-AI5,T21+N25+W25+AE25-AI5)</f>
        <v>#N/A</v>
      </c>
      <c r="O26" s="434"/>
      <c r="P26" s="434"/>
      <c r="Q26" s="434"/>
      <c r="R26" s="213"/>
      <c r="S26" s="213"/>
      <c r="T26" s="354" t="s">
        <v>27</v>
      </c>
      <c r="U26" s="354"/>
      <c r="V26" s="354"/>
      <c r="W26" s="353" t="e">
        <f>IF(N27="نعم",IF(N27="نعم",IF(OR(L5=AO1,L5=AO5),N25+W25+AE25+10700+(((Q28-2)*4000)+(Y28*5500)+(AE28*6500))/2,IF(OR(L5=AO3,L5=AO6),N25+W25+AE25+6400+(((Q28-2)*2500)+(Y28*3250)+(AE28*3750))/2,IF(L5=AO2,N25+W25+AE25+8000+(((Q28-2)*4000)+(Y28*5200)+(AE28*6000))/2,N25+W25+AE25+10000+((Q28+Y28+AE28-2)*6500)/2)))),N26)</f>
        <v>#N/A</v>
      </c>
      <c r="X26" s="353"/>
      <c r="Y26" s="353"/>
      <c r="Z26" s="354" t="s">
        <v>29</v>
      </c>
      <c r="AA26" s="354"/>
      <c r="AB26" s="354"/>
      <c r="AC26" s="354"/>
      <c r="AD26" s="354"/>
      <c r="AE26" s="352" t="e">
        <f>N26-W26</f>
        <v>#N/A</v>
      </c>
      <c r="AF26" s="352"/>
      <c r="AH26" s="249"/>
      <c r="AI26" s="249"/>
      <c r="AJ26" s="249"/>
      <c r="AK26" s="249"/>
      <c r="AL26" s="44" t="e">
        <f>IF(J18&lt;&gt;"",J18,"")</f>
        <v>#N/A</v>
      </c>
      <c r="AM26" s="33">
        <v>19</v>
      </c>
      <c r="AU26" s="153">
        <v>22</v>
      </c>
      <c r="AV26" s="153">
        <v>310</v>
      </c>
      <c r="AW26" s="169" t="str">
        <f t="shared" ref="AW26" si="26">U9</f>
        <v xml:space="preserve">التخطيط الاعلامي </v>
      </c>
      <c r="AX26" s="151">
        <f t="shared" ref="AX26:AY26" si="27">X9</f>
        <v>0</v>
      </c>
      <c r="AY26" s="151" t="e">
        <f t="shared" si="27"/>
        <v>#N/A</v>
      </c>
      <c r="BB26" s="169"/>
      <c r="BC26" s="169"/>
      <c r="BD26" s="168"/>
    </row>
    <row r="27" spans="1:56" s="102" customFormat="1" ht="23.25" customHeight="1" thickTop="1" thickBot="1">
      <c r="D27" s="257"/>
      <c r="E27" s="257"/>
      <c r="F27" s="257"/>
      <c r="G27" s="257"/>
      <c r="L27" s="440" t="s">
        <v>23</v>
      </c>
      <c r="M27" s="440"/>
      <c r="N27" s="441" t="s">
        <v>470</v>
      </c>
      <c r="O27" s="441"/>
      <c r="P27" s="441"/>
      <c r="Q27" s="441"/>
      <c r="R27" s="213"/>
      <c r="S27" s="213"/>
      <c r="T27" s="213"/>
      <c r="U27" s="213"/>
      <c r="V27" s="213"/>
      <c r="W27" s="213"/>
      <c r="X27" s="213"/>
      <c r="Y27" s="213"/>
      <c r="Z27" s="213"/>
      <c r="AA27" s="213"/>
      <c r="AB27" s="213"/>
      <c r="AC27" s="213"/>
      <c r="AD27" s="213"/>
      <c r="AE27" s="213"/>
      <c r="AF27" s="213"/>
      <c r="AL27" s="44"/>
      <c r="AM27" s="33"/>
      <c r="AU27" s="153"/>
      <c r="AV27" s="153"/>
      <c r="AW27" s="169"/>
      <c r="AX27" s="151"/>
      <c r="AY27" s="151"/>
      <c r="BB27" s="169"/>
      <c r="BC27" s="169"/>
      <c r="BD27" s="168"/>
    </row>
    <row r="28" spans="1:56" s="102" customFormat="1" ht="14.25" customHeight="1" thickTop="1" thickBot="1">
      <c r="C28" s="102" t="s">
        <v>264</v>
      </c>
      <c r="D28" s="435" t="s">
        <v>462</v>
      </c>
      <c r="E28" s="435"/>
      <c r="F28" s="435"/>
      <c r="G28" s="435"/>
      <c r="L28" s="432" t="s">
        <v>274</v>
      </c>
      <c r="M28" s="432"/>
      <c r="N28" s="432"/>
      <c r="O28" s="432"/>
      <c r="P28" s="432"/>
      <c r="Q28" s="103">
        <f>G13+G20+O13+O20+W13+W20+AE13+AE20</f>
        <v>0</v>
      </c>
      <c r="T28" s="433" t="s">
        <v>275</v>
      </c>
      <c r="U28" s="433"/>
      <c r="V28" s="433"/>
      <c r="W28" s="433"/>
      <c r="X28" s="433"/>
      <c r="Y28" s="103">
        <f>H13+H20+P13+P20+X13+X20+AF13+AF20</f>
        <v>0</v>
      </c>
      <c r="Z28" s="432" t="s">
        <v>276</v>
      </c>
      <c r="AA28" s="432"/>
      <c r="AB28" s="432"/>
      <c r="AC28" s="432"/>
      <c r="AD28" s="432"/>
      <c r="AE28" s="103">
        <f>I13+I20+Q13+Q20+Y13+Y20+AG13+AG20</f>
        <v>0</v>
      </c>
      <c r="AL28" s="44" t="e">
        <f>IF(J19&lt;&gt;"",J19,"")</f>
        <v>#N/A</v>
      </c>
      <c r="AM28" s="33">
        <v>20</v>
      </c>
      <c r="AU28" s="153">
        <v>23</v>
      </c>
      <c r="AV28" s="153">
        <v>320</v>
      </c>
      <c r="AW28" s="169" t="str">
        <f>U10</f>
        <v xml:space="preserve">الاخراج الصحفي </v>
      </c>
      <c r="AX28" s="151">
        <f t="shared" ref="AX28:AY28" si="28">X10</f>
        <v>0</v>
      </c>
      <c r="AY28" s="151" t="e">
        <f t="shared" si="28"/>
        <v>#N/A</v>
      </c>
      <c r="BB28" s="153"/>
      <c r="BC28" s="153"/>
      <c r="BD28" s="168"/>
    </row>
    <row r="29" spans="1:56" s="102" customFormat="1" ht="23.25" customHeight="1" thickTop="1" thickBot="1">
      <c r="AL29" s="44" t="e">
        <f>IF(R8&lt;&gt;"",R8,"")</f>
        <v>#N/A</v>
      </c>
      <c r="AM29" s="33">
        <v>21</v>
      </c>
      <c r="AU29" s="153">
        <v>24</v>
      </c>
      <c r="AV29" s="153">
        <v>330</v>
      </c>
      <c r="AW29" s="169" t="str">
        <f>U11</f>
        <v>الترجمة الاعلامية  (3)</v>
      </c>
      <c r="AX29" s="151">
        <f t="shared" ref="AX29:AY29" si="29">X11</f>
        <v>0</v>
      </c>
      <c r="AY29" s="151" t="e">
        <f t="shared" si="29"/>
        <v>#N/A</v>
      </c>
      <c r="BB29" s="153"/>
      <c r="BC29" s="153"/>
      <c r="BD29" s="168"/>
    </row>
    <row r="30" spans="1:56" s="37" customFormat="1" ht="17.25" thickTop="1" thickBot="1">
      <c r="B30" s="3"/>
      <c r="C30" s="4"/>
      <c r="D30" s="26"/>
      <c r="E30" s="26"/>
      <c r="F30" s="26"/>
      <c r="G30" s="26"/>
      <c r="H30" s="3"/>
      <c r="I30" s="3"/>
      <c r="J30" s="25"/>
      <c r="K30" s="3"/>
      <c r="AL30" s="44" t="e">
        <f>IF(R9&lt;&gt;"",R9,"")</f>
        <v>#N/A</v>
      </c>
      <c r="AM30" s="33">
        <v>22</v>
      </c>
      <c r="AU30" s="153">
        <v>25</v>
      </c>
      <c r="AV30" s="153">
        <v>340</v>
      </c>
      <c r="AW30" s="169" t="str">
        <f>U12</f>
        <v xml:space="preserve">الاخراج الاذاعي والتلفزيوني </v>
      </c>
      <c r="AX30" s="151">
        <f t="shared" ref="AX30:AY30" si="30">X12</f>
        <v>0</v>
      </c>
      <c r="AY30" s="151" t="e">
        <f t="shared" si="30"/>
        <v>#N/A</v>
      </c>
      <c r="BB30" s="153"/>
      <c r="BC30" s="153"/>
    </row>
    <row r="31" spans="1:56" s="37" customFormat="1" ht="17.25" thickTop="1" thickBot="1">
      <c r="B31" s="3"/>
      <c r="C31" s="4"/>
      <c r="D31" s="26"/>
      <c r="E31" s="26"/>
      <c r="F31" s="26"/>
      <c r="G31" s="26"/>
      <c r="H31" s="3"/>
      <c r="I31" s="3"/>
      <c r="J31" s="25"/>
      <c r="K31" s="3"/>
      <c r="AL31" s="44" t="e">
        <f>IF(R10&lt;&gt;"",R10,"")</f>
        <v>#N/A</v>
      </c>
      <c r="AM31" s="33">
        <v>23</v>
      </c>
      <c r="AU31" s="153">
        <v>26</v>
      </c>
      <c r="AV31" s="153">
        <v>350</v>
      </c>
      <c r="AW31" s="153" t="str">
        <f>AC8</f>
        <v xml:space="preserve">البرامج التعليمية والثقافية </v>
      </c>
      <c r="AX31" s="151">
        <f>AF8</f>
        <v>0</v>
      </c>
      <c r="AY31" s="151" t="e">
        <f>AG8</f>
        <v>#N/A</v>
      </c>
      <c r="BB31" s="153"/>
      <c r="BC31" s="153"/>
    </row>
    <row r="32" spans="1:56" s="37" customFormat="1" ht="17.25" thickTop="1" thickBot="1">
      <c r="B32" s="3"/>
      <c r="C32" s="4"/>
      <c r="D32" s="26"/>
      <c r="E32" s="26"/>
      <c r="F32" s="26"/>
      <c r="G32" s="26"/>
      <c r="H32" s="3"/>
      <c r="I32" s="3"/>
      <c r="J32" s="25"/>
      <c r="K32" s="3"/>
      <c r="L32" s="4"/>
      <c r="M32" s="26"/>
      <c r="N32" s="26"/>
      <c r="O32" s="26"/>
      <c r="P32" s="3"/>
      <c r="Q32" s="3"/>
      <c r="AL32" s="44" t="e">
        <f>IF(R11&lt;&gt;"",R11,"")</f>
        <v>#N/A</v>
      </c>
      <c r="AM32" s="33">
        <v>24</v>
      </c>
      <c r="AU32" s="153">
        <v>27</v>
      </c>
      <c r="AV32" s="153">
        <v>360</v>
      </c>
      <c r="AW32" s="153" t="str">
        <f t="shared" ref="AW32:AW35" si="31">AC9</f>
        <v xml:space="preserve">فن الاعلان  </v>
      </c>
      <c r="AX32" s="151">
        <f t="shared" ref="AX32:AY32" si="32">AF9</f>
        <v>0</v>
      </c>
      <c r="AY32" s="151" t="e">
        <f t="shared" si="32"/>
        <v>#N/A</v>
      </c>
      <c r="BB32" s="169"/>
      <c r="BC32" s="169"/>
    </row>
    <row r="33" spans="2:55" s="37" customFormat="1" ht="17.25" customHeight="1" thickTop="1" thickBot="1">
      <c r="B33" s="3"/>
      <c r="C33" s="5"/>
      <c r="D33" s="26"/>
      <c r="E33" s="26"/>
      <c r="F33" s="26"/>
      <c r="G33" s="26"/>
      <c r="H33" s="3"/>
      <c r="I33" s="3"/>
      <c r="J33" s="25"/>
      <c r="K33" s="3"/>
      <c r="L33" s="4"/>
      <c r="M33" s="26"/>
      <c r="N33" s="26"/>
      <c r="O33" s="26"/>
      <c r="P33" s="3"/>
      <c r="Q33" s="3"/>
      <c r="AL33" s="44" t="e">
        <f>IF(R12&lt;&gt;"",R12,"")</f>
        <v>#N/A</v>
      </c>
      <c r="AM33" s="33">
        <v>25</v>
      </c>
      <c r="AU33" s="153">
        <v>28</v>
      </c>
      <c r="AV33" s="153">
        <v>370</v>
      </c>
      <c r="AW33" s="153" t="str">
        <f t="shared" si="31"/>
        <v xml:space="preserve">العلاقات العامة في المجال التطبيقي </v>
      </c>
      <c r="AX33" s="151">
        <f t="shared" ref="AX33:AY33" si="33">AF10</f>
        <v>0</v>
      </c>
      <c r="AY33" s="151" t="e">
        <f t="shared" si="33"/>
        <v>#N/A</v>
      </c>
      <c r="BB33" s="153"/>
      <c r="BC33" s="153"/>
    </row>
    <row r="34" spans="2:55" s="37" customFormat="1" ht="17.25" thickTop="1" thickBot="1">
      <c r="B34" s="24"/>
      <c r="C34" s="24"/>
      <c r="D34" s="24"/>
      <c r="E34" s="24"/>
      <c r="F34" s="24"/>
      <c r="G34" s="24"/>
      <c r="H34" s="24"/>
      <c r="I34" s="24"/>
      <c r="J34" s="24"/>
      <c r="K34" s="24"/>
      <c r="L34" s="24"/>
      <c r="M34" s="24"/>
      <c r="N34" s="24"/>
      <c r="O34" s="24"/>
      <c r="P34" s="24"/>
      <c r="Q34" s="24"/>
      <c r="AL34" s="44" t="e">
        <f>IF(Z8&lt;&gt;"",Z8,"")</f>
        <v>#N/A</v>
      </c>
      <c r="AM34" s="33">
        <v>26</v>
      </c>
      <c r="AU34" s="153">
        <v>29</v>
      </c>
      <c r="AV34" s="153">
        <v>380</v>
      </c>
      <c r="AW34" s="153" t="str">
        <f t="shared" si="31"/>
        <v xml:space="preserve">ادارة الصحف واقتصادياتها </v>
      </c>
      <c r="AX34" s="151">
        <f t="shared" ref="AX34:AY34" si="34">AF11</f>
        <v>0</v>
      </c>
      <c r="AY34" s="151" t="e">
        <f t="shared" si="34"/>
        <v>#N/A</v>
      </c>
      <c r="BB34" s="153"/>
      <c r="BC34" s="153"/>
    </row>
    <row r="35" spans="2:55" s="37" customFormat="1" ht="17.25" thickTop="1" thickBot="1">
      <c r="B35" s="3"/>
      <c r="C35" s="4"/>
      <c r="D35" s="26"/>
      <c r="E35" s="26"/>
      <c r="F35" s="26"/>
      <c r="G35" s="26"/>
      <c r="H35" s="3"/>
      <c r="I35" s="3"/>
      <c r="J35" s="25"/>
      <c r="K35" s="3"/>
      <c r="L35" s="4"/>
      <c r="M35" s="26"/>
      <c r="N35" s="26"/>
      <c r="O35" s="26"/>
      <c r="P35" s="3"/>
      <c r="Q35" s="3"/>
      <c r="AL35" s="44" t="e">
        <f>IF(Z9&lt;&gt;"",Z9,"")</f>
        <v>#N/A</v>
      </c>
      <c r="AM35" s="33">
        <v>27</v>
      </c>
      <c r="AU35" s="153">
        <v>30</v>
      </c>
      <c r="AV35" s="153">
        <v>390</v>
      </c>
      <c r="AW35" s="153" t="str">
        <f t="shared" si="31"/>
        <v>مادة اعلامية بلغة اجنبية (3)</v>
      </c>
      <c r="AX35" s="151">
        <f t="shared" ref="AX35:AY35" si="35">AF12</f>
        <v>0</v>
      </c>
      <c r="AY35" s="151" t="e">
        <f t="shared" si="35"/>
        <v>#N/A</v>
      </c>
      <c r="BB35" s="153"/>
      <c r="BC35" s="153"/>
    </row>
    <row r="36" spans="2:55" s="37" customFormat="1" ht="17.25" thickTop="1" thickBot="1">
      <c r="B36" s="3"/>
      <c r="C36" s="4"/>
      <c r="D36" s="26"/>
      <c r="E36" s="26"/>
      <c r="F36" s="26"/>
      <c r="G36" s="26"/>
      <c r="H36" s="3"/>
      <c r="I36" s="3"/>
      <c r="J36" s="25"/>
      <c r="K36" s="3"/>
      <c r="L36" s="4"/>
      <c r="M36" s="26"/>
      <c r="N36" s="26"/>
      <c r="O36" s="26"/>
      <c r="P36" s="3"/>
      <c r="Q36" s="3"/>
      <c r="AL36" s="44" t="e">
        <f>IF(Z10&lt;&gt;"",Z10,"")</f>
        <v>#N/A</v>
      </c>
      <c r="AM36" s="33">
        <v>28</v>
      </c>
      <c r="AU36" s="153">
        <v>31</v>
      </c>
      <c r="AV36" s="153">
        <v>400</v>
      </c>
      <c r="AW36" s="153" t="str">
        <f>U15</f>
        <v xml:space="preserve">مادة اعلامية بلغة اجنبية </v>
      </c>
      <c r="AX36" s="152">
        <f>X15</f>
        <v>0</v>
      </c>
      <c r="AY36" s="152" t="e">
        <f>Y15</f>
        <v>#N/A</v>
      </c>
      <c r="BB36" s="153"/>
      <c r="BC36" s="153"/>
    </row>
    <row r="37" spans="2:55" s="37" customFormat="1" ht="17.25" thickTop="1" thickBot="1">
      <c r="B37" s="3"/>
      <c r="C37" s="4"/>
      <c r="D37" s="26"/>
      <c r="E37" s="26"/>
      <c r="F37" s="26"/>
      <c r="G37" s="26"/>
      <c r="H37" s="3"/>
      <c r="I37" s="3"/>
      <c r="J37" s="25"/>
      <c r="K37" s="3"/>
      <c r="L37" s="4"/>
      <c r="M37" s="26"/>
      <c r="N37" s="26"/>
      <c r="O37" s="26"/>
      <c r="P37" s="3"/>
      <c r="Q37" s="3"/>
      <c r="AL37" s="44" t="e">
        <f>IF(Z11&lt;&gt;"",Z11,"")</f>
        <v>#N/A</v>
      </c>
      <c r="AM37" s="33">
        <v>29</v>
      </c>
      <c r="AU37" s="153">
        <v>32</v>
      </c>
      <c r="AV37" s="153">
        <v>410</v>
      </c>
      <c r="AW37" s="153" t="str">
        <f t="shared" ref="AW37:AW40" si="36">U16</f>
        <v xml:space="preserve">موضوع خاص في الصحافة </v>
      </c>
      <c r="AX37" s="152">
        <f t="shared" ref="AX37:AY37" si="37">X16</f>
        <v>0</v>
      </c>
      <c r="AY37" s="152" t="e">
        <f t="shared" si="37"/>
        <v>#N/A</v>
      </c>
      <c r="BB37" s="153"/>
      <c r="BC37" s="153"/>
    </row>
    <row r="38" spans="2:55" s="37" customFormat="1" ht="17.25" thickTop="1" thickBot="1">
      <c r="B38" s="3"/>
      <c r="C38" s="4"/>
      <c r="D38" s="26"/>
      <c r="E38" s="26"/>
      <c r="F38" s="26"/>
      <c r="G38" s="26"/>
      <c r="H38" s="3"/>
      <c r="I38" s="3"/>
      <c r="J38" s="25"/>
      <c r="K38" s="3"/>
      <c r="L38" s="4"/>
      <c r="M38" s="26"/>
      <c r="N38" s="26"/>
      <c r="O38" s="26"/>
      <c r="P38" s="3"/>
      <c r="Q38" s="3"/>
      <c r="AL38" s="44" t="e">
        <f>IF(Z12&lt;&gt;"",Z12,"")</f>
        <v>#N/A</v>
      </c>
      <c r="AM38" s="33">
        <v>30</v>
      </c>
      <c r="AU38" s="153">
        <v>33</v>
      </c>
      <c r="AV38" s="153">
        <v>420</v>
      </c>
      <c r="AW38" s="153" t="str">
        <f t="shared" si="36"/>
        <v xml:space="preserve">الصحافة المتخصصة </v>
      </c>
      <c r="AX38" s="152">
        <f t="shared" ref="AX38:AY38" si="38">X17</f>
        <v>0</v>
      </c>
      <c r="AY38" s="152" t="e">
        <f t="shared" si="38"/>
        <v>#N/A</v>
      </c>
      <c r="BB38" s="153"/>
      <c r="BC38" s="153"/>
    </row>
    <row r="39" spans="2:55" s="37" customFormat="1" ht="17.25" thickTop="1" thickBot="1">
      <c r="B39" s="3"/>
      <c r="C39" s="4"/>
      <c r="D39" s="26"/>
      <c r="E39" s="26"/>
      <c r="F39" s="26"/>
      <c r="G39" s="26"/>
      <c r="H39" s="3"/>
      <c r="I39" s="3"/>
      <c r="J39" s="25"/>
      <c r="K39" s="3"/>
      <c r="L39" s="4"/>
      <c r="M39" s="26"/>
      <c r="N39" s="26"/>
      <c r="O39" s="26"/>
      <c r="P39" s="3"/>
      <c r="Q39" s="3"/>
      <c r="AL39" s="44" t="e">
        <f>IF(R15&lt;&gt;"",R15,"")</f>
        <v>#N/A</v>
      </c>
      <c r="AM39" s="33">
        <v>31</v>
      </c>
      <c r="AU39" s="153">
        <v>34</v>
      </c>
      <c r="AV39" s="153">
        <v>430</v>
      </c>
      <c r="AW39" s="153" t="str">
        <f t="shared" si="36"/>
        <v>الترجمة الاعلامية  (4)</v>
      </c>
      <c r="AX39" s="152">
        <f t="shared" ref="AX39:AY39" si="39">X18</f>
        <v>0</v>
      </c>
      <c r="AY39" s="152" t="e">
        <f t="shared" si="39"/>
        <v>#N/A</v>
      </c>
      <c r="BB39" s="153"/>
      <c r="BC39" s="153"/>
    </row>
    <row r="40" spans="2:55" s="37" customFormat="1" ht="17.25" thickTop="1" thickBot="1">
      <c r="B40" s="3"/>
      <c r="C40" s="4"/>
      <c r="D40" s="26"/>
      <c r="E40" s="26"/>
      <c r="F40" s="26"/>
      <c r="G40" s="26"/>
      <c r="H40" s="3"/>
      <c r="I40" s="3"/>
      <c r="J40" s="25"/>
      <c r="K40" s="3"/>
      <c r="L40" s="4"/>
      <c r="M40" s="26"/>
      <c r="N40" s="26"/>
      <c r="O40" s="26"/>
      <c r="P40" s="3"/>
      <c r="Q40" s="3"/>
      <c r="AL40" s="44" t="e">
        <f>IF(R16&lt;&gt;"",R16,"")</f>
        <v>#N/A</v>
      </c>
      <c r="AM40" s="33">
        <v>32</v>
      </c>
      <c r="AU40" s="153">
        <v>35</v>
      </c>
      <c r="AV40" s="153">
        <v>440</v>
      </c>
      <c r="AW40" s="153" t="str">
        <f t="shared" si="36"/>
        <v xml:space="preserve">الافلام الوثائقية والبرامج التسجيلية </v>
      </c>
      <c r="AX40" s="152">
        <f t="shared" ref="AX40:AY40" si="40">X19</f>
        <v>0</v>
      </c>
      <c r="AY40" s="152" t="e">
        <f t="shared" si="40"/>
        <v>#N/A</v>
      </c>
      <c r="BB40" s="153"/>
      <c r="BC40" s="153"/>
    </row>
    <row r="41" spans="2:55" s="37" customFormat="1" ht="17.25" thickTop="1" thickBot="1">
      <c r="B41" s="5"/>
      <c r="C41" s="5"/>
      <c r="D41" s="5"/>
      <c r="E41" s="6"/>
      <c r="F41" s="7"/>
      <c r="G41" s="3"/>
      <c r="H41" s="27"/>
      <c r="I41" s="27"/>
      <c r="J41" s="27"/>
      <c r="K41" s="27"/>
      <c r="L41" s="8"/>
      <c r="M41" s="8"/>
      <c r="N41" s="28"/>
      <c r="O41" s="28"/>
      <c r="P41" s="28"/>
      <c r="Q41" s="28"/>
      <c r="AL41" s="44" t="e">
        <f>IF(R17&lt;&gt;"",R17,"")</f>
        <v>#N/A</v>
      </c>
      <c r="AM41" s="33">
        <v>33</v>
      </c>
      <c r="AU41" s="153">
        <v>36</v>
      </c>
      <c r="AV41" s="153">
        <v>450</v>
      </c>
      <c r="AW41" s="169" t="str">
        <f>AC15</f>
        <v xml:space="preserve">موضوع خاص في الاذاعة </v>
      </c>
      <c r="AX41" s="152">
        <f>AF15</f>
        <v>0</v>
      </c>
      <c r="AY41" s="152" t="e">
        <f>AG15</f>
        <v>#N/A</v>
      </c>
      <c r="BB41" s="169"/>
      <c r="BC41" s="169"/>
    </row>
    <row r="42" spans="2:55" s="37" customFormat="1" ht="19.5" thickTop="1" thickBot="1">
      <c r="B42" s="9"/>
      <c r="C42" s="9"/>
      <c r="D42" s="5"/>
      <c r="E42" s="5"/>
      <c r="F42" s="5"/>
      <c r="G42" s="7"/>
      <c r="H42" s="27"/>
      <c r="I42" s="27"/>
      <c r="J42" s="27"/>
      <c r="K42" s="27"/>
      <c r="L42" s="8"/>
      <c r="M42" s="8"/>
      <c r="N42" s="28"/>
      <c r="O42" s="28"/>
      <c r="P42" s="28"/>
      <c r="Q42" s="28"/>
      <c r="AL42" s="44" t="e">
        <f>IF(R18&lt;&gt;"",R18,"")</f>
        <v>#N/A</v>
      </c>
      <c r="AM42" s="33">
        <v>34</v>
      </c>
      <c r="AU42" s="153">
        <v>37</v>
      </c>
      <c r="AV42" s="153">
        <v>460</v>
      </c>
      <c r="AW42" s="169" t="str">
        <f t="shared" ref="AW42:AW45" si="41">AC16</f>
        <v xml:space="preserve">الاعلان الاذاعي والتلفزيوني </v>
      </c>
      <c r="AX42" s="152">
        <f t="shared" ref="AX42:AY42" si="42">AF16</f>
        <v>0</v>
      </c>
      <c r="AY42" s="152" t="e">
        <f t="shared" si="42"/>
        <v>#N/A</v>
      </c>
      <c r="BB42" s="169"/>
      <c r="BC42" s="169"/>
    </row>
    <row r="43" spans="2:55" s="37" customFormat="1" ht="19.5" thickTop="1" thickBot="1">
      <c r="B43" s="10"/>
      <c r="C43" s="10"/>
      <c r="D43" s="10"/>
      <c r="E43" s="10"/>
      <c r="F43" s="10"/>
      <c r="G43" s="11"/>
      <c r="H43" s="9"/>
      <c r="I43" s="9"/>
      <c r="J43" s="9"/>
      <c r="K43" s="9"/>
      <c r="L43" s="26"/>
      <c r="M43" s="26"/>
      <c r="N43" s="28"/>
      <c r="O43" s="28"/>
      <c r="P43" s="28"/>
      <c r="Q43" s="28"/>
      <c r="AL43" s="44" t="e">
        <f>IF(R19&lt;&gt;"",R19,"")</f>
        <v>#N/A</v>
      </c>
      <c r="AM43" s="33">
        <v>35</v>
      </c>
      <c r="AU43" s="153">
        <v>38</v>
      </c>
      <c r="AV43" s="153">
        <v>470</v>
      </c>
      <c r="AW43" s="169" t="str">
        <f t="shared" si="41"/>
        <v xml:space="preserve">مشروع اصدار جريدة او مجلة </v>
      </c>
      <c r="AX43" s="152">
        <f t="shared" ref="AX43:AY43" si="43">AF17</f>
        <v>0</v>
      </c>
      <c r="AY43" s="152" t="e">
        <f t="shared" si="43"/>
        <v>#N/A</v>
      </c>
      <c r="BB43" s="169"/>
      <c r="BC43" s="169"/>
    </row>
    <row r="44" spans="2:55" s="37" customFormat="1" ht="17.25" thickTop="1" thickBot="1">
      <c r="B44" s="26"/>
      <c r="C44" s="26"/>
      <c r="D44" s="26"/>
      <c r="E44" s="3"/>
      <c r="F44" s="3"/>
      <c r="G44" s="26"/>
      <c r="H44" s="26"/>
      <c r="I44" s="26"/>
      <c r="J44" s="26"/>
      <c r="K44" s="26"/>
      <c r="L44" s="26"/>
      <c r="M44" s="12"/>
      <c r="N44" s="28"/>
      <c r="O44" s="28"/>
      <c r="P44" s="28"/>
      <c r="Q44" s="28"/>
      <c r="AL44" s="44" t="e">
        <f>IF(Z15&lt;&gt;"",Z15,"")</f>
        <v>#N/A</v>
      </c>
      <c r="AM44" s="33">
        <v>36</v>
      </c>
      <c r="AU44" s="153">
        <v>39</v>
      </c>
      <c r="AV44" s="153">
        <v>480</v>
      </c>
      <c r="AW44" s="169" t="str">
        <f t="shared" si="41"/>
        <v xml:space="preserve">تخطيط الحملات الاعلامية </v>
      </c>
      <c r="AX44" s="152">
        <f t="shared" ref="AX44:AY44" si="44">AF18</f>
        <v>0</v>
      </c>
      <c r="AY44" s="152" t="e">
        <f t="shared" si="44"/>
        <v>#N/A</v>
      </c>
      <c r="BB44" s="169"/>
      <c r="BC44" s="169"/>
    </row>
    <row r="45" spans="2:55" s="37" customFormat="1" ht="19.5" customHeight="1" thickTop="1" thickBot="1">
      <c r="B45" s="9"/>
      <c r="C45" s="11"/>
      <c r="D45" s="11"/>
      <c r="E45" s="11"/>
      <c r="F45" s="11"/>
      <c r="G45" s="26"/>
      <c r="H45" s="26"/>
      <c r="I45" s="26"/>
      <c r="J45" s="26"/>
      <c r="K45" s="26"/>
      <c r="L45" s="26"/>
      <c r="M45" s="8"/>
      <c r="N45" s="8"/>
      <c r="O45" s="13"/>
      <c r="P45" s="13"/>
      <c r="Q45" s="13"/>
      <c r="AL45" s="44" t="e">
        <f>IF(Z16&lt;&gt;"",Z16,"")</f>
        <v>#N/A</v>
      </c>
      <c r="AM45" s="33">
        <v>37</v>
      </c>
      <c r="AU45" s="153">
        <v>40</v>
      </c>
      <c r="AV45" s="153">
        <v>490</v>
      </c>
      <c r="AW45" s="169" t="str">
        <f t="shared" si="41"/>
        <v xml:space="preserve">فن العلاقات العامة </v>
      </c>
      <c r="AX45" s="152">
        <f t="shared" ref="AX45:AY45" si="45">AF19</f>
        <v>0</v>
      </c>
      <c r="AY45" s="152" t="e">
        <f t="shared" si="45"/>
        <v>#N/A</v>
      </c>
      <c r="BB45" s="169"/>
      <c r="BC45" s="169"/>
    </row>
    <row r="46" spans="2:55" s="37" customFormat="1" ht="17.25" thickTop="1" thickBot="1">
      <c r="AL46" s="44" t="e">
        <f>IF(Z17&lt;&gt;"",Z17,"")</f>
        <v>#N/A</v>
      </c>
      <c r="AM46" s="33">
        <v>38</v>
      </c>
      <c r="AU46" s="153"/>
      <c r="AX46" s="152"/>
      <c r="AY46" s="152"/>
      <c r="AZ46" s="154"/>
    </row>
    <row r="47" spans="2:55" s="37" customFormat="1" ht="17.25" thickTop="1" thickBot="1">
      <c r="B47" s="29"/>
      <c r="C47" s="29"/>
      <c r="D47" s="29"/>
      <c r="E47" s="29"/>
      <c r="F47" s="29"/>
      <c r="G47" s="29"/>
      <c r="H47" s="29"/>
      <c r="I47" s="29"/>
      <c r="J47" s="29"/>
      <c r="K47" s="29"/>
      <c r="L47" s="29"/>
      <c r="M47" s="29"/>
      <c r="N47" s="29"/>
      <c r="O47" s="29"/>
      <c r="P47" s="29"/>
      <c r="Q47" s="29"/>
      <c r="AL47" s="44" t="e">
        <f>IF(Z18&lt;&gt;"",Z18,"")</f>
        <v>#N/A</v>
      </c>
      <c r="AM47" s="33">
        <v>39</v>
      </c>
      <c r="AU47" s="153"/>
      <c r="AV47" s="153"/>
      <c r="AW47" s="155"/>
      <c r="AX47" s="152"/>
      <c r="AY47" s="152"/>
      <c r="AZ47" s="154"/>
    </row>
    <row r="48" spans="2:55" s="37" customFormat="1" ht="17.25" thickTop="1" thickBot="1">
      <c r="B48" s="29"/>
      <c r="C48" s="29"/>
      <c r="D48" s="29"/>
      <c r="E48" s="29"/>
      <c r="F48" s="29"/>
      <c r="G48" s="29"/>
      <c r="H48" s="29"/>
      <c r="I48" s="29"/>
      <c r="J48" s="29"/>
      <c r="K48" s="29"/>
      <c r="L48" s="29"/>
      <c r="M48" s="29"/>
      <c r="N48" s="29"/>
      <c r="O48" s="29"/>
      <c r="P48" s="29"/>
      <c r="Q48" s="29"/>
      <c r="AL48" s="44" t="e">
        <f>IF(Z19&lt;&gt;"",Z19,"")</f>
        <v>#N/A</v>
      </c>
      <c r="AM48" s="33">
        <v>40</v>
      </c>
      <c r="AU48" s="153"/>
      <c r="AV48" s="153"/>
      <c r="AW48" s="155"/>
      <c r="AX48" s="152"/>
      <c r="AY48" s="152"/>
      <c r="AZ48" s="154"/>
    </row>
    <row r="49" spans="2:54" s="37" customFormat="1" ht="19.5" thickTop="1" thickBot="1">
      <c r="B49" s="14"/>
      <c r="C49" s="14"/>
      <c r="D49" s="14"/>
      <c r="E49" s="14"/>
      <c r="F49" s="14"/>
      <c r="G49" s="14"/>
      <c r="H49" s="15"/>
      <c r="I49" s="15"/>
      <c r="J49" s="15"/>
      <c r="K49" s="9"/>
      <c r="L49" s="9"/>
      <c r="M49" s="15"/>
      <c r="N49" s="15"/>
      <c r="O49" s="14"/>
      <c r="P49" s="14"/>
      <c r="Q49" s="14"/>
      <c r="AL49" s="44"/>
      <c r="AM49" s="33"/>
      <c r="AU49" s="153"/>
      <c r="AV49" s="153"/>
      <c r="AW49" s="155"/>
      <c r="AX49" s="152"/>
      <c r="AY49" s="152"/>
      <c r="AZ49" s="154"/>
    </row>
    <row r="50" spans="2:54" s="37" customFormat="1" ht="17.25" thickTop="1" thickBot="1">
      <c r="B50" s="15"/>
      <c r="C50" s="15"/>
      <c r="D50" s="15"/>
      <c r="E50" s="15"/>
      <c r="F50" s="15"/>
      <c r="G50" s="15"/>
      <c r="H50" s="7"/>
      <c r="I50" s="7"/>
      <c r="J50" s="7"/>
      <c r="K50" s="7"/>
      <c r="L50" s="7"/>
      <c r="M50" s="7"/>
      <c r="N50" s="7"/>
      <c r="O50" s="15"/>
      <c r="P50" s="15"/>
      <c r="Q50" s="15"/>
      <c r="AL50" s="44"/>
      <c r="AM50" s="33"/>
      <c r="AU50" s="153"/>
      <c r="AV50" s="153"/>
      <c r="AW50" s="155"/>
      <c r="AX50" s="152"/>
      <c r="AY50" s="152"/>
      <c r="AZ50" s="154"/>
    </row>
    <row r="51" spans="2:54" s="37" customFormat="1" ht="21.75" customHeight="1" thickTop="1">
      <c r="B51" s="30"/>
      <c r="C51" s="30"/>
      <c r="D51" s="30"/>
      <c r="E51" s="30"/>
      <c r="F51" s="30"/>
      <c r="G51" s="30"/>
      <c r="H51" s="30"/>
      <c r="I51" s="30"/>
      <c r="J51" s="30"/>
      <c r="K51" s="30"/>
      <c r="L51" s="30"/>
      <c r="M51" s="30"/>
      <c r="N51" s="30"/>
      <c r="O51" s="30"/>
      <c r="P51" s="30"/>
      <c r="Q51" s="30"/>
      <c r="AM51" s="33"/>
      <c r="AU51" s="153"/>
      <c r="AV51" s="153"/>
      <c r="AW51" s="155"/>
      <c r="AX51" s="152"/>
      <c r="AY51" s="152"/>
      <c r="AZ51" s="154"/>
    </row>
    <row r="52" spans="2:54" s="37" customFormat="1" ht="21" thickBot="1">
      <c r="B52" s="16"/>
      <c r="C52" s="16"/>
      <c r="D52" s="16"/>
      <c r="E52" s="16"/>
      <c r="F52" s="16"/>
      <c r="G52" s="16"/>
      <c r="H52" s="16"/>
      <c r="I52" s="16"/>
      <c r="J52" s="16"/>
      <c r="K52" s="16"/>
      <c r="L52" s="16"/>
      <c r="M52" s="16"/>
      <c r="N52" s="9"/>
      <c r="O52" s="9"/>
      <c r="P52" s="9"/>
      <c r="Q52" s="9"/>
      <c r="AL52" s="44"/>
      <c r="AM52" s="33"/>
      <c r="AU52" s="153"/>
      <c r="AV52" s="153"/>
      <c r="AW52" s="155"/>
      <c r="AX52" s="152"/>
      <c r="AY52" s="152"/>
      <c r="AZ52" s="154"/>
    </row>
    <row r="53" spans="2:54" s="37" customFormat="1" ht="21.75" thickTop="1" thickBot="1">
      <c r="B53" s="17"/>
      <c r="C53" s="17"/>
      <c r="D53" s="17"/>
      <c r="E53" s="16"/>
      <c r="F53" s="17"/>
      <c r="G53" s="17"/>
      <c r="H53" s="17"/>
      <c r="I53" s="17"/>
      <c r="J53" s="17"/>
      <c r="K53" s="17"/>
      <c r="L53" s="17"/>
      <c r="M53" s="17"/>
      <c r="N53" s="10"/>
      <c r="O53" s="10"/>
      <c r="P53" s="10"/>
      <c r="Q53" s="10"/>
      <c r="AL53" s="44"/>
      <c r="AM53" s="33"/>
      <c r="AU53" s="153"/>
      <c r="AV53" s="153"/>
      <c r="AW53" s="155"/>
      <c r="AX53" s="152"/>
      <c r="AY53" s="152"/>
      <c r="AZ53" s="154"/>
    </row>
    <row r="54" spans="2:54" s="37" customFormat="1" ht="21.75" thickTop="1" thickBot="1">
      <c r="B54" s="18"/>
      <c r="C54" s="31"/>
      <c r="D54" s="31"/>
      <c r="E54" s="31"/>
      <c r="F54" s="31"/>
      <c r="G54" s="31"/>
      <c r="H54" s="31"/>
      <c r="I54" s="18"/>
      <c r="J54" s="18"/>
      <c r="K54" s="19"/>
      <c r="L54" s="20"/>
      <c r="M54" s="20"/>
      <c r="N54" s="21"/>
      <c r="O54" s="21"/>
      <c r="P54" s="21"/>
      <c r="Q54" s="21"/>
      <c r="AL54" s="44"/>
      <c r="AM54" s="33"/>
      <c r="AU54" s="153"/>
      <c r="AV54" s="152"/>
      <c r="AW54" s="156"/>
      <c r="AX54" s="152"/>
      <c r="AY54" s="152"/>
      <c r="AZ54" s="152"/>
      <c r="BA54" s="152"/>
      <c r="BB54" s="152"/>
    </row>
    <row r="55" spans="2:54" s="37" customFormat="1" ht="21.75" thickTop="1" thickBot="1">
      <c r="B55" s="19"/>
      <c r="C55" s="19"/>
      <c r="D55" s="19"/>
      <c r="E55" s="19"/>
      <c r="F55" s="19"/>
      <c r="G55" s="19"/>
      <c r="H55" s="22"/>
      <c r="I55" s="22"/>
      <c r="J55" s="22"/>
      <c r="K55" s="22"/>
      <c r="L55" s="22"/>
      <c r="M55" s="22"/>
      <c r="N55" s="3"/>
      <c r="O55" s="23"/>
      <c r="P55" s="23"/>
      <c r="Q55" s="23"/>
      <c r="AL55" s="44"/>
      <c r="AM55" s="33"/>
      <c r="AU55" s="152"/>
      <c r="AV55" s="152"/>
      <c r="AW55" s="156"/>
      <c r="AX55" s="152"/>
      <c r="AY55" s="152"/>
      <c r="AZ55" s="152"/>
      <c r="BA55" s="152"/>
      <c r="BB55" s="152"/>
    </row>
    <row r="56" spans="2:54" ht="21.75" thickTop="1" thickBot="1">
      <c r="B56" s="2"/>
      <c r="C56" s="2"/>
      <c r="D56" s="2"/>
      <c r="E56" s="2"/>
      <c r="F56" s="2"/>
      <c r="G56" s="2"/>
      <c r="H56" s="2"/>
      <c r="I56" s="2"/>
      <c r="J56" s="2"/>
      <c r="K56" s="2"/>
      <c r="L56" s="2"/>
      <c r="M56" s="2"/>
      <c r="N56" s="1"/>
      <c r="O56" s="1"/>
      <c r="P56" s="1"/>
      <c r="Q56" s="1"/>
      <c r="AL56" s="44"/>
    </row>
    <row r="57" spans="2:54" ht="14.25" customHeight="1" thickTop="1"/>
  </sheetData>
  <sheetProtection password="DA2B" sheet="1" objects="1" scenarios="1" selectLockedCells="1"/>
  <mergeCells count="118">
    <mergeCell ref="L28:P28"/>
    <mergeCell ref="T28:X28"/>
    <mergeCell ref="Z28:AD28"/>
    <mergeCell ref="L25:M25"/>
    <mergeCell ref="N25:Q25"/>
    <mergeCell ref="N26:Q26"/>
    <mergeCell ref="U16:W16"/>
    <mergeCell ref="D17:G17"/>
    <mergeCell ref="M17:O17"/>
    <mergeCell ref="U19:W19"/>
    <mergeCell ref="U17:W17"/>
    <mergeCell ref="U18:W18"/>
    <mergeCell ref="D25:G25"/>
    <mergeCell ref="D26:G26"/>
    <mergeCell ref="D28:G28"/>
    <mergeCell ref="D16:G16"/>
    <mergeCell ref="D18:G18"/>
    <mergeCell ref="AC19:AE19"/>
    <mergeCell ref="M19:O19"/>
    <mergeCell ref="T25:V25"/>
    <mergeCell ref="L27:M27"/>
    <mergeCell ref="N27:Q27"/>
    <mergeCell ref="W25:Y25"/>
    <mergeCell ref="Z25:AD25"/>
    <mergeCell ref="AH9:AJ9"/>
    <mergeCell ref="AH10:AJ11"/>
    <mergeCell ref="U11:W11"/>
    <mergeCell ref="U12:W12"/>
    <mergeCell ref="S14:AG14"/>
    <mergeCell ref="U9:W9"/>
    <mergeCell ref="AH12:AJ18"/>
    <mergeCell ref="AC11:AE11"/>
    <mergeCell ref="U8:W8"/>
    <mergeCell ref="AC8:AE8"/>
    <mergeCell ref="U15:W15"/>
    <mergeCell ref="AC15:AE15"/>
    <mergeCell ref="AC18:AE18"/>
    <mergeCell ref="AC10:AE10"/>
    <mergeCell ref="AC12:AE12"/>
    <mergeCell ref="AC16:AE16"/>
    <mergeCell ref="AC17:AE17"/>
    <mergeCell ref="U10:W10"/>
    <mergeCell ref="D8:G8"/>
    <mergeCell ref="D9:G9"/>
    <mergeCell ref="C5:D5"/>
    <mergeCell ref="B6:Q6"/>
    <mergeCell ref="E5:G5"/>
    <mergeCell ref="Q2:T2"/>
    <mergeCell ref="M8:O8"/>
    <mergeCell ref="M9:O9"/>
    <mergeCell ref="T6:AG6"/>
    <mergeCell ref="AC9:AE9"/>
    <mergeCell ref="B7:I7"/>
    <mergeCell ref="L7:Q7"/>
    <mergeCell ref="T7:Y7"/>
    <mergeCell ref="AB7:AG7"/>
    <mergeCell ref="X3:AA3"/>
    <mergeCell ref="X4:AA4"/>
    <mergeCell ref="AB4:AC4"/>
    <mergeCell ref="AE2:AG2"/>
    <mergeCell ref="B3:D3"/>
    <mergeCell ref="AE3:AG3"/>
    <mergeCell ref="AE1:AG1"/>
    <mergeCell ref="X1:Y1"/>
    <mergeCell ref="AB1:AC1"/>
    <mergeCell ref="U2:V2"/>
    <mergeCell ref="Q1:T1"/>
    <mergeCell ref="H2:J2"/>
    <mergeCell ref="L2:N2"/>
    <mergeCell ref="O2:P2"/>
    <mergeCell ref="O3:P3"/>
    <mergeCell ref="Q3:T3"/>
    <mergeCell ref="U3:V3"/>
    <mergeCell ref="AB3:AC3"/>
    <mergeCell ref="O1:P1"/>
    <mergeCell ref="E3:G3"/>
    <mergeCell ref="H3:J3"/>
    <mergeCell ref="L3:N3"/>
    <mergeCell ref="C2:D2"/>
    <mergeCell ref="E2:G2"/>
    <mergeCell ref="X2:AA2"/>
    <mergeCell ref="AB2:AD2"/>
    <mergeCell ref="C1:D1"/>
    <mergeCell ref="E1:G1"/>
    <mergeCell ref="H1:J1"/>
    <mergeCell ref="L1:N1"/>
    <mergeCell ref="U1:V1"/>
    <mergeCell ref="AI5:AJ5"/>
    <mergeCell ref="X5:AA5"/>
    <mergeCell ref="AB5:AC5"/>
    <mergeCell ref="C4:D4"/>
    <mergeCell ref="E4:G4"/>
    <mergeCell ref="H4:J4"/>
    <mergeCell ref="L4:N4"/>
    <mergeCell ref="O4:P4"/>
    <mergeCell ref="Q4:T4"/>
    <mergeCell ref="U4:V4"/>
    <mergeCell ref="AE4:AJ4"/>
    <mergeCell ref="L5:W5"/>
    <mergeCell ref="H5:J5"/>
    <mergeCell ref="AE5:AG5"/>
    <mergeCell ref="AE25:AF25"/>
    <mergeCell ref="W26:Y26"/>
    <mergeCell ref="Z26:AD26"/>
    <mergeCell ref="AE26:AF26"/>
    <mergeCell ref="D19:G19"/>
    <mergeCell ref="T26:V26"/>
    <mergeCell ref="M10:O10"/>
    <mergeCell ref="M18:O18"/>
    <mergeCell ref="M15:O15"/>
    <mergeCell ref="M16:O16"/>
    <mergeCell ref="B14:Q14"/>
    <mergeCell ref="D11:G11"/>
    <mergeCell ref="D12:G12"/>
    <mergeCell ref="M11:O11"/>
    <mergeCell ref="D10:G10"/>
    <mergeCell ref="M12:O12"/>
    <mergeCell ref="D15:G15"/>
  </mergeCells>
  <dataValidations count="2">
    <dataValidation type="list" allowBlank="1" showInputMessage="1" showErrorMessage="1" sqref="L5">
      <formula1>$AO$1:$AO$8</formula1>
    </dataValidation>
    <dataValidation type="list" allowBlank="1" showInputMessage="1" showErrorMessage="1" sqref="N27">
      <formula1>$BC$4:$BC$5</formula1>
    </dataValidation>
  </dataValidation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sheetPr codeName="ورقة8"/>
  <dimension ref="A1:U46"/>
  <sheetViews>
    <sheetView showGridLines="0" showRowColHeaders="0" rightToLeft="1" workbookViewId="0">
      <selection activeCell="K14" sqref="K14:N14"/>
    </sheetView>
  </sheetViews>
  <sheetFormatPr defaultColWidth="9" defaultRowHeight="15"/>
  <cols>
    <col min="1" max="1" width="5.125" style="1" customWidth="1"/>
    <col min="2" max="2" width="3.875" style="1" customWidth="1"/>
    <col min="3" max="3" width="4.125" style="1" customWidth="1"/>
    <col min="4" max="4" width="8" style="149" customWidth="1"/>
    <col min="5" max="5" width="7.125" style="149" customWidth="1"/>
    <col min="6" max="6" width="4.75" style="149" customWidth="1"/>
    <col min="7" max="7" width="5.375" style="149" customWidth="1"/>
    <col min="8" max="8" width="5.25" style="1" customWidth="1"/>
    <col min="9" max="9" width="9.875" style="1" bestFit="1" customWidth="1"/>
    <col min="10" max="10" width="5.875" style="1" customWidth="1"/>
    <col min="11" max="11" width="3.375" style="1" customWidth="1"/>
    <col min="12" max="12" width="7.125" style="149" customWidth="1"/>
    <col min="13" max="13" width="8.375" style="149" customWidth="1"/>
    <col min="14" max="14" width="7.125" style="149" customWidth="1"/>
    <col min="15" max="15" width="5.25" style="1" customWidth="1"/>
    <col min="16" max="17" width="4.75" style="1" customWidth="1"/>
    <col min="18" max="19" width="9" style="1"/>
    <col min="20" max="20" width="8.25" style="1" customWidth="1"/>
    <col min="21" max="21" width="6.75" style="1" hidden="1" customWidth="1"/>
    <col min="22" max="16384" width="9" style="1"/>
  </cols>
  <sheetData>
    <row r="1" spans="1:21" ht="19.5" thickBot="1">
      <c r="A1" s="463">
        <f ca="1">NOW()</f>
        <v>44040.807482060183</v>
      </c>
      <c r="B1" s="463"/>
      <c r="C1" s="463"/>
      <c r="D1" s="463"/>
      <c r="E1" s="104" t="s">
        <v>3420</v>
      </c>
      <c r="F1" s="104"/>
      <c r="G1" s="104"/>
      <c r="H1" s="104"/>
      <c r="I1" s="104"/>
      <c r="J1" s="104"/>
      <c r="K1" s="104"/>
      <c r="L1" s="104"/>
      <c r="M1" s="104"/>
      <c r="N1" s="104"/>
      <c r="O1" s="462"/>
      <c r="P1" s="462"/>
      <c r="Q1" s="105"/>
    </row>
    <row r="2" spans="1:21" ht="17.25" customHeight="1" thickTop="1">
      <c r="A2" s="464" t="s">
        <v>3</v>
      </c>
      <c r="B2" s="465"/>
      <c r="C2" s="466">
        <f>'اختيار المقررات'!E1</f>
        <v>0</v>
      </c>
      <c r="D2" s="466"/>
      <c r="E2" s="467" t="s">
        <v>4</v>
      </c>
      <c r="F2" s="467"/>
      <c r="G2" s="468" t="e">
        <f>'اختيار المقررات'!L1</f>
        <v>#N/A</v>
      </c>
      <c r="H2" s="468"/>
      <c r="I2" s="468"/>
      <c r="J2" s="476" t="s">
        <v>5</v>
      </c>
      <c r="K2" s="476"/>
      <c r="L2" s="469" t="b">
        <f>'اختيار المقررات'!Q1</f>
        <v>0</v>
      </c>
      <c r="M2" s="469"/>
      <c r="N2" s="174" t="s">
        <v>6</v>
      </c>
      <c r="O2" s="470" t="b">
        <f>'اختيار المقررات'!W1</f>
        <v>0</v>
      </c>
      <c r="P2" s="470"/>
      <c r="Q2" s="471"/>
    </row>
    <row r="3" spans="1:21" ht="18.75" customHeight="1">
      <c r="A3" s="447" t="s">
        <v>10</v>
      </c>
      <c r="B3" s="448"/>
      <c r="C3" s="474" t="e">
        <f>'اختيار المقررات'!E2</f>
        <v>#N/A</v>
      </c>
      <c r="D3" s="474"/>
      <c r="E3" s="472">
        <f>'إدخال البيانات'!E4</f>
        <v>0</v>
      </c>
      <c r="F3" s="472"/>
      <c r="G3" s="459" t="s">
        <v>466</v>
      </c>
      <c r="H3" s="459"/>
      <c r="I3" s="473" t="str">
        <f>'إدخال البيانات'!D4</f>
        <v>ققق</v>
      </c>
      <c r="J3" s="473"/>
      <c r="K3" s="473"/>
      <c r="L3" s="217" t="s">
        <v>467</v>
      </c>
      <c r="M3" s="475" t="str">
        <f>'إدخال البيانات'!C4</f>
        <v/>
      </c>
      <c r="N3" s="475"/>
      <c r="O3" s="475"/>
      <c r="P3" s="477" t="s">
        <v>468</v>
      </c>
      <c r="Q3" s="478"/>
    </row>
    <row r="4" spans="1:21" ht="18">
      <c r="A4" s="447" t="s">
        <v>12</v>
      </c>
      <c r="B4" s="448"/>
      <c r="C4" s="455" t="b">
        <f>'اختيار المقررات'!E3</f>
        <v>0</v>
      </c>
      <c r="D4" s="455"/>
      <c r="E4" s="454" t="s">
        <v>65</v>
      </c>
      <c r="F4" s="454"/>
      <c r="G4" s="457" t="b">
        <f>'اختيار المقررات'!AB1</f>
        <v>0</v>
      </c>
      <c r="H4" s="457"/>
      <c r="I4" s="175" t="s">
        <v>7</v>
      </c>
      <c r="J4" s="455" t="b">
        <f>'اختيار المقررات'!AE1</f>
        <v>0</v>
      </c>
      <c r="K4" s="455"/>
      <c r="L4" s="455"/>
      <c r="M4" s="458">
        <f>'إدخال البيانات'!F4</f>
        <v>0</v>
      </c>
      <c r="N4" s="458"/>
      <c r="O4" s="458"/>
      <c r="P4" s="459" t="s">
        <v>465</v>
      </c>
      <c r="Q4" s="460"/>
    </row>
    <row r="5" spans="1:21" ht="15.75" customHeight="1">
      <c r="A5" s="489" t="s">
        <v>11</v>
      </c>
      <c r="B5" s="490"/>
      <c r="C5" s="491" t="b">
        <f>'اختيار المقررات'!L3</f>
        <v>0</v>
      </c>
      <c r="D5" s="491"/>
      <c r="E5" s="481" t="s">
        <v>66</v>
      </c>
      <c r="F5" s="481"/>
      <c r="G5" s="482">
        <f>'اختيار المقررات'!Q3</f>
        <v>0</v>
      </c>
      <c r="H5" s="482"/>
      <c r="I5" s="214" t="s">
        <v>469</v>
      </c>
      <c r="J5" s="483">
        <f>'اختيار المقررات'!AB3</f>
        <v>0</v>
      </c>
      <c r="K5" s="483"/>
      <c r="L5" s="483"/>
      <c r="M5" s="480" t="s">
        <v>30</v>
      </c>
      <c r="N5" s="480"/>
      <c r="O5" s="491" t="b">
        <f>'اختيار المقررات'!W3</f>
        <v>0</v>
      </c>
      <c r="P5" s="491"/>
      <c r="Q5" s="492"/>
    </row>
    <row r="6" spans="1:21" ht="15.75" customHeight="1">
      <c r="A6" s="451" t="s">
        <v>262</v>
      </c>
      <c r="B6" s="452"/>
      <c r="C6" s="453">
        <f>'اختيار المقررات'!AE3</f>
        <v>0</v>
      </c>
      <c r="D6" s="453"/>
      <c r="E6" s="454" t="s">
        <v>31</v>
      </c>
      <c r="F6" s="454"/>
      <c r="G6" s="455" t="b">
        <f>'اختيار المقررات'!E4</f>
        <v>0</v>
      </c>
      <c r="H6" s="455"/>
      <c r="I6" s="176" t="s">
        <v>15</v>
      </c>
      <c r="J6" s="456" t="b">
        <f>'اختيار المقررات'!Q4</f>
        <v>0</v>
      </c>
      <c r="K6" s="456"/>
      <c r="L6" s="456"/>
      <c r="M6" s="454" t="s">
        <v>32</v>
      </c>
      <c r="N6" s="454"/>
      <c r="O6" s="455" t="b">
        <f>'اختيار المقررات'!L4</f>
        <v>0</v>
      </c>
      <c r="P6" s="455"/>
      <c r="Q6" s="461"/>
    </row>
    <row r="7" spans="1:21" ht="15" customHeight="1" thickBot="1">
      <c r="A7" s="449" t="s">
        <v>260</v>
      </c>
      <c r="B7" s="450"/>
      <c r="C7" s="493">
        <f>'اختيار المقررات'!W4</f>
        <v>0</v>
      </c>
      <c r="D7" s="494"/>
      <c r="E7" s="442" t="s">
        <v>261</v>
      </c>
      <c r="F7" s="442"/>
      <c r="G7" s="443">
        <f>'اختيار المقررات'!AB4</f>
        <v>0</v>
      </c>
      <c r="H7" s="444"/>
      <c r="I7" s="215" t="s">
        <v>263</v>
      </c>
      <c r="J7" s="445">
        <f>'اختيار المقررات'!AE4</f>
        <v>0</v>
      </c>
      <c r="K7" s="445"/>
      <c r="L7" s="445"/>
      <c r="M7" s="445"/>
      <c r="N7" s="445"/>
      <c r="O7" s="445"/>
      <c r="P7" s="445"/>
      <c r="Q7" s="446"/>
    </row>
    <row r="8" spans="1:21" ht="26.25" customHeight="1">
      <c r="A8" s="484" t="s">
        <v>3421</v>
      </c>
      <c r="B8" s="484"/>
      <c r="C8" s="484"/>
      <c r="D8" s="484"/>
      <c r="E8" s="484"/>
      <c r="F8" s="484"/>
      <c r="G8" s="484"/>
      <c r="H8" s="484"/>
      <c r="I8" s="484"/>
      <c r="J8" s="484"/>
      <c r="K8" s="484"/>
      <c r="L8" s="484"/>
      <c r="M8" s="484"/>
      <c r="N8" s="484"/>
      <c r="O8" s="484"/>
      <c r="P8" s="484"/>
      <c r="Q8" s="484"/>
    </row>
    <row r="9" spans="1:21" ht="26.25" customHeight="1">
      <c r="A9" s="485"/>
      <c r="B9" s="485"/>
      <c r="C9" s="485"/>
      <c r="D9" s="485"/>
      <c r="E9" s="485"/>
      <c r="F9" s="485"/>
      <c r="G9" s="485"/>
      <c r="H9" s="485"/>
      <c r="I9" s="485"/>
      <c r="J9" s="485"/>
      <c r="K9" s="485"/>
      <c r="L9" s="485"/>
      <c r="M9" s="485"/>
      <c r="N9" s="485"/>
      <c r="O9" s="485"/>
      <c r="P9" s="485"/>
      <c r="Q9" s="485"/>
      <c r="R9" s="106"/>
      <c r="S9" s="106"/>
      <c r="T9" s="106"/>
    </row>
    <row r="10" spans="1:21" ht="16.5" customHeight="1" thickBot="1">
      <c r="A10" s="107"/>
      <c r="B10" s="107"/>
      <c r="C10" s="107"/>
      <c r="D10" s="107"/>
      <c r="E10" s="107"/>
      <c r="F10" s="107"/>
      <c r="G10" s="107"/>
      <c r="H10" s="107"/>
      <c r="I10" s="107"/>
      <c r="J10" s="107"/>
      <c r="K10" s="107"/>
      <c r="L10" s="107"/>
      <c r="M10" s="107"/>
      <c r="N10" s="107"/>
      <c r="O10" s="107"/>
      <c r="P10" s="107"/>
      <c r="Q10" s="107"/>
      <c r="R10" s="106"/>
      <c r="S10" s="106"/>
      <c r="T10" s="106"/>
    </row>
    <row r="11" spans="1:21" ht="16.5" customHeight="1">
      <c r="A11" s="108"/>
      <c r="B11" s="109" t="s">
        <v>33</v>
      </c>
      <c r="C11" s="486" t="s">
        <v>34</v>
      </c>
      <c r="D11" s="487"/>
      <c r="E11" s="487"/>
      <c r="F11" s="488"/>
      <c r="G11" s="110"/>
      <c r="H11" s="111"/>
      <c r="I11" s="108"/>
      <c r="J11" s="109" t="s">
        <v>33</v>
      </c>
      <c r="K11" s="486" t="s">
        <v>34</v>
      </c>
      <c r="L11" s="487"/>
      <c r="M11" s="487"/>
      <c r="N11" s="488"/>
      <c r="O11" s="110"/>
      <c r="P11" s="112"/>
      <c r="Q11" s="113"/>
      <c r="R11" s="114"/>
      <c r="S11" s="114"/>
      <c r="T11" s="115"/>
      <c r="U11" s="1" t="str">
        <f>IFERROR(SMALL('اختيار المقررات'!$AL$8:$AL$56,'اختيار المقررات'!AM8),"")</f>
        <v/>
      </c>
    </row>
    <row r="12" spans="1:21" ht="27" customHeight="1">
      <c r="A12" s="116" t="str">
        <f>U11</f>
        <v/>
      </c>
      <c r="B12" s="117" t="str">
        <f>IFERROR(VLOOKUP(A12,'اختيار المقررات'!AU5:BP53,2,0),"")</f>
        <v/>
      </c>
      <c r="C12" s="479" t="str">
        <f>IFERROR(VLOOKUP(A12,'اختيار المقررات'!AU5:BP53,3,0),"")</f>
        <v/>
      </c>
      <c r="D12" s="479"/>
      <c r="E12" s="479"/>
      <c r="F12" s="479"/>
      <c r="G12" s="118" t="str">
        <f>IFERROR(VLOOKUP(A12,'اختيار المقررات'!AU5:BP53,4,0),"")</f>
        <v/>
      </c>
      <c r="H12" s="119" t="str">
        <f>IFERROR(VLOOKUP(A12,'اختيار المقررات'!AU5:BP53,5,0),"")</f>
        <v/>
      </c>
      <c r="I12" s="120" t="str">
        <f>U12</f>
        <v/>
      </c>
      <c r="J12" s="117" t="str">
        <f>IFERROR(VLOOKUP(I12,'اختيار المقررات'!AU5:BP53,2,0),"")</f>
        <v/>
      </c>
      <c r="K12" s="479" t="str">
        <f>IFERROR(VLOOKUP(I12,'اختيار المقررات'!AU5:BP53,3,0),"")</f>
        <v/>
      </c>
      <c r="L12" s="479"/>
      <c r="M12" s="479"/>
      <c r="N12" s="479"/>
      <c r="O12" s="118" t="str">
        <f>IFERROR(VLOOKUP(I12,'اختيار المقررات'!AU5:BP53,4,0),"")</f>
        <v/>
      </c>
      <c r="P12" s="119" t="str">
        <f>IFERROR(VLOOKUP(I12,'اختيار المقررات'!AU5:BP53,5,0),"")</f>
        <v/>
      </c>
      <c r="Q12" s="121"/>
      <c r="R12" s="122"/>
      <c r="S12" s="123"/>
      <c r="T12" s="122"/>
      <c r="U12" s="1" t="str">
        <f>IFERROR(SMALL('اختيار المقررات'!$AL$8:$AL$56,'اختيار المقررات'!AM9),"")</f>
        <v/>
      </c>
    </row>
    <row r="13" spans="1:21" ht="27" customHeight="1">
      <c r="A13" s="116" t="str">
        <f>U13</f>
        <v/>
      </c>
      <c r="B13" s="117" t="str">
        <f>IFERROR(VLOOKUP(A13,'اختيار المقررات'!AU6:BP54,2,0),"")</f>
        <v/>
      </c>
      <c r="C13" s="479" t="str">
        <f>IFERROR(VLOOKUP(A13,'اختيار المقررات'!AU6:BP54,3,0),"")</f>
        <v/>
      </c>
      <c r="D13" s="479"/>
      <c r="E13" s="479"/>
      <c r="F13" s="479"/>
      <c r="G13" s="118" t="str">
        <f>IFERROR(VLOOKUP(A13,'اختيار المقررات'!AU6:BP54,4,0),"")</f>
        <v/>
      </c>
      <c r="H13" s="119" t="str">
        <f>IFERROR(VLOOKUP(A13,'اختيار المقررات'!AU6:BP54,5,0),"")</f>
        <v/>
      </c>
      <c r="I13" s="120" t="str">
        <f>U14</f>
        <v/>
      </c>
      <c r="J13" s="117" t="str">
        <f>IFERROR(VLOOKUP(I13,'اختيار المقررات'!AU6:BP54,2,0),"")</f>
        <v/>
      </c>
      <c r="K13" s="479" t="str">
        <f>IFERROR(VLOOKUP(I13,'اختيار المقررات'!AU6:BP54,3,0),"")</f>
        <v/>
      </c>
      <c r="L13" s="479"/>
      <c r="M13" s="479"/>
      <c r="N13" s="479"/>
      <c r="O13" s="118" t="str">
        <f>IFERROR(VLOOKUP(I13,'اختيار المقررات'!AU6:BP54,4,0),"")</f>
        <v/>
      </c>
      <c r="P13" s="119" t="str">
        <f>IFERROR(VLOOKUP(I13,'اختيار المقررات'!AU6:BP54,5,0),"")</f>
        <v/>
      </c>
      <c r="Q13" s="121"/>
      <c r="R13" s="123"/>
      <c r="S13" s="123"/>
      <c r="T13" s="124"/>
      <c r="U13" s="1" t="str">
        <f>IFERROR(SMALL('اختيار المقررات'!$AL$8:$AL$56,'اختيار المقررات'!AM10),"")</f>
        <v/>
      </c>
    </row>
    <row r="14" spans="1:21" ht="27" customHeight="1">
      <c r="A14" s="116" t="str">
        <f>U15</f>
        <v/>
      </c>
      <c r="B14" s="117" t="str">
        <f>IFERROR(VLOOKUP(A14,'اختيار المقررات'!AU7:BP55,2,0),"")</f>
        <v/>
      </c>
      <c r="C14" s="479" t="str">
        <f>IFERROR(VLOOKUP(A14,'اختيار المقررات'!AU7:BP55,3,0),"")</f>
        <v/>
      </c>
      <c r="D14" s="479"/>
      <c r="E14" s="479"/>
      <c r="F14" s="479"/>
      <c r="G14" s="118" t="str">
        <f>IFERROR(VLOOKUP(A14,'اختيار المقررات'!AU7:BP55,4,0),"")</f>
        <v/>
      </c>
      <c r="H14" s="119" t="str">
        <f>IFERROR(VLOOKUP(A14,'اختيار المقررات'!AU7:BP55,5,0),"")</f>
        <v/>
      </c>
      <c r="I14" s="120" t="str">
        <f>U16</f>
        <v/>
      </c>
      <c r="J14" s="117" t="str">
        <f>IFERROR(VLOOKUP(I14,'اختيار المقررات'!AU7:BP55,2,0),"")</f>
        <v/>
      </c>
      <c r="K14" s="479" t="str">
        <f>IFERROR(VLOOKUP(I14,'اختيار المقررات'!AU7:BP55,3,0),"")</f>
        <v/>
      </c>
      <c r="L14" s="479"/>
      <c r="M14" s="479"/>
      <c r="N14" s="479"/>
      <c r="O14" s="118" t="str">
        <f>IFERROR(VLOOKUP(I14,'اختيار المقررات'!AU7:BP55,4,0),"")</f>
        <v/>
      </c>
      <c r="P14" s="119" t="str">
        <f>IFERROR(VLOOKUP(I14,'اختيار المقررات'!AU7:BP55,5,0),"")</f>
        <v/>
      </c>
      <c r="Q14" s="121"/>
      <c r="R14" s="123"/>
      <c r="S14" s="123"/>
      <c r="T14" s="124"/>
      <c r="U14" s="1" t="str">
        <f>IFERROR(SMALL('اختيار المقررات'!$AL$8:$AL$56,'اختيار المقررات'!AM11),"")</f>
        <v/>
      </c>
    </row>
    <row r="15" spans="1:21" ht="27" customHeight="1">
      <c r="A15" s="116" t="str">
        <f>U17</f>
        <v/>
      </c>
      <c r="B15" s="117" t="str">
        <f>IFERROR(VLOOKUP(A15,'اختيار المقررات'!AU8:BP56,2,0),"")</f>
        <v/>
      </c>
      <c r="C15" s="479" t="str">
        <f>IFERROR(VLOOKUP(A15,'اختيار المقررات'!AU8:BP56,3,0),"")</f>
        <v/>
      </c>
      <c r="D15" s="479"/>
      <c r="E15" s="479"/>
      <c r="F15" s="479"/>
      <c r="G15" s="118" t="str">
        <f>IFERROR(VLOOKUP(A15,'اختيار المقررات'!AU8:BP56,4,0),"")</f>
        <v/>
      </c>
      <c r="H15" s="119" t="str">
        <f>IFERROR(VLOOKUP(A15,'اختيار المقررات'!AU8:BP56,5,0),"")</f>
        <v/>
      </c>
      <c r="I15" s="120" t="str">
        <f>U18</f>
        <v/>
      </c>
      <c r="J15" s="117" t="str">
        <f>IFERROR(VLOOKUP(I15,'اختيار المقررات'!AU8:BP56,2,0),"")</f>
        <v/>
      </c>
      <c r="K15" s="479" t="str">
        <f>IFERROR(VLOOKUP(I15,'اختيار المقررات'!AU8:BP56,3,0),"")</f>
        <v/>
      </c>
      <c r="L15" s="479"/>
      <c r="M15" s="479"/>
      <c r="N15" s="479"/>
      <c r="O15" s="118" t="str">
        <f>IFERROR(VLOOKUP(I15,'اختيار المقررات'!AU8:BP56,4,0),"")</f>
        <v/>
      </c>
      <c r="P15" s="119" t="str">
        <f>IFERROR(VLOOKUP(I15,'اختيار المقررات'!AU8:BP56,5,0),"")</f>
        <v/>
      </c>
      <c r="Q15" s="121"/>
      <c r="R15" s="123"/>
      <c r="S15" s="123"/>
      <c r="T15" s="124"/>
      <c r="U15" s="1" t="str">
        <f>IFERROR(SMALL('اختيار المقررات'!$AL$8:$AL$56,'اختيار المقررات'!AM12),"")</f>
        <v/>
      </c>
    </row>
    <row r="16" spans="1:21" ht="27" customHeight="1">
      <c r="A16" s="116" t="str">
        <f>U19</f>
        <v/>
      </c>
      <c r="B16" s="117" t="str">
        <f>IFERROR(VLOOKUP(A16,'اختيار المقررات'!AU9:BP57,2,0),"")</f>
        <v/>
      </c>
      <c r="C16" s="479" t="str">
        <f>IFERROR(VLOOKUP(A16,'اختيار المقررات'!AU9:BP57,3,0),"")</f>
        <v/>
      </c>
      <c r="D16" s="479"/>
      <c r="E16" s="479"/>
      <c r="F16" s="479"/>
      <c r="G16" s="118" t="str">
        <f>IFERROR(VLOOKUP(A16,'اختيار المقررات'!AU9:BP57,4,0),"")</f>
        <v/>
      </c>
      <c r="H16" s="119" t="str">
        <f>IFERROR(VLOOKUP(A16,'اختيار المقررات'!AU9:BP57,5,0),"")</f>
        <v/>
      </c>
      <c r="I16" s="120" t="str">
        <f>U20</f>
        <v/>
      </c>
      <c r="J16" s="117" t="str">
        <f>IFERROR(VLOOKUP(I16,'اختيار المقررات'!AU9:BP57,2,0),"")</f>
        <v/>
      </c>
      <c r="K16" s="479" t="str">
        <f>IFERROR(VLOOKUP(I16,'اختيار المقررات'!AU9:BP57,3,0),"")</f>
        <v/>
      </c>
      <c r="L16" s="479"/>
      <c r="M16" s="479"/>
      <c r="N16" s="479"/>
      <c r="O16" s="118" t="str">
        <f>IFERROR(VLOOKUP(I16,'اختيار المقررات'!AU9:BP57,4,0),"")</f>
        <v/>
      </c>
      <c r="P16" s="119" t="str">
        <f>IFERROR(VLOOKUP(I16,'اختيار المقررات'!AU9:BP57,5,0),"")</f>
        <v/>
      </c>
      <c r="Q16" s="121"/>
      <c r="R16" s="123"/>
      <c r="S16" s="123"/>
      <c r="T16" s="124"/>
      <c r="U16" s="1" t="str">
        <f>IFERROR(SMALL('اختيار المقررات'!$AL$8:$AL$56,'اختيار المقررات'!AM13),"")</f>
        <v/>
      </c>
    </row>
    <row r="17" spans="1:21" ht="27" customHeight="1">
      <c r="A17" s="116" t="str">
        <f>U21</f>
        <v/>
      </c>
      <c r="B17" s="117" t="str">
        <f>IFERROR(VLOOKUP(A17,'اختيار المقررات'!AU10:BP58,2,0),"")</f>
        <v/>
      </c>
      <c r="C17" s="479" t="str">
        <f>IFERROR(VLOOKUP(A17,'اختيار المقررات'!AU10:BP58,3,0),"")</f>
        <v/>
      </c>
      <c r="D17" s="479"/>
      <c r="E17" s="479"/>
      <c r="F17" s="479"/>
      <c r="G17" s="118" t="str">
        <f>IFERROR(VLOOKUP(A17,'اختيار المقررات'!AU10:BP58,4,0),"")</f>
        <v/>
      </c>
      <c r="H17" s="119" t="str">
        <f>IFERROR(VLOOKUP(A17,'اختيار المقررات'!AU10:BP58,5,0),"")</f>
        <v/>
      </c>
      <c r="I17" s="120" t="str">
        <f>U22</f>
        <v/>
      </c>
      <c r="J17" s="117" t="str">
        <f>IFERROR(VLOOKUP(I17,'اختيار المقررات'!AU10:BP58,2,0),"")</f>
        <v/>
      </c>
      <c r="K17" s="479" t="str">
        <f>IFERROR(VLOOKUP(I17,'اختيار المقررات'!AU10:BP58,3,0),"")</f>
        <v/>
      </c>
      <c r="L17" s="479"/>
      <c r="M17" s="479"/>
      <c r="N17" s="479"/>
      <c r="O17" s="118" t="str">
        <f>IFERROR(VLOOKUP(I17,'اختيار المقررات'!AU10:BP58,4,0),"")</f>
        <v/>
      </c>
      <c r="P17" s="119" t="str">
        <f>IFERROR(VLOOKUP(I17,'اختيار المقررات'!AU10:BP58,5,0),"")</f>
        <v/>
      </c>
      <c r="Q17" s="121"/>
      <c r="R17" s="123"/>
      <c r="S17" s="123"/>
      <c r="T17" s="124"/>
      <c r="U17" s="1" t="str">
        <f>IFERROR(SMALL('اختيار المقررات'!$AL$8:$AL$56,'اختيار المقررات'!AM14),"")</f>
        <v/>
      </c>
    </row>
    <row r="18" spans="1:21" s="125" customFormat="1" ht="27" customHeight="1">
      <c r="A18" s="116" t="str">
        <f>U23</f>
        <v/>
      </c>
      <c r="B18" s="117" t="str">
        <f>IFERROR(VLOOKUP(A18,'اختيار المقررات'!AU11:BP59,2,0),"")</f>
        <v/>
      </c>
      <c r="C18" s="479" t="str">
        <f>IFERROR(VLOOKUP(A18,'اختيار المقررات'!AU11:BP59,3,0),"")</f>
        <v/>
      </c>
      <c r="D18" s="479"/>
      <c r="E18" s="479"/>
      <c r="F18" s="479"/>
      <c r="G18" s="118" t="str">
        <f>IFERROR(VLOOKUP(A18,'اختيار المقررات'!AU11:BP59,4,0),"")</f>
        <v/>
      </c>
      <c r="H18" s="119" t="str">
        <f>IFERROR(VLOOKUP(A18,'اختيار المقررات'!AU11:BP59,5,0),"")</f>
        <v/>
      </c>
      <c r="I18" s="120" t="str">
        <f>U24</f>
        <v/>
      </c>
      <c r="J18" s="117" t="str">
        <f>IFERROR(VLOOKUP(I18,'اختيار المقررات'!AU11:BP59,2,0),"")</f>
        <v/>
      </c>
      <c r="K18" s="479" t="str">
        <f>IFERROR(VLOOKUP(I18,'اختيار المقررات'!AU11:BP59,3,0),"")</f>
        <v/>
      </c>
      <c r="L18" s="479"/>
      <c r="M18" s="479"/>
      <c r="N18" s="479"/>
      <c r="O18" s="118" t="str">
        <f>IFERROR(VLOOKUP(I18,'اختيار المقررات'!AU11:BP59,4,0),"")</f>
        <v/>
      </c>
      <c r="P18" s="119" t="str">
        <f>IFERROR(VLOOKUP(I18,'اختيار المقررات'!AU11:BP59,5,0),"")</f>
        <v/>
      </c>
      <c r="Q18" s="121"/>
      <c r="R18" s="123"/>
      <c r="S18" s="123"/>
      <c r="T18" s="124"/>
      <c r="U18" s="1" t="str">
        <f>IFERROR(SMALL('اختيار المقررات'!$AL$8:$AL$56,'اختيار المقررات'!AM15),"")</f>
        <v/>
      </c>
    </row>
    <row r="19" spans="1:21" s="125" customFormat="1" ht="16.5" customHeight="1">
      <c r="A19" s="116"/>
      <c r="B19" s="117"/>
      <c r="C19" s="479"/>
      <c r="D19" s="479"/>
      <c r="E19" s="479"/>
      <c r="F19" s="479"/>
      <c r="G19" s="118"/>
      <c r="H19" s="119"/>
      <c r="I19" s="120"/>
      <c r="J19" s="117"/>
      <c r="K19" s="479"/>
      <c r="L19" s="479"/>
      <c r="M19" s="479"/>
      <c r="N19" s="479"/>
      <c r="O19" s="118"/>
      <c r="P19" s="119"/>
      <c r="Q19" s="121"/>
      <c r="R19" s="126"/>
      <c r="S19" s="126"/>
      <c r="T19" s="66"/>
      <c r="U19" s="1" t="str">
        <f>IFERROR(SMALL('اختيار المقررات'!$AL$8:$AL$56,'اختيار المقررات'!AM16),"")</f>
        <v/>
      </c>
    </row>
    <row r="20" spans="1:21" s="125" customFormat="1" ht="16.5" customHeight="1">
      <c r="A20" s="116"/>
      <c r="B20" s="121"/>
      <c r="C20" s="121"/>
      <c r="D20" s="121"/>
      <c r="E20" s="121"/>
      <c r="F20" s="121"/>
      <c r="G20" s="66"/>
      <c r="H20" s="66"/>
      <c r="I20" s="120"/>
      <c r="J20" s="121"/>
      <c r="K20" s="121"/>
      <c r="L20" s="121"/>
      <c r="M20" s="121"/>
      <c r="N20" s="121"/>
      <c r="O20" s="66"/>
      <c r="P20" s="66"/>
      <c r="Q20" s="121"/>
      <c r="R20" s="126"/>
      <c r="S20" s="126"/>
      <c r="T20" s="66"/>
      <c r="U20" s="1" t="str">
        <f>IFERROR(SMALL('اختيار المقررات'!$AL$8:$AL$56,'اختيار المقررات'!AM17),"")</f>
        <v/>
      </c>
    </row>
    <row r="21" spans="1:21" ht="16.5" customHeight="1" thickBot="1">
      <c r="A21" s="495" t="s">
        <v>274</v>
      </c>
      <c r="B21" s="495"/>
      <c r="C21" s="495"/>
      <c r="D21" s="495"/>
      <c r="E21" s="127">
        <f>'اختيار المقررات'!Q28</f>
        <v>0</v>
      </c>
      <c r="F21" s="495" t="s">
        <v>275</v>
      </c>
      <c r="G21" s="495"/>
      <c r="H21" s="495"/>
      <c r="I21" s="495"/>
      <c r="J21" s="495"/>
      <c r="K21" s="127">
        <f>'اختيار المقررات'!Y28</f>
        <v>0</v>
      </c>
      <c r="L21" s="495" t="s">
        <v>276</v>
      </c>
      <c r="M21" s="495"/>
      <c r="N21" s="495"/>
      <c r="O21" s="495"/>
      <c r="P21" s="495"/>
      <c r="Q21" s="127">
        <f>'اختيار المقررات'!AE28</f>
        <v>0</v>
      </c>
      <c r="R21" s="128"/>
      <c r="U21" s="1" t="str">
        <f>IFERROR(SMALL('اختيار المقررات'!$AL$8:$AL$56,'اختيار المقررات'!AM18),"")</f>
        <v/>
      </c>
    </row>
    <row r="22" spans="1:21" ht="30.75" customHeight="1" thickTop="1">
      <c r="A22" s="503" t="s">
        <v>267</v>
      </c>
      <c r="B22" s="504"/>
      <c r="C22" s="504"/>
      <c r="D22" s="505">
        <f>'اختيار المقررات'!L5</f>
        <v>0</v>
      </c>
      <c r="E22" s="505"/>
      <c r="F22" s="505"/>
      <c r="G22" s="506" t="s">
        <v>76</v>
      </c>
      <c r="H22" s="506"/>
      <c r="I22" s="507" t="e">
        <f>'اختيار المقررات'!AB5</f>
        <v>#N/A</v>
      </c>
      <c r="J22" s="507"/>
      <c r="K22" s="508" t="s">
        <v>0</v>
      </c>
      <c r="L22" s="508"/>
      <c r="M22" s="496" t="e">
        <f>'اختيار المقررات'!AE5</f>
        <v>#N/A</v>
      </c>
      <c r="N22" s="496"/>
      <c r="O22" s="129" t="s">
        <v>2</v>
      </c>
      <c r="P22" s="497">
        <f>'اختيار المقررات'!AI5</f>
        <v>0</v>
      </c>
      <c r="Q22" s="498"/>
      <c r="U22" s="1" t="str">
        <f>IFERROR(SMALL('اختيار المقررات'!$AL$8:$AL$56,'اختيار المقررات'!AM19),"")</f>
        <v/>
      </c>
    </row>
    <row r="23" spans="1:21" ht="16.5" customHeight="1" thickBot="1">
      <c r="A23" s="499" t="s">
        <v>277</v>
      </c>
      <c r="B23" s="454"/>
      <c r="C23" s="130"/>
      <c r="D23" s="216">
        <f>'اختيار المقررات'!Q5</f>
        <v>0</v>
      </c>
      <c r="E23" s="131" t="s">
        <v>0</v>
      </c>
      <c r="F23" s="500">
        <f>'اختيار المقررات'!W5</f>
        <v>0</v>
      </c>
      <c r="G23" s="500"/>
      <c r="H23" s="500"/>
      <c r="I23" s="501" t="s">
        <v>272</v>
      </c>
      <c r="J23" s="501"/>
      <c r="K23" s="501"/>
      <c r="L23" s="502">
        <f>'اختيار المقررات'!W25</f>
        <v>0</v>
      </c>
      <c r="M23" s="502"/>
      <c r="N23" s="132"/>
      <c r="O23" s="133"/>
      <c r="P23" s="133"/>
      <c r="Q23" s="134"/>
      <c r="U23" s="1" t="str">
        <f>IFERROR(SMALL('اختيار المقررات'!$AL$8:$AL$56,'اختيار المقررات'!AM20),"")</f>
        <v/>
      </c>
    </row>
    <row r="24" spans="1:21" ht="16.5" customHeight="1" thickTop="1">
      <c r="A24" s="533" t="s">
        <v>273</v>
      </c>
      <c r="B24" s="534"/>
      <c r="C24" s="535" t="e">
        <f>'اختيار المقررات'!AE25</f>
        <v>#N/A</v>
      </c>
      <c r="D24" s="535"/>
      <c r="E24" s="501" t="s">
        <v>28</v>
      </c>
      <c r="F24" s="501"/>
      <c r="G24" s="501"/>
      <c r="H24" s="535" t="e">
        <f>'اختيار المقررات'!N25</f>
        <v>#N/A</v>
      </c>
      <c r="I24" s="535"/>
      <c r="J24" s="62"/>
      <c r="K24" s="38"/>
      <c r="L24" s="536" t="s">
        <v>35</v>
      </c>
      <c r="M24" s="537"/>
      <c r="N24" s="537" t="s">
        <v>36</v>
      </c>
      <c r="O24" s="537"/>
      <c r="P24" s="517" t="s">
        <v>37</v>
      </c>
      <c r="Q24" s="518"/>
      <c r="U24" s="1" t="str">
        <f>IFERROR(SMALL('اختيار المقررات'!$AL$8:$AL$56,'اختيار المقررات'!AM21),"")</f>
        <v/>
      </c>
    </row>
    <row r="25" spans="1:21" ht="27" customHeight="1" thickBot="1">
      <c r="A25" s="523" t="s">
        <v>26</v>
      </c>
      <c r="B25" s="524"/>
      <c r="C25" s="524"/>
      <c r="D25" s="524"/>
      <c r="E25" s="525" t="e">
        <f>'اختيار المقررات'!N26</f>
        <v>#N/A</v>
      </c>
      <c r="F25" s="525"/>
      <c r="G25" s="526"/>
      <c r="H25" s="527" t="s">
        <v>23</v>
      </c>
      <c r="I25" s="528"/>
      <c r="J25" s="529" t="str">
        <f>'اختيار المقررات'!N27</f>
        <v>لا</v>
      </c>
      <c r="K25" s="530"/>
      <c r="L25" s="538"/>
      <c r="M25" s="539"/>
      <c r="N25" s="539"/>
      <c r="O25" s="539"/>
      <c r="P25" s="519"/>
      <c r="Q25" s="520"/>
    </row>
    <row r="26" spans="1:21" ht="16.5" customHeight="1" thickTop="1">
      <c r="A26" s="531"/>
      <c r="B26" s="531"/>
      <c r="C26" s="531"/>
      <c r="D26" s="531"/>
      <c r="E26" s="531"/>
      <c r="F26" s="531"/>
      <c r="G26" s="531"/>
      <c r="H26" s="531"/>
      <c r="I26" s="531"/>
      <c r="J26" s="531"/>
      <c r="K26" s="531"/>
      <c r="L26" s="538"/>
      <c r="M26" s="539"/>
      <c r="N26" s="539"/>
      <c r="O26" s="539"/>
      <c r="P26" s="519"/>
      <c r="Q26" s="520"/>
    </row>
    <row r="27" spans="1:21" ht="16.5" customHeight="1" thickBot="1">
      <c r="A27" s="531"/>
      <c r="B27" s="531"/>
      <c r="C27" s="531"/>
      <c r="D27" s="531"/>
      <c r="E27" s="531"/>
      <c r="F27" s="531"/>
      <c r="G27" s="531"/>
      <c r="H27" s="531"/>
      <c r="I27" s="531"/>
      <c r="J27" s="531"/>
      <c r="K27" s="531"/>
      <c r="L27" s="540"/>
      <c r="M27" s="541"/>
      <c r="N27" s="541"/>
      <c r="O27" s="541"/>
      <c r="P27" s="521"/>
      <c r="Q27" s="522"/>
    </row>
    <row r="28" spans="1:21" ht="16.5" customHeight="1" thickTop="1">
      <c r="A28" s="532"/>
      <c r="B28" s="532"/>
      <c r="C28" s="532"/>
      <c r="D28" s="532"/>
      <c r="E28" s="532"/>
      <c r="F28" s="532"/>
      <c r="G28" s="532"/>
      <c r="H28" s="532"/>
      <c r="I28" s="532"/>
      <c r="J28" s="532"/>
      <c r="K28" s="532"/>
      <c r="L28" s="108"/>
      <c r="M28" s="108"/>
      <c r="N28" s="108"/>
      <c r="O28" s="135"/>
      <c r="P28" s="135"/>
      <c r="Q28" s="135"/>
      <c r="U28" s="1" t="str">
        <f>IFERROR(SMALL('اختيار المقررات'!$U$10:$U$30,'اختيار المقررات'!V26),"")</f>
        <v/>
      </c>
    </row>
    <row r="29" spans="1:21" ht="16.5" customHeight="1">
      <c r="A29" s="515" t="s">
        <v>38</v>
      </c>
      <c r="B29" s="515"/>
      <c r="C29" s="515"/>
      <c r="D29" s="515"/>
      <c r="E29" s="515"/>
      <c r="F29" s="515"/>
      <c r="G29" s="515"/>
      <c r="H29" s="515"/>
      <c r="I29" s="515"/>
      <c r="J29" s="515"/>
      <c r="K29" s="515"/>
      <c r="L29" s="515"/>
      <c r="M29" s="515"/>
      <c r="N29" s="515"/>
      <c r="O29" s="515"/>
      <c r="P29" s="515"/>
      <c r="Q29" s="515"/>
      <c r="U29" s="1" t="str">
        <f>IFERROR(SMALL('اختيار المقررات'!$U$10:$U$30,'اختيار المقررات'!V28),"")</f>
        <v/>
      </c>
    </row>
    <row r="30" spans="1:21" ht="16.5" customHeight="1">
      <c r="A30" s="136"/>
      <c r="B30" s="137"/>
      <c r="C30" s="137"/>
      <c r="D30" s="137"/>
      <c r="E30" s="137"/>
      <c r="F30" s="137"/>
      <c r="G30" s="137"/>
      <c r="H30" s="124"/>
      <c r="I30" s="124"/>
      <c r="J30" s="138"/>
      <c r="K30" s="137"/>
      <c r="L30" s="137"/>
      <c r="M30" s="137"/>
      <c r="N30" s="137"/>
      <c r="O30" s="137"/>
      <c r="P30" s="124"/>
      <c r="Q30" s="124"/>
      <c r="U30" s="1" t="str">
        <f>IFERROR(SMALL('اختيار المقررات'!$U$10:$U$30,'اختيار المقررات'!V29),"")</f>
        <v/>
      </c>
    </row>
    <row r="31" spans="1:21" ht="15" customHeight="1">
      <c r="A31" s="139"/>
      <c r="B31" s="139"/>
      <c r="C31" s="139"/>
      <c r="D31" s="140"/>
      <c r="E31" s="140"/>
      <c r="F31" s="140"/>
      <c r="G31" s="140"/>
      <c r="H31" s="139"/>
      <c r="I31" s="139"/>
      <c r="J31" s="139"/>
      <c r="K31" s="139"/>
      <c r="L31" s="140"/>
      <c r="M31" s="140"/>
      <c r="N31" s="140"/>
      <c r="O31" s="139"/>
      <c r="P31" s="139"/>
      <c r="Q31" s="139"/>
      <c r="U31" s="1" t="str">
        <f>IFERROR(SMALL('اختيار المقررات'!$U$10:$U$30,'اختيار المقررات'!V30),"")</f>
        <v/>
      </c>
    </row>
    <row r="32" spans="1:21" ht="16.5" customHeight="1">
      <c r="A32" s="511" t="s">
        <v>39</v>
      </c>
      <c r="B32" s="511"/>
      <c r="C32" s="511"/>
      <c r="D32" s="511"/>
      <c r="E32" s="511"/>
      <c r="F32" s="511"/>
      <c r="G32" s="511"/>
      <c r="H32" s="511"/>
      <c r="I32" s="511"/>
      <c r="J32" s="511"/>
      <c r="K32" s="511"/>
      <c r="L32" s="511"/>
      <c r="M32" s="511"/>
      <c r="N32" s="511"/>
      <c r="O32" s="511"/>
      <c r="P32" s="511"/>
      <c r="Q32" s="511"/>
    </row>
    <row r="33" spans="1:17" ht="24" customHeight="1">
      <c r="A33" s="510" t="s">
        <v>40</v>
      </c>
      <c r="B33" s="510"/>
      <c r="C33" s="510"/>
      <c r="D33" s="510"/>
      <c r="E33" s="511" t="e">
        <f>'اختيار المقررات'!W26</f>
        <v>#N/A</v>
      </c>
      <c r="F33" s="511"/>
      <c r="G33" s="510" t="s">
        <v>278</v>
      </c>
      <c r="H33" s="510"/>
      <c r="I33" s="510"/>
      <c r="J33" s="510"/>
      <c r="K33" s="510"/>
      <c r="L33" s="510"/>
      <c r="M33" s="516" t="e">
        <f>G2</f>
        <v>#N/A</v>
      </c>
      <c r="N33" s="516"/>
      <c r="O33" s="516"/>
      <c r="P33" s="516"/>
      <c r="Q33" s="516"/>
    </row>
    <row r="34" spans="1:17" ht="24" customHeight="1">
      <c r="A34" s="510" t="s">
        <v>41</v>
      </c>
      <c r="B34" s="510"/>
      <c r="C34" s="510"/>
      <c r="D34" s="511">
        <f>C2</f>
        <v>0</v>
      </c>
      <c r="E34" s="511"/>
      <c r="F34" s="512" t="s">
        <v>42</v>
      </c>
      <c r="G34" s="512"/>
      <c r="H34" s="512"/>
      <c r="I34" s="512"/>
      <c r="J34" s="512"/>
      <c r="K34" s="512"/>
      <c r="L34" s="512"/>
      <c r="M34" s="512"/>
      <c r="N34" s="512"/>
      <c r="O34" s="512"/>
      <c r="P34" s="512"/>
      <c r="Q34" s="512"/>
    </row>
    <row r="35" spans="1:17" ht="16.5" customHeight="1">
      <c r="A35" s="141"/>
      <c r="B35" s="142"/>
      <c r="C35" s="513"/>
      <c r="D35" s="513"/>
      <c r="E35" s="513"/>
      <c r="F35" s="513"/>
      <c r="G35" s="513"/>
      <c r="H35" s="143"/>
      <c r="I35" s="143"/>
      <c r="J35" s="141"/>
      <c r="K35" s="142"/>
      <c r="L35" s="513"/>
      <c r="M35" s="513"/>
      <c r="N35" s="513"/>
      <c r="O35" s="513"/>
      <c r="P35" s="143"/>
      <c r="Q35" s="143"/>
    </row>
    <row r="36" spans="1:17" ht="16.5" customHeight="1">
      <c r="A36" s="144"/>
      <c r="B36" s="145"/>
      <c r="C36" s="514"/>
      <c r="D36" s="514"/>
      <c r="E36" s="514"/>
      <c r="F36" s="514"/>
      <c r="G36" s="514"/>
      <c r="H36" s="146"/>
      <c r="I36" s="146"/>
      <c r="J36" s="144"/>
      <c r="K36" s="145"/>
      <c r="L36" s="514"/>
      <c r="M36" s="514"/>
      <c r="N36" s="514"/>
      <c r="O36" s="514"/>
      <c r="P36" s="146"/>
      <c r="Q36" s="146"/>
    </row>
    <row r="37" spans="1:17" ht="27.75" customHeight="1">
      <c r="A37" s="509" t="s">
        <v>29</v>
      </c>
      <c r="B37" s="509"/>
      <c r="C37" s="509"/>
      <c r="D37" s="509"/>
      <c r="E37" s="509"/>
      <c r="F37" s="509"/>
      <c r="G37" s="509"/>
      <c r="H37" s="509"/>
      <c r="I37" s="509"/>
      <c r="J37" s="509"/>
      <c r="K37" s="509"/>
      <c r="L37" s="509"/>
      <c r="M37" s="509"/>
      <c r="N37" s="509"/>
      <c r="O37" s="509"/>
      <c r="P37" s="509"/>
      <c r="Q37" s="509"/>
    </row>
    <row r="38" spans="1:17" ht="15.75" customHeight="1">
      <c r="A38" s="547" t="s">
        <v>39</v>
      </c>
      <c r="B38" s="547"/>
      <c r="C38" s="547"/>
      <c r="D38" s="547"/>
      <c r="E38" s="547"/>
      <c r="F38" s="547"/>
      <c r="G38" s="547"/>
      <c r="H38" s="547"/>
      <c r="I38" s="547"/>
      <c r="J38" s="547"/>
      <c r="K38" s="547"/>
      <c r="L38" s="547"/>
      <c r="M38" s="547"/>
      <c r="N38" s="547"/>
      <c r="O38" s="547"/>
      <c r="P38" s="547"/>
      <c r="Q38" s="547"/>
    </row>
    <row r="39" spans="1:17" ht="22.5" customHeight="1">
      <c r="A39" s="512" t="s">
        <v>40</v>
      </c>
      <c r="B39" s="512"/>
      <c r="C39" s="512"/>
      <c r="D39" s="512"/>
      <c r="E39" s="511" t="e">
        <f>E25-E33</f>
        <v>#N/A</v>
      </c>
      <c r="F39" s="511"/>
      <c r="G39" s="512" t="s">
        <v>278</v>
      </c>
      <c r="H39" s="512"/>
      <c r="I39" s="512"/>
      <c r="J39" s="512"/>
      <c r="K39" s="512"/>
      <c r="L39" s="548" t="e">
        <f>M33</f>
        <v>#N/A</v>
      </c>
      <c r="M39" s="548"/>
      <c r="N39" s="548"/>
      <c r="O39" s="548"/>
      <c r="P39" s="548"/>
      <c r="Q39" s="147"/>
    </row>
    <row r="40" spans="1:17" ht="22.5" customHeight="1">
      <c r="A40" s="542" t="s">
        <v>41</v>
      </c>
      <c r="B40" s="542"/>
      <c r="C40" s="542"/>
      <c r="D40" s="543">
        <f>D34</f>
        <v>0</v>
      </c>
      <c r="E40" s="543"/>
      <c r="F40" s="148" t="s">
        <v>42</v>
      </c>
      <c r="G40" s="148"/>
      <c r="H40" s="148"/>
      <c r="I40" s="148"/>
      <c r="J40" s="148"/>
      <c r="K40" s="148"/>
      <c r="L40" s="148"/>
      <c r="M40" s="148"/>
      <c r="N40" s="148"/>
      <c r="O40" s="148"/>
      <c r="P40" s="148"/>
      <c r="Q40" s="148"/>
    </row>
    <row r="41" spans="1:17" ht="17.25" customHeight="1"/>
    <row r="42" spans="1:17" ht="17.25" customHeight="1">
      <c r="A42" s="122"/>
      <c r="B42" s="122"/>
      <c r="C42" s="122"/>
      <c r="D42" s="150"/>
      <c r="E42" s="150"/>
      <c r="F42" s="150"/>
      <c r="G42" s="150"/>
      <c r="H42" s="122"/>
      <c r="I42" s="122"/>
      <c r="J42" s="122"/>
      <c r="K42" s="122"/>
      <c r="L42" s="150"/>
      <c r="M42" s="150"/>
      <c r="N42" s="150"/>
      <c r="O42" s="122"/>
      <c r="P42" s="122"/>
      <c r="Q42" s="122"/>
    </row>
    <row r="43" spans="1:17" ht="20.25" customHeight="1">
      <c r="A43" s="544"/>
      <c r="B43" s="544"/>
      <c r="C43" s="544"/>
      <c r="D43" s="544"/>
      <c r="E43" s="544"/>
      <c r="F43" s="545"/>
      <c r="G43" s="545"/>
      <c r="H43" s="545"/>
      <c r="I43" s="545"/>
      <c r="J43" s="545"/>
      <c r="K43" s="545"/>
      <c r="L43" s="545"/>
      <c r="M43" s="545"/>
      <c r="N43" s="545"/>
      <c r="O43" s="545"/>
      <c r="P43" s="545"/>
      <c r="Q43" s="545"/>
    </row>
    <row r="44" spans="1:17" ht="14.25">
      <c r="A44" s="544"/>
      <c r="B44" s="544"/>
      <c r="C44" s="544"/>
      <c r="D44" s="544"/>
      <c r="E44" s="544"/>
      <c r="F44" s="546"/>
      <c r="G44" s="546"/>
      <c r="H44" s="546"/>
      <c r="I44" s="546"/>
      <c r="J44" s="546"/>
      <c r="K44" s="546"/>
      <c r="L44" s="546"/>
      <c r="M44" s="546"/>
      <c r="N44" s="546"/>
      <c r="O44" s="546"/>
      <c r="P44" s="546"/>
      <c r="Q44" s="546"/>
    </row>
    <row r="45" spans="1:17" ht="14.25">
      <c r="A45" s="544"/>
      <c r="B45" s="544"/>
      <c r="C45" s="544"/>
      <c r="D45" s="544"/>
      <c r="E45" s="544"/>
      <c r="F45" s="546"/>
      <c r="G45" s="546"/>
      <c r="H45" s="546"/>
      <c r="I45" s="546"/>
      <c r="J45" s="546"/>
      <c r="K45" s="546"/>
      <c r="L45" s="546"/>
      <c r="M45" s="546"/>
      <c r="N45" s="546"/>
      <c r="O45" s="546"/>
      <c r="P45" s="546"/>
      <c r="Q45" s="546"/>
    </row>
    <row r="46" spans="1:17">
      <c r="A46" s="122"/>
      <c r="B46" s="122"/>
      <c r="C46" s="122"/>
      <c r="D46" s="150"/>
      <c r="E46" s="150"/>
      <c r="F46" s="150"/>
      <c r="G46" s="150"/>
      <c r="H46" s="122"/>
      <c r="I46" s="122"/>
      <c r="J46" s="122"/>
      <c r="K46" s="122"/>
      <c r="L46" s="150"/>
      <c r="M46" s="150"/>
      <c r="N46" s="150"/>
      <c r="O46" s="122"/>
      <c r="P46" s="122"/>
      <c r="Q46" s="122"/>
    </row>
  </sheetData>
  <sheetProtection password="DA2B" sheet="1" objects="1" scenarios="1" selectLockedCells="1" selectUnlockedCells="1"/>
  <mergeCells count="111">
    <mergeCell ref="A40:C40"/>
    <mergeCell ref="D40:E40"/>
    <mergeCell ref="A43:E45"/>
    <mergeCell ref="F43:Q43"/>
    <mergeCell ref="F44:Q45"/>
    <mergeCell ref="A38:Q38"/>
    <mergeCell ref="A39:D39"/>
    <mergeCell ref="E39:F39"/>
    <mergeCell ref="G39:K39"/>
    <mergeCell ref="L39:P39"/>
    <mergeCell ref="P24:Q27"/>
    <mergeCell ref="A25:D25"/>
    <mergeCell ref="E25:G25"/>
    <mergeCell ref="H25:I25"/>
    <mergeCell ref="J25:K25"/>
    <mergeCell ref="A26:K28"/>
    <mergeCell ref="A24:B24"/>
    <mergeCell ref="C24:D24"/>
    <mergeCell ref="E24:G24"/>
    <mergeCell ref="H24:I24"/>
    <mergeCell ref="L24:M27"/>
    <mergeCell ref="N24:O27"/>
    <mergeCell ref="A37:Q37"/>
    <mergeCell ref="A34:C34"/>
    <mergeCell ref="D34:E34"/>
    <mergeCell ref="F34:Q34"/>
    <mergeCell ref="C35:G35"/>
    <mergeCell ref="L35:O35"/>
    <mergeCell ref="C36:G36"/>
    <mergeCell ref="L36:O36"/>
    <mergeCell ref="A29:Q29"/>
    <mergeCell ref="A32:Q32"/>
    <mergeCell ref="A33:D33"/>
    <mergeCell ref="E33:F33"/>
    <mergeCell ref="G33:L33"/>
    <mergeCell ref="M33:Q33"/>
    <mergeCell ref="A23:B23"/>
    <mergeCell ref="F23:H23"/>
    <mergeCell ref="I23:K23"/>
    <mergeCell ref="L23:M23"/>
    <mergeCell ref="A22:C22"/>
    <mergeCell ref="D22:F22"/>
    <mergeCell ref="G22:H22"/>
    <mergeCell ref="I22:J22"/>
    <mergeCell ref="K22:L22"/>
    <mergeCell ref="C18:F18"/>
    <mergeCell ref="K18:N18"/>
    <mergeCell ref="C19:F19"/>
    <mergeCell ref="K19:N19"/>
    <mergeCell ref="A21:D21"/>
    <mergeCell ref="F21:J21"/>
    <mergeCell ref="L21:P21"/>
    <mergeCell ref="M22:N22"/>
    <mergeCell ref="P22:Q22"/>
    <mergeCell ref="C14:F14"/>
    <mergeCell ref="K14:N14"/>
    <mergeCell ref="M5:N5"/>
    <mergeCell ref="M6:N6"/>
    <mergeCell ref="C15:F15"/>
    <mergeCell ref="K15:N15"/>
    <mergeCell ref="C16:F16"/>
    <mergeCell ref="K16:N16"/>
    <mergeCell ref="C17:F17"/>
    <mergeCell ref="K17:N17"/>
    <mergeCell ref="C12:F12"/>
    <mergeCell ref="K12:N12"/>
    <mergeCell ref="E5:F5"/>
    <mergeCell ref="G5:H5"/>
    <mergeCell ref="J5:L5"/>
    <mergeCell ref="C13:F13"/>
    <mergeCell ref="K13:N13"/>
    <mergeCell ref="A8:Q9"/>
    <mergeCell ref="C11:F11"/>
    <mergeCell ref="K11:N11"/>
    <mergeCell ref="A5:B5"/>
    <mergeCell ref="C5:D5"/>
    <mergeCell ref="O5:Q5"/>
    <mergeCell ref="C7:D7"/>
    <mergeCell ref="O1:P1"/>
    <mergeCell ref="A1:D1"/>
    <mergeCell ref="A2:B2"/>
    <mergeCell ref="C2:D2"/>
    <mergeCell ref="E2:F2"/>
    <mergeCell ref="G2:I2"/>
    <mergeCell ref="L2:M2"/>
    <mergeCell ref="O2:Q2"/>
    <mergeCell ref="E3:F3"/>
    <mergeCell ref="G3:H3"/>
    <mergeCell ref="I3:K3"/>
    <mergeCell ref="A3:B3"/>
    <mergeCell ref="C3:D3"/>
    <mergeCell ref="M3:O3"/>
    <mergeCell ref="J2:K2"/>
    <mergeCell ref="P3:Q3"/>
    <mergeCell ref="E7:F7"/>
    <mergeCell ref="G7:H7"/>
    <mergeCell ref="J7:Q7"/>
    <mergeCell ref="A4:B4"/>
    <mergeCell ref="A7:B7"/>
    <mergeCell ref="A6:B6"/>
    <mergeCell ref="C6:D6"/>
    <mergeCell ref="E6:F6"/>
    <mergeCell ref="G6:H6"/>
    <mergeCell ref="J6:L6"/>
    <mergeCell ref="C4:D4"/>
    <mergeCell ref="E4:F4"/>
    <mergeCell ref="G4:H4"/>
    <mergeCell ref="J4:L4"/>
    <mergeCell ref="M4:O4"/>
    <mergeCell ref="P4:Q4"/>
    <mergeCell ref="O6:Q6"/>
  </mergeCells>
  <conditionalFormatting sqref="B11:P20">
    <cfRule type="expression" dxfId="25" priority="18">
      <formula>$B$12=""</formula>
    </cfRule>
  </conditionalFormatting>
  <conditionalFormatting sqref="B13:H20">
    <cfRule type="expression" dxfId="24" priority="17">
      <formula>$B$13=""</formula>
    </cfRule>
  </conditionalFormatting>
  <conditionalFormatting sqref="B14:H20">
    <cfRule type="expression" dxfId="23" priority="16">
      <formula>$B$14=""</formula>
    </cfRule>
  </conditionalFormatting>
  <conditionalFormatting sqref="B15:H20">
    <cfRule type="expression" dxfId="22" priority="15">
      <formula>$B$15=""</formula>
    </cfRule>
  </conditionalFormatting>
  <conditionalFormatting sqref="B16:H20">
    <cfRule type="expression" dxfId="21" priority="14">
      <formula>$B$16=""</formula>
    </cfRule>
  </conditionalFormatting>
  <conditionalFormatting sqref="B17:H20">
    <cfRule type="expression" dxfId="20" priority="13">
      <formula>$B$17=""</formula>
    </cfRule>
  </conditionalFormatting>
  <conditionalFormatting sqref="B18:H20">
    <cfRule type="expression" dxfId="19" priority="12">
      <formula>$B$18=""</formula>
    </cfRule>
  </conditionalFormatting>
  <conditionalFormatting sqref="B19:H20">
    <cfRule type="expression" dxfId="18" priority="11">
      <formula>$B$19=""</formula>
    </cfRule>
  </conditionalFormatting>
  <conditionalFormatting sqref="J11:P20">
    <cfRule type="expression" dxfId="17" priority="10">
      <formula>$J$12=""</formula>
    </cfRule>
  </conditionalFormatting>
  <conditionalFormatting sqref="J13:P20">
    <cfRule type="expression" dxfId="16" priority="9">
      <formula>$J$13=""</formula>
    </cfRule>
  </conditionalFormatting>
  <conditionalFormatting sqref="J14:P20">
    <cfRule type="expression" dxfId="15" priority="8">
      <formula>$J$14=""</formula>
    </cfRule>
  </conditionalFormatting>
  <conditionalFormatting sqref="J15:P20">
    <cfRule type="expression" dxfId="14" priority="7">
      <formula>$J$15=""</formula>
    </cfRule>
  </conditionalFormatting>
  <conditionalFormatting sqref="J16:P20">
    <cfRule type="expression" dxfId="13" priority="6">
      <formula>$J$16=""</formula>
    </cfRule>
  </conditionalFormatting>
  <conditionalFormatting sqref="J17:P20">
    <cfRule type="expression" dxfId="12" priority="5">
      <formula>$J$17=""</formula>
    </cfRule>
  </conditionalFormatting>
  <conditionalFormatting sqref="J18:P20">
    <cfRule type="expression" dxfId="11" priority="4">
      <formula>$J$18=""</formula>
    </cfRule>
  </conditionalFormatting>
  <conditionalFormatting sqref="J19:P20">
    <cfRule type="expression" dxfId="10" priority="3">
      <formula>$J$19=""</formula>
    </cfRule>
  </conditionalFormatting>
  <conditionalFormatting sqref="A37:Q38 A40:D40 F40:Q40 A39:G39 L39:Q39">
    <cfRule type="expression" dxfId="9" priority="2">
      <formula>$J$25="لا"</formula>
    </cfRule>
  </conditionalFormatting>
  <conditionalFormatting sqref="A35:Q42">
    <cfRule type="expression" dxfId="8" priority="1">
      <formula>$J$25="لا"</formula>
    </cfRule>
  </conditionalFormatting>
  <pageMargins left="0.19685039370078741" right="0.19685039370078741" top="0.19685039370078741" bottom="0.19685039370078741" header="0.11811023622047245" footer="0.11811023622047245"/>
  <pageSetup scale="95" orientation="portrait" r:id="rId1"/>
</worksheet>
</file>

<file path=xl/worksheets/sheet5.xml><?xml version="1.0" encoding="utf-8"?>
<worksheet xmlns="http://schemas.openxmlformats.org/spreadsheetml/2006/main" xmlns:r="http://schemas.openxmlformats.org/officeDocument/2006/relationships">
  <sheetPr codeName="ورقة3"/>
  <dimension ref="A1:EB5"/>
  <sheetViews>
    <sheetView showGridLines="0" rightToLeft="1" topLeftCell="CQ1" zoomScale="60" zoomScaleNormal="60" workbookViewId="0">
      <pane ySplit="4" topLeftCell="A5" activePane="bottomLeft" state="frozen"/>
      <selection pane="bottomLeft" activeCell="DQ6" sqref="DQ6"/>
    </sheetView>
  </sheetViews>
  <sheetFormatPr defaultColWidth="9" defaultRowHeight="14.25"/>
  <cols>
    <col min="1" max="1" width="13.875" style="71" customWidth="1"/>
    <col min="2" max="2" width="10.875" style="71" bestFit="1" customWidth="1"/>
    <col min="3" max="4" width="9" style="71"/>
    <col min="5" max="5" width="10.125" style="71" bestFit="1" customWidth="1"/>
    <col min="6" max="6" width="11.375" style="97" bestFit="1" customWidth="1"/>
    <col min="7" max="7" width="11.375" style="97" customWidth="1"/>
    <col min="8" max="8" width="13.375" style="71" customWidth="1"/>
    <col min="9" max="9" width="10.375" style="71" bestFit="1" customWidth="1"/>
    <col min="10" max="10" width="11.75" style="71" bestFit="1" customWidth="1"/>
    <col min="11" max="11" width="21.875" style="71" customWidth="1"/>
    <col min="12" max="12" width="24.375" style="71" customWidth="1"/>
    <col min="13" max="13" width="17.75" style="71" customWidth="1"/>
    <col min="14" max="14" width="20.125" style="71" customWidth="1"/>
    <col min="15" max="15" width="31.75" style="71" customWidth="1"/>
    <col min="16" max="17" width="14.75" style="71" customWidth="1"/>
    <col min="18" max="18" width="19.125" style="71" customWidth="1"/>
    <col min="19" max="19" width="14.125" style="71" customWidth="1"/>
    <col min="20" max="20" width="6.875" style="71" bestFit="1" customWidth="1"/>
    <col min="21" max="25" width="4.375" style="71" customWidth="1"/>
    <col min="26" max="48" width="4.375" style="33" customWidth="1"/>
    <col min="49" max="49" width="4" style="33" customWidth="1"/>
    <col min="50" max="58" width="4.375" style="33" customWidth="1"/>
    <col min="59" max="59" width="4.25" style="33" customWidth="1"/>
    <col min="60" max="99" width="4.375" style="33" customWidth="1"/>
    <col min="100" max="100" width="10.125" style="33" customWidth="1"/>
    <col min="101" max="101" width="12.375" style="87" customWidth="1"/>
    <col min="102" max="104" width="9.125" style="33" bestFit="1" customWidth="1"/>
    <col min="105" max="106" width="9.125" style="33" customWidth="1"/>
    <col min="107" max="108" width="9" style="33"/>
    <col min="109" max="109" width="10.125" style="33" bestFit="1" customWidth="1"/>
    <col min="110" max="110" width="11.375" style="33" bestFit="1" customWidth="1"/>
    <col min="111" max="111" width="10.75" style="33" bestFit="1" customWidth="1"/>
    <col min="112" max="112" width="13.375" style="33" bestFit="1" customWidth="1"/>
    <col min="113" max="113" width="9.5" style="33" bestFit="1" customWidth="1"/>
    <col min="114" max="114" width="3.875" style="71" bestFit="1" customWidth="1"/>
    <col min="115" max="16384" width="9" style="71"/>
  </cols>
  <sheetData>
    <row r="1" spans="1:132" s="172" customFormat="1" ht="18.75" thickBot="1">
      <c r="A1" s="581"/>
      <c r="B1" s="584">
        <v>9999</v>
      </c>
      <c r="C1" s="583" t="s">
        <v>43</v>
      </c>
      <c r="D1" s="583"/>
      <c r="E1" s="583"/>
      <c r="F1" s="583"/>
      <c r="G1" s="583"/>
      <c r="H1" s="583"/>
      <c r="I1" s="583"/>
      <c r="J1" s="583"/>
      <c r="K1" s="599" t="s">
        <v>17</v>
      </c>
      <c r="L1" s="590" t="s">
        <v>262</v>
      </c>
      <c r="M1" s="593" t="s">
        <v>260</v>
      </c>
      <c r="N1" s="593" t="s">
        <v>261</v>
      </c>
      <c r="O1" s="595" t="s">
        <v>69</v>
      </c>
      <c r="P1" s="583" t="s">
        <v>44</v>
      </c>
      <c r="Q1" s="583"/>
      <c r="R1" s="583"/>
      <c r="S1" s="588" t="s">
        <v>10</v>
      </c>
      <c r="T1" s="585" t="s">
        <v>45</v>
      </c>
      <c r="U1" s="585"/>
      <c r="V1" s="585"/>
      <c r="W1" s="585"/>
      <c r="X1" s="585"/>
      <c r="Y1" s="585"/>
      <c r="Z1" s="585"/>
      <c r="AA1" s="585"/>
      <c r="AB1" s="585"/>
      <c r="AC1" s="585"/>
      <c r="AD1" s="585"/>
      <c r="AE1" s="585"/>
      <c r="AF1" s="585"/>
      <c r="AG1" s="585"/>
      <c r="AH1" s="585"/>
      <c r="AI1" s="585"/>
      <c r="AJ1" s="585"/>
      <c r="AK1" s="585"/>
      <c r="AL1" s="585"/>
      <c r="AM1" s="585"/>
      <c r="AN1" s="585" t="s">
        <v>24</v>
      </c>
      <c r="AO1" s="585"/>
      <c r="AP1" s="585"/>
      <c r="AQ1" s="585"/>
      <c r="AR1" s="585"/>
      <c r="AS1" s="585"/>
      <c r="AT1" s="585"/>
      <c r="AU1" s="585"/>
      <c r="AV1" s="585"/>
      <c r="AW1" s="585"/>
      <c r="AX1" s="585"/>
      <c r="AY1" s="585"/>
      <c r="AZ1" s="585"/>
      <c r="BA1" s="585"/>
      <c r="BB1" s="585"/>
      <c r="BC1" s="585"/>
      <c r="BD1" s="585"/>
      <c r="BE1" s="585"/>
      <c r="BF1" s="585"/>
      <c r="BG1" s="585"/>
      <c r="BH1" s="585" t="s">
        <v>46</v>
      </c>
      <c r="BI1" s="585"/>
      <c r="BJ1" s="585"/>
      <c r="BK1" s="585"/>
      <c r="BL1" s="585"/>
      <c r="BM1" s="585"/>
      <c r="BN1" s="585"/>
      <c r="BO1" s="585"/>
      <c r="BP1" s="585"/>
      <c r="BQ1" s="585"/>
      <c r="BR1" s="585"/>
      <c r="BS1" s="585"/>
      <c r="BT1" s="585"/>
      <c r="BU1" s="585"/>
      <c r="BV1" s="585"/>
      <c r="BW1" s="585"/>
      <c r="BX1" s="585"/>
      <c r="BY1" s="585"/>
      <c r="BZ1" s="585"/>
      <c r="CA1" s="585"/>
      <c r="CB1" s="585" t="s">
        <v>47</v>
      </c>
      <c r="CC1" s="585"/>
      <c r="CD1" s="585"/>
      <c r="CE1" s="585"/>
      <c r="CF1" s="585"/>
      <c r="CG1" s="585"/>
      <c r="CH1" s="585"/>
      <c r="CI1" s="585"/>
      <c r="CJ1" s="585"/>
      <c r="CK1" s="585"/>
      <c r="CL1" s="585"/>
      <c r="CM1" s="585"/>
      <c r="CN1" s="585"/>
      <c r="CO1" s="585"/>
      <c r="CP1" s="585"/>
      <c r="CQ1" s="585"/>
      <c r="CR1" s="585"/>
      <c r="CS1" s="585"/>
      <c r="CT1" s="585"/>
      <c r="CU1" s="585"/>
      <c r="CV1" s="549" t="s">
        <v>48</v>
      </c>
      <c r="CW1" s="551"/>
      <c r="CX1" s="549" t="s">
        <v>1</v>
      </c>
      <c r="CY1" s="550"/>
      <c r="CZ1" s="551"/>
      <c r="DA1" s="570" t="s">
        <v>49</v>
      </c>
      <c r="DB1" s="571"/>
      <c r="DC1" s="170"/>
      <c r="DD1" s="170"/>
      <c r="DE1" s="558" t="s">
        <v>50</v>
      </c>
      <c r="DF1" s="559"/>
      <c r="DG1" s="559"/>
      <c r="DH1" s="559"/>
      <c r="DI1" s="560"/>
      <c r="DJ1" s="605" t="s">
        <v>51</v>
      </c>
      <c r="DK1" s="605"/>
      <c r="DL1" s="605"/>
    </row>
    <row r="2" spans="1:132" s="172" customFormat="1" ht="18.75" thickBot="1">
      <c r="A2" s="581"/>
      <c r="B2" s="584"/>
      <c r="C2" s="583"/>
      <c r="D2" s="583"/>
      <c r="E2" s="583"/>
      <c r="F2" s="583"/>
      <c r="G2" s="583"/>
      <c r="H2" s="583"/>
      <c r="I2" s="583"/>
      <c r="J2" s="583"/>
      <c r="K2" s="600"/>
      <c r="L2" s="591"/>
      <c r="M2" s="594"/>
      <c r="N2" s="594"/>
      <c r="O2" s="596"/>
      <c r="P2" s="583"/>
      <c r="Q2" s="583"/>
      <c r="R2" s="583"/>
      <c r="S2" s="588"/>
      <c r="T2" s="555" t="s">
        <v>18</v>
      </c>
      <c r="U2" s="555"/>
      <c r="V2" s="555"/>
      <c r="W2" s="555"/>
      <c r="X2" s="555"/>
      <c r="Y2" s="555"/>
      <c r="Z2" s="555"/>
      <c r="AA2" s="555"/>
      <c r="AB2" s="555"/>
      <c r="AC2" s="555"/>
      <c r="AD2" s="582" t="s">
        <v>21</v>
      </c>
      <c r="AE2" s="582"/>
      <c r="AF2" s="582"/>
      <c r="AG2" s="582"/>
      <c r="AH2" s="582"/>
      <c r="AI2" s="582"/>
      <c r="AJ2" s="582"/>
      <c r="AK2" s="582"/>
      <c r="AL2" s="582"/>
      <c r="AM2" s="582"/>
      <c r="AN2" s="555" t="s">
        <v>18</v>
      </c>
      <c r="AO2" s="555"/>
      <c r="AP2" s="555"/>
      <c r="AQ2" s="555"/>
      <c r="AR2" s="555"/>
      <c r="AS2" s="555"/>
      <c r="AT2" s="555"/>
      <c r="AU2" s="555"/>
      <c r="AV2" s="555"/>
      <c r="AW2" s="555"/>
      <c r="AX2" s="582" t="s">
        <v>21</v>
      </c>
      <c r="AY2" s="582"/>
      <c r="AZ2" s="582"/>
      <c r="BA2" s="582"/>
      <c r="BB2" s="582"/>
      <c r="BC2" s="582"/>
      <c r="BD2" s="582"/>
      <c r="BE2" s="582"/>
      <c r="BF2" s="582"/>
      <c r="BG2" s="582"/>
      <c r="BH2" s="555" t="s">
        <v>18</v>
      </c>
      <c r="BI2" s="555"/>
      <c r="BJ2" s="555"/>
      <c r="BK2" s="555"/>
      <c r="BL2" s="555"/>
      <c r="BM2" s="555"/>
      <c r="BN2" s="555"/>
      <c r="BO2" s="555"/>
      <c r="BP2" s="555"/>
      <c r="BQ2" s="555"/>
      <c r="BR2" s="582" t="s">
        <v>21</v>
      </c>
      <c r="BS2" s="582"/>
      <c r="BT2" s="582"/>
      <c r="BU2" s="582"/>
      <c r="BV2" s="582"/>
      <c r="BW2" s="582"/>
      <c r="BX2" s="582"/>
      <c r="BY2" s="582"/>
      <c r="BZ2" s="582"/>
      <c r="CA2" s="582"/>
      <c r="CB2" s="555" t="s">
        <v>18</v>
      </c>
      <c r="CC2" s="555"/>
      <c r="CD2" s="555"/>
      <c r="CE2" s="555"/>
      <c r="CF2" s="555"/>
      <c r="CG2" s="555"/>
      <c r="CH2" s="555"/>
      <c r="CI2" s="555"/>
      <c r="CJ2" s="555"/>
      <c r="CK2" s="555"/>
      <c r="CL2" s="582" t="s">
        <v>21</v>
      </c>
      <c r="CM2" s="582"/>
      <c r="CN2" s="582"/>
      <c r="CO2" s="582"/>
      <c r="CP2" s="582"/>
      <c r="CQ2" s="582"/>
      <c r="CR2" s="582"/>
      <c r="CS2" s="582"/>
      <c r="CT2" s="582"/>
      <c r="CU2" s="582"/>
      <c r="CV2" s="552"/>
      <c r="CW2" s="554"/>
      <c r="CX2" s="552"/>
      <c r="CY2" s="553"/>
      <c r="CZ2" s="554"/>
      <c r="DA2" s="572"/>
      <c r="DB2" s="573"/>
      <c r="DC2" s="171"/>
      <c r="DD2" s="171"/>
      <c r="DE2" s="561"/>
      <c r="DF2" s="562"/>
      <c r="DG2" s="562"/>
      <c r="DH2" s="562"/>
      <c r="DI2" s="563"/>
      <c r="DJ2" s="605"/>
      <c r="DK2" s="605"/>
      <c r="DL2" s="605"/>
    </row>
    <row r="3" spans="1:132" ht="80.25" customHeight="1" thickBot="1">
      <c r="A3" s="69" t="s">
        <v>3</v>
      </c>
      <c r="B3" s="70" t="s">
        <v>52</v>
      </c>
      <c r="C3" s="70" t="s">
        <v>53</v>
      </c>
      <c r="D3" s="70" t="s">
        <v>54</v>
      </c>
      <c r="E3" s="70" t="s">
        <v>7</v>
      </c>
      <c r="F3" s="94" t="s">
        <v>8</v>
      </c>
      <c r="G3" s="94" t="s">
        <v>469</v>
      </c>
      <c r="H3" s="70" t="s">
        <v>66</v>
      </c>
      <c r="I3" s="70" t="s">
        <v>12</v>
      </c>
      <c r="J3" s="70" t="s">
        <v>11</v>
      </c>
      <c r="K3" s="600"/>
      <c r="L3" s="591"/>
      <c r="M3" s="594"/>
      <c r="N3" s="594"/>
      <c r="O3" s="596"/>
      <c r="P3" s="586" t="s">
        <v>31</v>
      </c>
      <c r="Q3" s="586" t="s">
        <v>55</v>
      </c>
      <c r="R3" s="597" t="s">
        <v>15</v>
      </c>
      <c r="S3" s="588"/>
      <c r="T3" s="556">
        <v>100</v>
      </c>
      <c r="U3" s="557"/>
      <c r="V3" s="556">
        <v>110</v>
      </c>
      <c r="W3" s="557"/>
      <c r="X3" s="556">
        <v>120</v>
      </c>
      <c r="Y3" s="557"/>
      <c r="Z3" s="556">
        <v>130</v>
      </c>
      <c r="AA3" s="557"/>
      <c r="AB3" s="556">
        <v>140</v>
      </c>
      <c r="AC3" s="557"/>
      <c r="AD3" s="556">
        <v>150</v>
      </c>
      <c r="AE3" s="557"/>
      <c r="AF3" s="556">
        <v>160</v>
      </c>
      <c r="AG3" s="557"/>
      <c r="AH3" s="556">
        <v>170</v>
      </c>
      <c r="AI3" s="557"/>
      <c r="AJ3" s="556">
        <v>180</v>
      </c>
      <c r="AK3" s="557"/>
      <c r="AL3" s="556">
        <v>190</v>
      </c>
      <c r="AM3" s="557"/>
      <c r="AN3" s="556">
        <v>200</v>
      </c>
      <c r="AO3" s="557"/>
      <c r="AP3" s="556">
        <v>210</v>
      </c>
      <c r="AQ3" s="557"/>
      <c r="AR3" s="556">
        <v>220</v>
      </c>
      <c r="AS3" s="557"/>
      <c r="AT3" s="556">
        <v>230</v>
      </c>
      <c r="AU3" s="557"/>
      <c r="AV3" s="556">
        <v>240</v>
      </c>
      <c r="AW3" s="557"/>
      <c r="AX3" s="556">
        <v>250</v>
      </c>
      <c r="AY3" s="557"/>
      <c r="AZ3" s="556">
        <v>260</v>
      </c>
      <c r="BA3" s="557"/>
      <c r="BB3" s="556">
        <v>270</v>
      </c>
      <c r="BC3" s="557"/>
      <c r="BD3" s="556">
        <v>280</v>
      </c>
      <c r="BE3" s="557"/>
      <c r="BF3" s="556">
        <v>290</v>
      </c>
      <c r="BG3" s="557"/>
      <c r="BH3" s="556">
        <v>300</v>
      </c>
      <c r="BI3" s="557"/>
      <c r="BJ3" s="556">
        <v>310</v>
      </c>
      <c r="BK3" s="557"/>
      <c r="BL3" s="556">
        <v>320</v>
      </c>
      <c r="BM3" s="557"/>
      <c r="BN3" s="556">
        <v>330</v>
      </c>
      <c r="BO3" s="557"/>
      <c r="BP3" s="556">
        <v>340</v>
      </c>
      <c r="BQ3" s="557"/>
      <c r="BR3" s="556">
        <v>350</v>
      </c>
      <c r="BS3" s="557"/>
      <c r="BT3" s="556">
        <v>360</v>
      </c>
      <c r="BU3" s="557"/>
      <c r="BV3" s="556">
        <v>370</v>
      </c>
      <c r="BW3" s="557"/>
      <c r="BX3" s="556">
        <v>380</v>
      </c>
      <c r="BY3" s="557"/>
      <c r="BZ3" s="556">
        <v>390</v>
      </c>
      <c r="CA3" s="557"/>
      <c r="CB3" s="556">
        <v>400</v>
      </c>
      <c r="CC3" s="557"/>
      <c r="CD3" s="556">
        <v>410</v>
      </c>
      <c r="CE3" s="557"/>
      <c r="CF3" s="556">
        <v>420</v>
      </c>
      <c r="CG3" s="557"/>
      <c r="CH3" s="556">
        <v>430</v>
      </c>
      <c r="CI3" s="557"/>
      <c r="CJ3" s="556">
        <v>440</v>
      </c>
      <c r="CK3" s="557"/>
      <c r="CL3" s="556">
        <v>450</v>
      </c>
      <c r="CM3" s="557"/>
      <c r="CN3" s="556">
        <v>460</v>
      </c>
      <c r="CO3" s="557"/>
      <c r="CP3" s="556">
        <v>470</v>
      </c>
      <c r="CQ3" s="557"/>
      <c r="CR3" s="556">
        <v>480</v>
      </c>
      <c r="CS3" s="557"/>
      <c r="CT3" s="556">
        <v>490</v>
      </c>
      <c r="CU3" s="557"/>
      <c r="CV3" s="569" t="s">
        <v>56</v>
      </c>
      <c r="CW3" s="602" t="s">
        <v>0</v>
      </c>
      <c r="CX3" s="569" t="s">
        <v>56</v>
      </c>
      <c r="CY3" s="568" t="s">
        <v>0</v>
      </c>
      <c r="CZ3" s="579" t="s">
        <v>57</v>
      </c>
      <c r="DA3" s="574" t="s">
        <v>16</v>
      </c>
      <c r="DB3" s="575" t="s">
        <v>279</v>
      </c>
      <c r="DC3" s="566" t="s">
        <v>280</v>
      </c>
      <c r="DD3" s="566" t="s">
        <v>281</v>
      </c>
      <c r="DE3" s="564" t="s">
        <v>28</v>
      </c>
      <c r="DF3" s="580" t="s">
        <v>26</v>
      </c>
      <c r="DG3" s="578" t="s">
        <v>59</v>
      </c>
      <c r="DH3" s="577" t="s">
        <v>27</v>
      </c>
      <c r="DI3" s="576" t="s">
        <v>29</v>
      </c>
      <c r="DJ3" s="604" t="s">
        <v>60</v>
      </c>
      <c r="DK3" s="603" t="s">
        <v>282</v>
      </c>
      <c r="DL3" s="603" t="s">
        <v>283</v>
      </c>
      <c r="DM3" s="604" t="s">
        <v>61</v>
      </c>
      <c r="DN3" s="601" t="s">
        <v>468</v>
      </c>
      <c r="DO3" s="601" t="s">
        <v>467</v>
      </c>
      <c r="DP3" s="601" t="s">
        <v>466</v>
      </c>
      <c r="DQ3" s="601" t="s">
        <v>465</v>
      </c>
      <c r="DR3" s="51"/>
      <c r="DS3" s="51"/>
      <c r="DT3" s="51"/>
      <c r="DU3" s="52"/>
      <c r="DV3" s="53"/>
      <c r="DW3" s="53"/>
      <c r="DX3" s="50"/>
      <c r="DY3" s="54"/>
      <c r="DZ3" s="54"/>
      <c r="EA3" s="54"/>
      <c r="EB3" s="50"/>
    </row>
    <row r="4" spans="1:132" s="45" customFormat="1" ht="24.95" customHeight="1" thickBot="1">
      <c r="A4" s="72" t="s">
        <v>3</v>
      </c>
      <c r="B4" s="73" t="s">
        <v>52</v>
      </c>
      <c r="C4" s="73" t="s">
        <v>53</v>
      </c>
      <c r="D4" s="73" t="s">
        <v>54</v>
      </c>
      <c r="E4" s="73" t="s">
        <v>7</v>
      </c>
      <c r="F4" s="95" t="s">
        <v>8</v>
      </c>
      <c r="G4" s="95"/>
      <c r="H4" s="73"/>
      <c r="I4" s="73" t="s">
        <v>12</v>
      </c>
      <c r="J4" s="73" t="s">
        <v>11</v>
      </c>
      <c r="K4" s="600"/>
      <c r="L4" s="592"/>
      <c r="M4" s="594"/>
      <c r="N4" s="594"/>
      <c r="O4" s="596"/>
      <c r="P4" s="587"/>
      <c r="Q4" s="587"/>
      <c r="R4" s="598"/>
      <c r="S4" s="589"/>
      <c r="T4" s="55" t="s">
        <v>19</v>
      </c>
      <c r="U4" s="56" t="s">
        <v>20</v>
      </c>
      <c r="V4" s="55" t="s">
        <v>19</v>
      </c>
      <c r="W4" s="56" t="s">
        <v>20</v>
      </c>
      <c r="X4" s="55" t="s">
        <v>19</v>
      </c>
      <c r="Y4" s="56" t="s">
        <v>20</v>
      </c>
      <c r="Z4" s="55" t="s">
        <v>19</v>
      </c>
      <c r="AA4" s="56" t="s">
        <v>20</v>
      </c>
      <c r="AB4" s="55" t="s">
        <v>19</v>
      </c>
      <c r="AC4" s="56" t="s">
        <v>20</v>
      </c>
      <c r="AD4" s="58" t="s">
        <v>19</v>
      </c>
      <c r="AE4" s="56" t="s">
        <v>20</v>
      </c>
      <c r="AF4" s="55" t="s">
        <v>19</v>
      </c>
      <c r="AG4" s="56" t="s">
        <v>20</v>
      </c>
      <c r="AH4" s="55" t="s">
        <v>19</v>
      </c>
      <c r="AI4" s="56" t="s">
        <v>20</v>
      </c>
      <c r="AJ4" s="55" t="s">
        <v>19</v>
      </c>
      <c r="AK4" s="56" t="s">
        <v>20</v>
      </c>
      <c r="AL4" s="55" t="s">
        <v>19</v>
      </c>
      <c r="AM4" s="56" t="s">
        <v>20</v>
      </c>
      <c r="AN4" s="58" t="s">
        <v>19</v>
      </c>
      <c r="AO4" s="56" t="s">
        <v>20</v>
      </c>
      <c r="AP4" s="55" t="s">
        <v>19</v>
      </c>
      <c r="AQ4" s="56" t="s">
        <v>20</v>
      </c>
      <c r="AR4" s="55" t="s">
        <v>19</v>
      </c>
      <c r="AS4" s="56" t="s">
        <v>20</v>
      </c>
      <c r="AT4" s="55" t="s">
        <v>19</v>
      </c>
      <c r="AU4" s="56" t="s">
        <v>20</v>
      </c>
      <c r="AV4" s="55" t="s">
        <v>19</v>
      </c>
      <c r="AW4" s="56" t="s">
        <v>20</v>
      </c>
      <c r="AX4" s="58" t="s">
        <v>19</v>
      </c>
      <c r="AY4" s="56" t="s">
        <v>20</v>
      </c>
      <c r="AZ4" s="55" t="s">
        <v>19</v>
      </c>
      <c r="BA4" s="56" t="s">
        <v>20</v>
      </c>
      <c r="BB4" s="55" t="s">
        <v>19</v>
      </c>
      <c r="BC4" s="56" t="s">
        <v>20</v>
      </c>
      <c r="BD4" s="55" t="s">
        <v>19</v>
      </c>
      <c r="BE4" s="56" t="s">
        <v>20</v>
      </c>
      <c r="BF4" s="55" t="s">
        <v>19</v>
      </c>
      <c r="BG4" s="59" t="s">
        <v>20</v>
      </c>
      <c r="BH4" s="60" t="s">
        <v>19</v>
      </c>
      <c r="BI4" s="56" t="s">
        <v>20</v>
      </c>
      <c r="BJ4" s="55" t="s">
        <v>19</v>
      </c>
      <c r="BK4" s="56" t="s">
        <v>20</v>
      </c>
      <c r="BL4" s="55" t="s">
        <v>19</v>
      </c>
      <c r="BM4" s="56" t="s">
        <v>20</v>
      </c>
      <c r="BN4" s="55" t="s">
        <v>19</v>
      </c>
      <c r="BO4" s="56" t="s">
        <v>20</v>
      </c>
      <c r="BP4" s="55" t="s">
        <v>19</v>
      </c>
      <c r="BQ4" s="57" t="s">
        <v>20</v>
      </c>
      <c r="BR4" s="58" t="s">
        <v>19</v>
      </c>
      <c r="BS4" s="56" t="s">
        <v>20</v>
      </c>
      <c r="BT4" s="55" t="s">
        <v>19</v>
      </c>
      <c r="BU4" s="56" t="s">
        <v>20</v>
      </c>
      <c r="BV4" s="55" t="s">
        <v>19</v>
      </c>
      <c r="BW4" s="56" t="s">
        <v>20</v>
      </c>
      <c r="BX4" s="55" t="s">
        <v>19</v>
      </c>
      <c r="BY4" s="56" t="s">
        <v>20</v>
      </c>
      <c r="BZ4" s="55" t="s">
        <v>19</v>
      </c>
      <c r="CA4" s="56" t="s">
        <v>20</v>
      </c>
      <c r="CB4" s="60" t="s">
        <v>19</v>
      </c>
      <c r="CC4" s="56" t="s">
        <v>20</v>
      </c>
      <c r="CD4" s="55" t="s">
        <v>19</v>
      </c>
      <c r="CE4" s="56" t="s">
        <v>20</v>
      </c>
      <c r="CF4" s="55" t="s">
        <v>19</v>
      </c>
      <c r="CG4" s="56" t="s">
        <v>20</v>
      </c>
      <c r="CH4" s="55" t="s">
        <v>19</v>
      </c>
      <c r="CI4" s="56" t="s">
        <v>20</v>
      </c>
      <c r="CJ4" s="55" t="s">
        <v>19</v>
      </c>
      <c r="CK4" s="59" t="s">
        <v>20</v>
      </c>
      <c r="CL4" s="61" t="s">
        <v>19</v>
      </c>
      <c r="CM4" s="56" t="s">
        <v>20</v>
      </c>
      <c r="CN4" s="55" t="s">
        <v>19</v>
      </c>
      <c r="CO4" s="56" t="s">
        <v>20</v>
      </c>
      <c r="CP4" s="55" t="s">
        <v>19</v>
      </c>
      <c r="CQ4" s="56" t="s">
        <v>20</v>
      </c>
      <c r="CR4" s="55" t="s">
        <v>19</v>
      </c>
      <c r="CS4" s="56" t="s">
        <v>20</v>
      </c>
      <c r="CT4" s="55" t="s">
        <v>19</v>
      </c>
      <c r="CU4" s="59" t="s">
        <v>20</v>
      </c>
      <c r="CV4" s="569"/>
      <c r="CW4" s="602"/>
      <c r="CX4" s="569"/>
      <c r="CY4" s="568"/>
      <c r="CZ4" s="579"/>
      <c r="DA4" s="574"/>
      <c r="DB4" s="575"/>
      <c r="DC4" s="567"/>
      <c r="DD4" s="567"/>
      <c r="DE4" s="565"/>
      <c r="DF4" s="580"/>
      <c r="DG4" s="578"/>
      <c r="DH4" s="577"/>
      <c r="DI4" s="576"/>
      <c r="DJ4" s="604"/>
      <c r="DK4" s="603"/>
      <c r="DL4" s="603"/>
      <c r="DM4" s="604"/>
      <c r="DN4" s="601"/>
      <c r="DO4" s="601"/>
      <c r="DP4" s="601"/>
      <c r="DQ4" s="601"/>
    </row>
    <row r="5" spans="1:132" s="86" customFormat="1" ht="24.95" customHeight="1">
      <c r="A5" s="74">
        <f>'اختيار المقررات'!E1</f>
        <v>0</v>
      </c>
      <c r="B5" s="75" t="e">
        <f>'اختيار المقررات'!L1</f>
        <v>#N/A</v>
      </c>
      <c r="C5" s="75" t="b">
        <f>'اختيار المقررات'!Q1</f>
        <v>0</v>
      </c>
      <c r="D5" s="75" t="b">
        <f>'اختيار المقررات'!W1</f>
        <v>0</v>
      </c>
      <c r="E5" s="75" t="b">
        <f>'اختيار المقررات'!AE1</f>
        <v>0</v>
      </c>
      <c r="F5" s="96" t="b">
        <f>'اختيار المقررات'!AB1</f>
        <v>0</v>
      </c>
      <c r="G5" s="96">
        <f>'اختيار المقررات'!AB3</f>
        <v>0</v>
      </c>
      <c r="H5" s="218">
        <f>'اختيار المقررات'!Q3</f>
        <v>0</v>
      </c>
      <c r="I5" s="75" t="b">
        <f>'اختيار المقررات'!E3</f>
        <v>0</v>
      </c>
      <c r="J5" s="76" t="b">
        <f>'اختيار المقررات'!L3</f>
        <v>0</v>
      </c>
      <c r="K5" s="92" t="b">
        <f>'اختيار المقررات'!W3</f>
        <v>0</v>
      </c>
      <c r="L5" s="93">
        <f>'اختيار المقررات'!AE3</f>
        <v>0</v>
      </c>
      <c r="M5" s="219">
        <f>'اختيار المقررات'!W4</f>
        <v>0</v>
      </c>
      <c r="N5" s="219">
        <f>'اختيار المقررات'!AB4</f>
        <v>0</v>
      </c>
      <c r="O5" s="98">
        <f>'اختيار المقررات'!AE4</f>
        <v>0</v>
      </c>
      <c r="P5" s="77" t="b">
        <f>'اختيار المقررات'!E4</f>
        <v>0</v>
      </c>
      <c r="Q5" s="78" t="b">
        <f>'اختيار المقررات'!L4</f>
        <v>0</v>
      </c>
      <c r="R5" s="90" t="b">
        <f>'اختيار المقررات'!Q4</f>
        <v>0</v>
      </c>
      <c r="S5" s="91" t="e">
        <f>'اختيار المقررات'!E2</f>
        <v>#N/A</v>
      </c>
      <c r="T5" s="47" t="str">
        <f>IFERROR(IF(OR(T3=الإستمارة!$B$12,T3=الإستمارة!$B$13,T3=الإستمارة!$B$14,T3=الإستمارة!$B$15,T3=الإستمارة!$B$16,T3=الإستمارة!$B$17,T3=الإستمارة!$B$18),VLOOKUP(T3,الإستمارة!$B$12:$G$19,6,0),VLOOKUP(T3,الإستمارة!$J$12:$O$19,6,0)),"")</f>
        <v/>
      </c>
      <c r="U5" s="46" t="e">
        <f>'اختيار المقررات'!I8</f>
        <v>#N/A</v>
      </c>
      <c r="V5" s="47" t="str">
        <f>IFERROR(IF(OR(V3=الإستمارة!$B$12,V3=الإستمارة!$B$13,V3=الإستمارة!$B$14,V3=الإستمارة!$B$15,V3=الإستمارة!$B$16,V3=الإستمارة!$B$17,V3=الإستمارة!$B$18),VLOOKUP(V3,الإستمارة!$B$12:$G$19,6,0),VLOOKUP(V3,الإستمارة!$J$12:$O$19,6,0)),"")</f>
        <v/>
      </c>
      <c r="W5" s="46" t="e">
        <f>'اختيار المقررات'!I9</f>
        <v>#N/A</v>
      </c>
      <c r="X5" s="47" t="str">
        <f>IFERROR(IF(OR(X3=الإستمارة!$B$12,X3=الإستمارة!$B$13,X3=الإستمارة!$B$14,X3=الإستمارة!$B$15,X3=الإستمارة!$B$16,X3=الإستمارة!$B$17,X3=الإستمارة!$B$18),VLOOKUP(X3,الإستمارة!$B$12:$G$19,6,0),VLOOKUP(X3,الإستمارة!$J$12:$O$19,6,0)),"")</f>
        <v/>
      </c>
      <c r="Y5" s="46" t="e">
        <f>'اختيار المقررات'!I10</f>
        <v>#N/A</v>
      </c>
      <c r="Z5" s="47" t="str">
        <f>IFERROR(IF(OR(Z3=الإستمارة!$B$12,Z3=الإستمارة!$B$13,Z3=الإستمارة!$B$14,Z3=الإستمارة!$B$15,Z3=الإستمارة!$B$16,Z3=الإستمارة!$B$17,Z3=الإستمارة!$B$18),VLOOKUP(Z3,الإستمارة!$B$12:$G$19,6,0),VLOOKUP(Z3,الإستمارة!$J$12:$O$19,6,0)),"")</f>
        <v/>
      </c>
      <c r="AA5" s="46" t="e">
        <f>'اختيار المقررات'!I11</f>
        <v>#N/A</v>
      </c>
      <c r="AB5" s="47" t="str">
        <f>IFERROR(IF(OR(AB3=الإستمارة!$B$12,AB3=الإستمارة!$B$13,AB3=الإستمارة!$B$14,AB3=الإستمارة!$B$15,AB3=الإستمارة!$B$16,AB3=الإستمارة!$B$17,AB3=الإستمارة!$B$18),VLOOKUP(AB3,الإستمارة!$B$12:$G$19,6,0),VLOOKUP(AB3,الإستمارة!$J$12:$O$19,6,0)),"")</f>
        <v/>
      </c>
      <c r="AC5" s="46" t="e">
        <f>'اختيار المقررات'!I12</f>
        <v>#N/A</v>
      </c>
      <c r="AD5" s="47" t="str">
        <f>IFERROR(IF(OR(AD3=الإستمارة!$B$12,AD3=الإستمارة!$B$13,AD3=الإستمارة!$B$14,AD3=الإستمارة!$B$15,AD3=الإستمارة!$B$16,AD3=الإستمارة!$B$17,AD3=الإستمارة!$B$18),VLOOKUP(AD3,الإستمارة!$B$12:$G$19,6,0),VLOOKUP(AD3,الإستمارة!$J$12:$O$19,6,0)),"")</f>
        <v/>
      </c>
      <c r="AE5" s="46" t="e">
        <f>'اختيار المقررات'!Q8</f>
        <v>#N/A</v>
      </c>
      <c r="AF5" s="47" t="str">
        <f>IFERROR(IF(OR(AF3=الإستمارة!$B$12,AF3=الإستمارة!$B$13,AF3=الإستمارة!$B$14,AF3=الإستمارة!$B$15,AF3=الإستمارة!$B$16,AF3=الإستمارة!$B$17,AF3=الإستمارة!$B$18),VLOOKUP(AF3,الإستمارة!$B$12:$G$19,6,0),VLOOKUP(AF3,الإستمارة!$J$12:$O$19,6,0)),"")</f>
        <v/>
      </c>
      <c r="AG5" s="46" t="e">
        <f>'اختيار المقررات'!Q9</f>
        <v>#N/A</v>
      </c>
      <c r="AH5" s="47" t="str">
        <f>IFERROR(IF(OR(AH3=الإستمارة!$B$12,AH3=الإستمارة!$B$13,AH3=الإستمارة!$B$14,AH3=الإستمارة!$B$15,AH3=الإستمارة!$B$16,AH3=الإستمارة!$B$17,AH3=الإستمارة!$B$18),VLOOKUP(AH3,الإستمارة!$B$12:$G$19,6,0),VLOOKUP(AH3,الإستمارة!$J$12:$O$19,6,0)),"")</f>
        <v/>
      </c>
      <c r="AI5" s="46" t="e">
        <f>'اختيار المقررات'!Q10</f>
        <v>#N/A</v>
      </c>
      <c r="AJ5" s="47" t="str">
        <f>IFERROR(IF(OR(AJ3=الإستمارة!$B$12,AJ3=الإستمارة!$B$13,AJ3=الإستمارة!$B$14,AJ3=الإستمارة!$B$15,AJ3=الإستمارة!$B$16,AJ3=الإستمارة!$B$17,AJ3=الإستمارة!$B$18),VLOOKUP(AJ3,الإستمارة!$B$12:$G$19,6,0),VLOOKUP(AJ3,الإستمارة!$J$12:$O$19,6,0)),"")</f>
        <v/>
      </c>
      <c r="AK5" s="46" t="e">
        <f>'اختيار المقررات'!Q11</f>
        <v>#N/A</v>
      </c>
      <c r="AL5" s="47" t="str">
        <f>IFERROR(IF(OR(AL3=الإستمارة!$B$12,AL3=الإستمارة!$B$13,AL3=الإستمارة!$B$14,AL3=الإستمارة!$B$15,AL3=الإستمارة!$B$16,AL3=الإستمارة!$B$17,AL3=الإستمارة!$B$18),VLOOKUP(AL3,الإستمارة!$B$12:$G$19,6,0),VLOOKUP(AL3,الإستمارة!$J$12:$O$19,6,0)),"")</f>
        <v/>
      </c>
      <c r="AM5" s="46" t="e">
        <f>'اختيار المقررات'!Q12</f>
        <v>#N/A</v>
      </c>
      <c r="AN5" s="47" t="str">
        <f>IFERROR(IF(OR(AN3=الإستمارة!$B$12,AN3=الإستمارة!$B$13,AN3=الإستمارة!$B$14,AN3=الإستمارة!$B$15,AN3=الإستمارة!$B$16,AN3=الإستمارة!$B$17,AN3=الإستمارة!$B$18),VLOOKUP(AN3,الإستمارة!$B$12:$G$19,6,0),VLOOKUP(AN3,الإستمارة!$J$12:$O$19,6,0)),"")</f>
        <v/>
      </c>
      <c r="AO5" s="46" t="e">
        <f>'اختيار المقررات'!I15</f>
        <v>#N/A</v>
      </c>
      <c r="AP5" s="47" t="str">
        <f>IFERROR(IF(OR(AP3=الإستمارة!$B$12,AP3=الإستمارة!$B$13,AP3=الإستمارة!$B$14,AP3=الإستمارة!$B$15,AP3=الإستمارة!$B$16,AP3=الإستمارة!$B$17,AP3=الإستمارة!$B$18),VLOOKUP(AP3,الإستمارة!$B$12:$G$19,6,0),VLOOKUP(AP3,الإستمارة!$J$12:$O$19,6,0)),"")</f>
        <v/>
      </c>
      <c r="AQ5" s="46" t="e">
        <f>'اختيار المقررات'!I16</f>
        <v>#N/A</v>
      </c>
      <c r="AR5" s="47" t="str">
        <f>IFERROR(IF(OR(AR3=الإستمارة!$B$12,AR3=الإستمارة!$B$13,AR3=الإستمارة!$B$14,AR3=الإستمارة!$B$15,AR3=الإستمارة!$B$16,AR3=الإستمارة!$B$17,AR3=الإستمارة!$B$18),VLOOKUP(AR3,الإستمارة!$B$12:$G$19,6,0),VLOOKUP(AR3,الإستمارة!$J$12:$O$19,6,0)),"")</f>
        <v/>
      </c>
      <c r="AS5" s="46" t="e">
        <f>'اختيار المقررات'!I17</f>
        <v>#N/A</v>
      </c>
      <c r="AT5" s="47" t="str">
        <f>IFERROR(IF(OR(AT3=الإستمارة!$B$12,AT3=الإستمارة!$B$13,AT3=الإستمارة!$B$14,AT3=الإستمارة!$B$15,AT3=الإستمارة!$B$16,AT3=الإستمارة!$B$17,AT3=الإستمارة!$B$18),VLOOKUP(AT3,الإستمارة!$B$12:$G$19,6,0),VLOOKUP(AT3,الإستمارة!$J$12:$O$19,6,0)),"")</f>
        <v/>
      </c>
      <c r="AU5" s="46" t="e">
        <f>'اختيار المقررات'!I18</f>
        <v>#N/A</v>
      </c>
      <c r="AV5" s="47" t="str">
        <f>IFERROR(IF(OR(AV3=الإستمارة!$B$12,AV3=الإستمارة!$B$13,AV3=الإستمارة!$B$14,AV3=الإستمارة!$B$15,AV3=الإستمارة!$B$16,AV3=الإستمارة!$B$17,AV3=الإستمارة!$B$18),VLOOKUP(AV3,الإستمارة!$B$12:$G$19,6,0),VLOOKUP(AV3,الإستمارة!$J$12:$O$19,6,0)),"")</f>
        <v/>
      </c>
      <c r="AW5" s="46" t="e">
        <f>'اختيار المقررات'!I19</f>
        <v>#N/A</v>
      </c>
      <c r="AX5" s="47" t="str">
        <f>IFERROR(IF(OR(AX3=الإستمارة!$B$12,AX3=الإستمارة!$B$13,AX3=الإستمارة!$B$14,AX3=الإستمارة!$B$15,AX3=الإستمارة!$B$16,AX3=الإستمارة!$B$17,AX3=الإستمارة!$B$18),VLOOKUP(AX3,الإستمارة!$B$12:$G$19,6,0),VLOOKUP(AX3,الإستمارة!$J$12:$O$19,6,0)),"")</f>
        <v/>
      </c>
      <c r="AY5" s="46" t="e">
        <f>'اختيار المقررات'!Q15</f>
        <v>#N/A</v>
      </c>
      <c r="AZ5" s="47" t="str">
        <f>IFERROR(IF(OR(AZ3=الإستمارة!$B$12,AZ3=الإستمارة!$B$13,AZ3=الإستمارة!$B$14,AZ3=الإستمارة!$B$15,AZ3=الإستمارة!$B$16,AZ3=الإستمارة!$B$17,AZ3=الإستمارة!$B$18),VLOOKUP(AZ3,الإستمارة!$B$12:$G$19,6,0),VLOOKUP(AZ3,الإستمارة!$J$12:$O$19,6,0)),"")</f>
        <v/>
      </c>
      <c r="BA5" s="46" t="e">
        <f>'اختيار المقررات'!Q16</f>
        <v>#N/A</v>
      </c>
      <c r="BB5" s="47" t="str">
        <f>IFERROR(IF(OR(BB3=الإستمارة!$B$12,BB3=الإستمارة!$B$13,BB3=الإستمارة!$B$14,BB3=الإستمارة!$B$15,BB3=الإستمارة!$B$16,BB3=الإستمارة!$B$17,BB3=الإستمارة!$B$18),VLOOKUP(BB3,الإستمارة!$B$12:$G$19,6,0),VLOOKUP(BB3,الإستمارة!$J$12:$O$19,6,0)),"")</f>
        <v/>
      </c>
      <c r="BC5" s="46" t="e">
        <f>'اختيار المقررات'!Q17</f>
        <v>#N/A</v>
      </c>
      <c r="BD5" s="47" t="str">
        <f>IFERROR(IF(OR(BD3=الإستمارة!$B$12,BD3=الإستمارة!$B$13,BD3=الإستمارة!$B$14,BD3=الإستمارة!$B$15,BD3=الإستمارة!$B$16,BD3=الإستمارة!$B$17,BD3=الإستمارة!$B$18),VLOOKUP(BD3,الإستمارة!$B$12:$G$19,6,0),VLOOKUP(BD3,الإستمارة!$J$12:$O$19,6,0)),"")</f>
        <v/>
      </c>
      <c r="BE5" s="46" t="e">
        <f>'اختيار المقررات'!Q18</f>
        <v>#N/A</v>
      </c>
      <c r="BF5" s="47" t="str">
        <f>IFERROR(IF(OR(BF3=الإستمارة!$B$12,BF3=الإستمارة!$B$13,BF3=الإستمارة!$B$14,BF3=الإستمارة!$B$15,BF3=الإستمارة!$B$16,BF3=الإستمارة!$B$17,BF3=الإستمارة!$B$18),VLOOKUP(BF3,الإستمارة!$B$12:$G$19,6,0),VLOOKUP(BF3,الإستمارة!$J$12:$O$19,6,0)),"")</f>
        <v/>
      </c>
      <c r="BG5" s="49" t="e">
        <f>'اختيار المقررات'!Q19</f>
        <v>#N/A</v>
      </c>
      <c r="BH5" s="47" t="str">
        <f>IFERROR(IF(OR(BH3=الإستمارة!$B$12,BH3=الإستمارة!$B$13,BH3=الإستمارة!$B$14,BH3=الإستمارة!$B$15,BH3=الإستمارة!$B$16,BH3=الإستمارة!$B$17,BH3=الإستمارة!$B$18),VLOOKUP(BH3,الإستمارة!$B$12:$G$19,6,0),VLOOKUP(BH3,الإستمارة!$J$12:$O$19,6,0)),"")</f>
        <v/>
      </c>
      <c r="BI5" s="46" t="e">
        <f>'اختيار المقررات'!Y8</f>
        <v>#N/A</v>
      </c>
      <c r="BJ5" s="47" t="str">
        <f>IFERROR(IF(OR(BJ3=الإستمارة!$B$12,BJ3=الإستمارة!$B$13,BJ3=الإستمارة!$B$14,BJ3=الإستمارة!$B$15,BJ3=الإستمارة!$B$16,BJ3=الإستمارة!$B$17,BJ3=الإستمارة!$B$18),VLOOKUP(BJ3,الإستمارة!$B$12:$G$19,6,0),VLOOKUP(BJ3,الإستمارة!$J$12:$O$19,6,0)),"")</f>
        <v/>
      </c>
      <c r="BK5" s="46" t="e">
        <f>'اختيار المقررات'!Y9</f>
        <v>#N/A</v>
      </c>
      <c r="BL5" s="47" t="str">
        <f>IFERROR(IF(OR(BL3=الإستمارة!$B$12,BL3=الإستمارة!$B$13,BL3=الإستمارة!$B$14,BL3=الإستمارة!$B$15,BL3=الإستمارة!$B$16,BL3=الإستمارة!$B$17,BL3=الإستمارة!$B$18),VLOOKUP(BL3,الإستمارة!$B$12:$G$19,6,0),VLOOKUP(BL3,الإستمارة!$J$12:$O$19,6,0)),"")</f>
        <v/>
      </c>
      <c r="BM5" s="46" t="e">
        <f>'اختيار المقررات'!Y10</f>
        <v>#N/A</v>
      </c>
      <c r="BN5" s="47" t="str">
        <f>IFERROR(IF(OR(BN3=الإستمارة!$B$12,BN3=الإستمارة!$B$13,BN3=الإستمارة!$B$14,BN3=الإستمارة!$B$15,BN3=الإستمارة!$B$16,BN3=الإستمارة!$B$17,BN3=الإستمارة!$B$18),VLOOKUP(BN3,الإستمارة!$B$12:$G$19,6,0),VLOOKUP(BN3,الإستمارة!$J$12:$O$19,6,0)),"")</f>
        <v/>
      </c>
      <c r="BO5" s="46" t="e">
        <f>'اختيار المقررات'!Y11</f>
        <v>#N/A</v>
      </c>
      <c r="BP5" s="47" t="str">
        <f>IFERROR(IF(OR(BP3=الإستمارة!$B$12,BP3=الإستمارة!$B$13,BP3=الإستمارة!$B$14,BP3=الإستمارة!$B$15,BP3=الإستمارة!$B$16,BP3=الإستمارة!$B$17,BP3=الإستمارة!$B$18),VLOOKUP(BP3,الإستمارة!$B$12:$G$19,6,0),VLOOKUP(BP3,الإستمارة!$J$12:$O$19,6,0)),"")</f>
        <v/>
      </c>
      <c r="BQ5" s="48" t="e">
        <f>'اختيار المقررات'!Y12</f>
        <v>#N/A</v>
      </c>
      <c r="BR5" s="47" t="str">
        <f>IFERROR(IF(OR(BR3=الإستمارة!$B$12,BR3=الإستمارة!$B$13,BR3=الإستمارة!$B$14,BR3=الإستمارة!$B$15,BR3=الإستمارة!$B$16,BR3=الإستمارة!$B$17,BR3=الإستمارة!$B$18),VLOOKUP(BR3,الإستمارة!$B$12:$G$19,6,0),VLOOKUP(BR3,الإستمارة!$J$12:$O$19,6,0)),"")</f>
        <v/>
      </c>
      <c r="BS5" s="46" t="e">
        <f>'اختيار المقررات'!AG8</f>
        <v>#N/A</v>
      </c>
      <c r="BT5" s="47" t="str">
        <f>IFERROR(IF(OR(BT3=الإستمارة!$B$12,BT3=الإستمارة!$B$13,BT3=الإستمارة!$B$14,BT3=الإستمارة!$B$15,BT3=الإستمارة!$B$16,BT3=الإستمارة!$B$17,BT3=الإستمارة!$B$18),VLOOKUP(BT3,الإستمارة!$B$12:$G$19,6,0),VLOOKUP(BT3,الإستمارة!$J$12:$O$19,6,0)),"")</f>
        <v/>
      </c>
      <c r="BU5" s="46" t="e">
        <f>'اختيار المقررات'!AG9</f>
        <v>#N/A</v>
      </c>
      <c r="BV5" s="47" t="str">
        <f>IFERROR(IF(OR(BV3=الإستمارة!$B$12,BV3=الإستمارة!$B$13,BV3=الإستمارة!$B$14,BV3=الإستمارة!$B$15,BV3=الإستمارة!$B$16,BV3=الإستمارة!$B$17,BV3=الإستمارة!$B$18),VLOOKUP(BV3,الإستمارة!$B$12:$G$19,6,0),VLOOKUP(BV3,الإستمارة!$J$12:$O$19,6,0)),"")</f>
        <v/>
      </c>
      <c r="BW5" s="46" t="e">
        <f>'اختيار المقررات'!AG10</f>
        <v>#N/A</v>
      </c>
      <c r="BX5" s="47" t="str">
        <f>IFERROR(IF(OR(BX3=الإستمارة!$B$12,BX3=الإستمارة!$B$13,BX3=الإستمارة!$B$14,BX3=الإستمارة!$B$15,BX3=الإستمارة!$B$16,BX3=الإستمارة!$B$17,BX3=الإستمارة!$B$18),VLOOKUP(BX3,الإستمارة!$B$12:$G$19,6,0),VLOOKUP(BX3,الإستمارة!$J$12:$O$19,6,0)),"")</f>
        <v/>
      </c>
      <c r="BY5" s="46" t="e">
        <f>'اختيار المقررات'!AG11</f>
        <v>#N/A</v>
      </c>
      <c r="BZ5" s="47" t="str">
        <f>IFERROR(IF(OR(BZ3=الإستمارة!$B$12,BZ3=الإستمارة!$B$13,BZ3=الإستمارة!$B$14,BZ3=الإستمارة!$B$15,BZ3=الإستمارة!$B$16,BZ3=الإستمارة!$B$17,BZ3=الإستمارة!$B$18),VLOOKUP(BZ3,الإستمارة!$B$12:$G$19,6,0),VLOOKUP(BZ3,الإستمارة!$J$12:$O$19,6,0)),"")</f>
        <v/>
      </c>
      <c r="CA5" s="46" t="e">
        <f>'اختيار المقررات'!AG12</f>
        <v>#N/A</v>
      </c>
      <c r="CB5" s="47" t="str">
        <f>IFERROR(IF(OR(CB3=الإستمارة!$B$12,CB3=الإستمارة!$B$13,CB3=الإستمارة!$B$14,CB3=الإستمارة!$B$15,CB3=الإستمارة!$B$16,CB3=الإستمارة!$B$17,CB3=الإستمارة!$B$18),VLOOKUP(CB3,الإستمارة!$B$12:$G$19,6,0),VLOOKUP(CB3,الإستمارة!$J$12:$O$19,6,0)),"")</f>
        <v/>
      </c>
      <c r="CC5" s="46" t="e">
        <f>'اختيار المقررات'!Y15</f>
        <v>#N/A</v>
      </c>
      <c r="CD5" s="47" t="str">
        <f>IFERROR(IF(OR(CD3=الإستمارة!$B$12,CD3=الإستمارة!$B$13,CD3=الإستمارة!$B$14,CD3=الإستمارة!$B$15,CD3=الإستمارة!$B$16,CD3=الإستمارة!$B$17,CD3=الإستمارة!$B$18),VLOOKUP(CD3,الإستمارة!$B$12:$G$19,6,0),VLOOKUP(CD3,الإستمارة!$J$12:$O$19,6,0)),"")</f>
        <v/>
      </c>
      <c r="CE5" s="46" t="e">
        <f>'اختيار المقررات'!Y16</f>
        <v>#N/A</v>
      </c>
      <c r="CF5" s="47" t="str">
        <f>IFERROR(IF(OR(CF3=الإستمارة!$B$12,CF3=الإستمارة!$B$13,CF3=الإستمارة!$B$14,CF3=الإستمارة!$B$15,CF3=الإستمارة!$B$16,CF3=الإستمارة!$B$17,CF3=الإستمارة!$B$18),VLOOKUP(CF3,الإستمارة!$B$12:$G$19,6,0),VLOOKUP(CF3,الإستمارة!$J$12:$O$19,6,0)),"")</f>
        <v/>
      </c>
      <c r="CG5" s="46" t="e">
        <f>'اختيار المقررات'!Y17</f>
        <v>#N/A</v>
      </c>
      <c r="CH5" s="47" t="str">
        <f>IFERROR(IF(OR(CH3=الإستمارة!$B$12,CH3=الإستمارة!$B$13,CH3=الإستمارة!$B$14,CH3=الإستمارة!$B$15,CH3=الإستمارة!$B$16,CH3=الإستمارة!$B$17,CH3=الإستمارة!$B$18),VLOOKUP(CH3,الإستمارة!$B$12:$G$19,6,0),VLOOKUP(CH3,الإستمارة!$J$12:$O$19,6,0)),"")</f>
        <v/>
      </c>
      <c r="CI5" s="46" t="e">
        <f>'اختيار المقررات'!Y18</f>
        <v>#N/A</v>
      </c>
      <c r="CJ5" s="47" t="str">
        <f>IFERROR(IF(OR(CJ3=الإستمارة!$B$12,CJ3=الإستمارة!$B$13,CJ3=الإستمارة!$B$14,CJ3=الإستمارة!$B$15,CJ3=الإستمارة!$B$16,CJ3=الإستمارة!$B$17,CJ3=الإستمارة!$B$18),VLOOKUP(CJ3,الإستمارة!$B$12:$G$19,6,0),VLOOKUP(CJ3,الإستمارة!$J$12:$O$19,6,0)),"")</f>
        <v/>
      </c>
      <c r="CK5" s="49" t="e">
        <f>'اختيار المقررات'!Y19</f>
        <v>#N/A</v>
      </c>
      <c r="CL5" s="47" t="str">
        <f>IFERROR(IF(OR(CL3=الإستمارة!$B$12,CL3=الإستمارة!$B$13,CL3=الإستمارة!$B$14,CL3=الإستمارة!$B$15,CL3=الإستمارة!$B$16,CL3=الإستمارة!$B$17,CL3=الإستمارة!$B$18),VLOOKUP(CL3,الإستمارة!$B$12:$G$19,6,0),VLOOKUP(CL3,الإستمارة!$J$12:$O$19,6,0)),"")</f>
        <v/>
      </c>
      <c r="CM5" s="46" t="e">
        <f>'اختيار المقررات'!AG15</f>
        <v>#N/A</v>
      </c>
      <c r="CN5" s="47" t="str">
        <f>IFERROR(IF(OR(CN3=الإستمارة!$B$12,CN3=الإستمارة!$B$13,CN3=الإستمارة!$B$14,CN3=الإستمارة!$B$15,CN3=الإستمارة!$B$16,CN3=الإستمارة!$B$17,CN3=الإستمارة!$B$18),VLOOKUP(CN3,الإستمارة!$B$12:$G$19,6,0),VLOOKUP(CN3,الإستمارة!$J$12:$O$19,6,0)),"")</f>
        <v/>
      </c>
      <c r="CO5" s="46" t="e">
        <f>'اختيار المقررات'!AG16</f>
        <v>#N/A</v>
      </c>
      <c r="CP5" s="47" t="str">
        <f>IFERROR(IF(OR(CP3=الإستمارة!$B$12,CP3=الإستمارة!$B$13,CP3=الإستمارة!$B$14,CP3=الإستمارة!$B$15,CP3=الإستمارة!$B$16,CP3=الإستمارة!$B$17,CP3=الإستمارة!$B$18),VLOOKUP(CP3,الإستمارة!$B$12:$G$19,6,0),VLOOKUP(CP3,الإستمارة!$J$12:$O$19,6,0)),"")</f>
        <v/>
      </c>
      <c r="CQ5" s="46" t="e">
        <f>'اختيار المقررات'!AG17</f>
        <v>#N/A</v>
      </c>
      <c r="CR5" s="47" t="str">
        <f>IFERROR(IF(OR(CR3=الإستمارة!$B$12,CR3=الإستمارة!$B$13,CR3=الإستمارة!$B$14,CR3=الإستمارة!$B$15,CR3=الإستمارة!$B$16,CR3=الإستمارة!$B$17,CR3=الإستمارة!$B$18),VLOOKUP(CR3,الإستمارة!$B$12:$G$19,6,0),VLOOKUP(CR3,الإستمارة!$J$12:$O$19,6,0)),"")</f>
        <v/>
      </c>
      <c r="CS5" s="46" t="e">
        <f>'اختيار المقررات'!AG18</f>
        <v>#N/A</v>
      </c>
      <c r="CT5" s="47" t="str">
        <f>IFERROR(IF(OR(CT3=الإستمارة!$B$12,CT3=الإستمارة!$B$13,CT3=الإستمارة!$B$14,CT3=الإستمارة!$B$15,CT3=الإستمارة!$B$16,CT3=الإستمارة!$B$17,CT3=الإستمارة!$B$18),VLOOKUP(CT3,الإستمارة!$B$12:$G$19,6,0),VLOOKUP(CT3,الإستمارة!$J$12:$O$19,6,0)),"")</f>
        <v/>
      </c>
      <c r="CU5" s="49" t="e">
        <f>'اختيار المقررات'!AG19</f>
        <v>#N/A</v>
      </c>
      <c r="CV5" s="79">
        <f>'اختيار المقررات'!Q5</f>
        <v>0</v>
      </c>
      <c r="CW5" s="220">
        <f>'اختيار المقررات'!W5</f>
        <v>0</v>
      </c>
      <c r="CX5" s="79" t="e">
        <f>'اختيار المقررات'!AB5</f>
        <v>#N/A</v>
      </c>
      <c r="CY5" s="221" t="e">
        <f>'اختيار المقررات'!AE5</f>
        <v>#N/A</v>
      </c>
      <c r="CZ5" s="80">
        <f>'اختيار المقررات'!AI5</f>
        <v>0</v>
      </c>
      <c r="DA5" s="159" t="e">
        <f>'اختيار المقررات'!E5</f>
        <v>#N/A</v>
      </c>
      <c r="DB5" s="160">
        <f>'اختيار المقررات'!L5</f>
        <v>0</v>
      </c>
      <c r="DC5" s="160">
        <f>'اختيار المقررات'!W25</f>
        <v>0</v>
      </c>
      <c r="DD5" s="160" t="e">
        <f>'اختيار المقررات'!AE25</f>
        <v>#N/A</v>
      </c>
      <c r="DE5" s="160" t="e">
        <f>'اختيار المقررات'!N25</f>
        <v>#N/A</v>
      </c>
      <c r="DF5" s="81" t="e">
        <f>'اختيار المقررات'!N26</f>
        <v>#N/A</v>
      </c>
      <c r="DG5" s="79" t="str">
        <f>'اختيار المقررات'!N27</f>
        <v>لا</v>
      </c>
      <c r="DH5" s="82" t="e">
        <f>'اختيار المقررات'!W26</f>
        <v>#N/A</v>
      </c>
      <c r="DI5" s="83" t="e">
        <f>'اختيار المقررات'!AE26</f>
        <v>#N/A</v>
      </c>
      <c r="DJ5" s="84">
        <f>'اختيار المقررات'!Q28</f>
        <v>0</v>
      </c>
      <c r="DK5" s="85">
        <f>'اختيار المقررات'!Y28</f>
        <v>0</v>
      </c>
      <c r="DL5" s="85">
        <f>'اختيار المقررات'!AE28</f>
        <v>0</v>
      </c>
      <c r="DM5" s="85">
        <f>DJ5+DK5+DL5</f>
        <v>0</v>
      </c>
      <c r="DN5" s="86" t="str">
        <f>'إدخال البيانات'!C4</f>
        <v/>
      </c>
      <c r="DO5" s="86" t="str">
        <f>'إدخال البيانات'!D4</f>
        <v>ققق</v>
      </c>
      <c r="DP5" s="86">
        <f>'إدخال البيانات'!E4</f>
        <v>0</v>
      </c>
      <c r="DQ5" s="86">
        <f>'إدخال البيانات'!F4</f>
        <v>0</v>
      </c>
    </row>
  </sheetData>
  <sheetProtection password="DA2B" sheet="1" objects="1" scenarios="1"/>
  <mergeCells count="92">
    <mergeCell ref="DN3:DN4"/>
    <mergeCell ref="DO3:DO4"/>
    <mergeCell ref="DP3:DP4"/>
    <mergeCell ref="DQ3:DQ4"/>
    <mergeCell ref="CL2:CU2"/>
    <mergeCell ref="CL3:CM3"/>
    <mergeCell ref="CN3:CO3"/>
    <mergeCell ref="CW3:CW4"/>
    <mergeCell ref="CV3:CV4"/>
    <mergeCell ref="DD3:DD4"/>
    <mergeCell ref="DL3:DL4"/>
    <mergeCell ref="DJ3:DJ4"/>
    <mergeCell ref="DJ1:DL2"/>
    <mergeCell ref="DK3:DK4"/>
    <mergeCell ref="DM3:DM4"/>
    <mergeCell ref="CB1:CU1"/>
    <mergeCell ref="BH2:BQ2"/>
    <mergeCell ref="BZ3:CA3"/>
    <mergeCell ref="CD3:CE3"/>
    <mergeCell ref="CH3:CI3"/>
    <mergeCell ref="BT3:BU3"/>
    <mergeCell ref="BV3:BW3"/>
    <mergeCell ref="CB3:CC3"/>
    <mergeCell ref="BR2:CA2"/>
    <mergeCell ref="BP3:BQ3"/>
    <mergeCell ref="BR3:BS3"/>
    <mergeCell ref="BH3:BI3"/>
    <mergeCell ref="BJ3:BK3"/>
    <mergeCell ref="BL3:BM3"/>
    <mergeCell ref="K1:K4"/>
    <mergeCell ref="T1:AM1"/>
    <mergeCell ref="Z3:AA3"/>
    <mergeCell ref="AB3:AC3"/>
    <mergeCell ref="AD3:AE3"/>
    <mergeCell ref="AJ3:AK3"/>
    <mergeCell ref="AL3:AM3"/>
    <mergeCell ref="BH1:CA1"/>
    <mergeCell ref="AD2:AM2"/>
    <mergeCell ref="BX3:BY3"/>
    <mergeCell ref="L1:L4"/>
    <mergeCell ref="BN3:BO3"/>
    <mergeCell ref="AF3:AG3"/>
    <mergeCell ref="AH3:AI3"/>
    <mergeCell ref="Q3:Q4"/>
    <mergeCell ref="M1:M4"/>
    <mergeCell ref="N1:N4"/>
    <mergeCell ref="O1:O4"/>
    <mergeCell ref="R3:R4"/>
    <mergeCell ref="X3:Y3"/>
    <mergeCell ref="AX3:AY3"/>
    <mergeCell ref="AN3:AO3"/>
    <mergeCell ref="AP3:AQ3"/>
    <mergeCell ref="A1:A2"/>
    <mergeCell ref="AT3:AU3"/>
    <mergeCell ref="AV3:AW3"/>
    <mergeCell ref="AZ3:BA3"/>
    <mergeCell ref="BD3:BE3"/>
    <mergeCell ref="AN2:AW2"/>
    <mergeCell ref="AX2:BG2"/>
    <mergeCell ref="C1:J2"/>
    <mergeCell ref="B1:B2"/>
    <mergeCell ref="AN1:BG1"/>
    <mergeCell ref="P1:R2"/>
    <mergeCell ref="T2:AC2"/>
    <mergeCell ref="P3:P4"/>
    <mergeCell ref="S1:S4"/>
    <mergeCell ref="T3:U3"/>
    <mergeCell ref="V3:W3"/>
    <mergeCell ref="AR3:AS3"/>
    <mergeCell ref="BF3:BG3"/>
    <mergeCell ref="BB3:BC3"/>
    <mergeCell ref="CT3:CU3"/>
    <mergeCell ref="DG3:DG4"/>
    <mergeCell ref="CZ3:CZ4"/>
    <mergeCell ref="DF3:DF4"/>
    <mergeCell ref="CP3:CQ3"/>
    <mergeCell ref="CR3:CS3"/>
    <mergeCell ref="CJ3:CK3"/>
    <mergeCell ref="CX1:CZ2"/>
    <mergeCell ref="CV1:CW2"/>
    <mergeCell ref="CB2:CK2"/>
    <mergeCell ref="CF3:CG3"/>
    <mergeCell ref="DE1:DI2"/>
    <mergeCell ref="DE3:DE4"/>
    <mergeCell ref="DC3:DC4"/>
    <mergeCell ref="CY3:CY4"/>
    <mergeCell ref="CX3:CX4"/>
    <mergeCell ref="DA1:DB2"/>
    <mergeCell ref="DA3:DA4"/>
    <mergeCell ref="DB3:DB4"/>
    <mergeCell ref="DI3:DI4"/>
    <mergeCell ref="DH3:DH4"/>
  </mergeCells>
  <hyperlinks>
    <hyperlink ref="B1:B2" r:id="rId1" location="'السجل العام'!A1" display="سجل المسجلين دراسات دوليه ودبلوماسيه.xlsm - 'السجل العام'!A1"/>
  </hyperlinks>
  <pageMargins left="0.7" right="0.7" top="0.75" bottom="0.75" header="0.3" footer="0.3"/>
  <pageSetup orientation="portrait" r:id="rId2"/>
</worksheet>
</file>

<file path=xl/worksheets/sheet6.xml><?xml version="1.0" encoding="utf-8"?>
<worksheet xmlns="http://schemas.openxmlformats.org/spreadsheetml/2006/main" xmlns:r="http://schemas.openxmlformats.org/officeDocument/2006/relationships">
  <sheetPr codeName="ورقة5"/>
  <dimension ref="A1:U1931"/>
  <sheetViews>
    <sheetView rightToLeft="1" workbookViewId="0">
      <selection sqref="A1:XFD1048576"/>
    </sheetView>
  </sheetViews>
  <sheetFormatPr defaultColWidth="9" defaultRowHeight="14.25"/>
  <cols>
    <col min="1" max="1" width="17.75" style="265" bestFit="1" customWidth="1"/>
    <col min="2" max="2" width="20.75" style="265" bestFit="1" customWidth="1"/>
    <col min="3" max="3" width="12.125" style="265" bestFit="1" customWidth="1"/>
    <col min="4" max="4" width="19" style="265" bestFit="1" customWidth="1"/>
    <col min="5" max="5" width="5" style="265" customWidth="1"/>
    <col min="6" max="6" width="8.125" style="265" customWidth="1"/>
    <col min="7" max="7" width="17.625" style="265" customWidth="1"/>
    <col min="8" max="8" width="15.625" style="265" bestFit="1" customWidth="1"/>
    <col min="9" max="9" width="8.375" style="265" customWidth="1"/>
    <col min="10" max="10" width="11.875" style="265" customWidth="1"/>
    <col min="11" max="11" width="12.375" style="265" customWidth="1"/>
    <col min="12" max="12" width="14.375" style="265" customWidth="1"/>
    <col min="13" max="13" width="10.25" style="265" bestFit="1" customWidth="1"/>
    <col min="14" max="14" width="26.125" style="265" bestFit="1" customWidth="1"/>
    <col min="15" max="15" width="22.75" style="265" bestFit="1" customWidth="1"/>
    <col min="16" max="16" width="9" style="265"/>
    <col min="17" max="17" width="10.375" style="265" bestFit="1" customWidth="1"/>
    <col min="18" max="18" width="11" style="265" bestFit="1" customWidth="1"/>
    <col min="19" max="16384" width="9" style="265"/>
  </cols>
  <sheetData>
    <row r="1" spans="1:21">
      <c r="A1" s="265" t="s">
        <v>62</v>
      </c>
      <c r="B1" s="265" t="s">
        <v>70</v>
      </c>
      <c r="C1" s="265" t="s">
        <v>63</v>
      </c>
      <c r="D1" s="265" t="s">
        <v>64</v>
      </c>
      <c r="E1" s="265" t="s">
        <v>12</v>
      </c>
      <c r="F1" s="265" t="s">
        <v>65</v>
      </c>
      <c r="G1" s="265" t="s">
        <v>7</v>
      </c>
      <c r="H1" s="265" t="s">
        <v>11</v>
      </c>
      <c r="I1" s="265" t="s">
        <v>10</v>
      </c>
      <c r="J1" s="265" t="s">
        <v>13</v>
      </c>
      <c r="K1" s="265" t="s">
        <v>67</v>
      </c>
      <c r="L1" s="265" t="s">
        <v>68</v>
      </c>
      <c r="M1" s="265" t="s">
        <v>71</v>
      </c>
      <c r="N1" s="265" t="s">
        <v>72</v>
      </c>
      <c r="O1" s="265" t="s">
        <v>73</v>
      </c>
      <c r="P1" s="265" t="s">
        <v>16</v>
      </c>
      <c r="Q1" s="265" t="s">
        <v>74</v>
      </c>
      <c r="R1" s="265" t="s">
        <v>75</v>
      </c>
      <c r="S1" s="265" t="s">
        <v>76</v>
      </c>
      <c r="T1" s="265" t="s">
        <v>77</v>
      </c>
      <c r="U1" s="265" t="s">
        <v>57</v>
      </c>
    </row>
    <row r="2" spans="1:21">
      <c r="A2" s="265">
        <v>203488</v>
      </c>
      <c r="B2" s="265" t="s">
        <v>3287</v>
      </c>
      <c r="C2" s="265" t="s">
        <v>3288</v>
      </c>
      <c r="D2" s="265" t="s">
        <v>308</v>
      </c>
      <c r="E2" s="265" t="s">
        <v>497</v>
      </c>
      <c r="H2" s="265" t="s">
        <v>499</v>
      </c>
      <c r="I2" s="265" t="s">
        <v>717</v>
      </c>
      <c r="M2" s="265" t="s">
        <v>484</v>
      </c>
    </row>
    <row r="3" spans="1:21">
      <c r="A3" s="265">
        <v>208002</v>
      </c>
      <c r="B3" s="265" t="s">
        <v>3289</v>
      </c>
      <c r="C3" s="265" t="s">
        <v>84</v>
      </c>
      <c r="D3" s="265" t="s">
        <v>367</v>
      </c>
      <c r="E3" s="265" t="s">
        <v>497</v>
      </c>
      <c r="H3" s="265" t="s">
        <v>499</v>
      </c>
      <c r="I3" s="265" t="s">
        <v>717</v>
      </c>
      <c r="M3" s="265" t="s">
        <v>493</v>
      </c>
    </row>
    <row r="4" spans="1:21">
      <c r="A4" s="265">
        <v>208966</v>
      </c>
      <c r="B4" s="265" t="s">
        <v>893</v>
      </c>
      <c r="C4" s="265" t="s">
        <v>110</v>
      </c>
      <c r="D4" s="265" t="s">
        <v>393</v>
      </c>
      <c r="E4" s="265" t="s">
        <v>498</v>
      </c>
      <c r="H4" s="265" t="s">
        <v>499</v>
      </c>
      <c r="I4" s="265" t="s">
        <v>717</v>
      </c>
      <c r="M4" s="265" t="s">
        <v>491</v>
      </c>
      <c r="U4" s="265">
        <v>10000</v>
      </c>
    </row>
    <row r="5" spans="1:21">
      <c r="A5" s="265">
        <v>209262</v>
      </c>
      <c r="B5" s="265" t="s">
        <v>3045</v>
      </c>
      <c r="C5" s="265" t="s">
        <v>133</v>
      </c>
      <c r="D5" s="265" t="s">
        <v>380</v>
      </c>
      <c r="E5" s="265" t="s">
        <v>498</v>
      </c>
      <c r="H5" s="265" t="s">
        <v>499</v>
      </c>
      <c r="I5" s="265" t="s">
        <v>717</v>
      </c>
      <c r="M5" s="265" t="s">
        <v>474</v>
      </c>
    </row>
    <row r="6" spans="1:21">
      <c r="A6" s="265">
        <v>209281</v>
      </c>
      <c r="B6" s="265" t="s">
        <v>3171</v>
      </c>
      <c r="C6" s="265" t="s">
        <v>153</v>
      </c>
      <c r="D6" s="265" t="s">
        <v>306</v>
      </c>
      <c r="E6" s="265" t="s">
        <v>498</v>
      </c>
      <c r="H6" s="265" t="s">
        <v>556</v>
      </c>
      <c r="I6" s="265" t="s">
        <v>717</v>
      </c>
      <c r="M6" s="265" t="s">
        <v>463</v>
      </c>
    </row>
    <row r="7" spans="1:21">
      <c r="A7" s="265">
        <v>209336</v>
      </c>
      <c r="B7" s="265" t="s">
        <v>3301</v>
      </c>
      <c r="C7" s="265" t="s">
        <v>107</v>
      </c>
      <c r="D7" s="265" t="s">
        <v>293</v>
      </c>
      <c r="E7" s="265" t="s">
        <v>498</v>
      </c>
      <c r="H7" s="265" t="s">
        <v>499</v>
      </c>
      <c r="I7" s="265" t="s">
        <v>717</v>
      </c>
      <c r="M7" s="265" t="s">
        <v>474</v>
      </c>
    </row>
    <row r="8" spans="1:21">
      <c r="A8" s="265">
        <v>209474</v>
      </c>
      <c r="B8" s="265" t="s">
        <v>2692</v>
      </c>
      <c r="C8" s="265" t="s">
        <v>112</v>
      </c>
      <c r="D8" s="265" t="s">
        <v>346</v>
      </c>
      <c r="E8" s="265" t="s">
        <v>497</v>
      </c>
      <c r="H8" s="265" t="s">
        <v>499</v>
      </c>
      <c r="I8" s="265" t="s">
        <v>717</v>
      </c>
      <c r="M8" s="265" t="s">
        <v>474</v>
      </c>
      <c r="U8" s="265">
        <v>42000</v>
      </c>
    </row>
    <row r="9" spans="1:21">
      <c r="A9" s="265">
        <v>209478</v>
      </c>
      <c r="B9" s="265" t="s">
        <v>2306</v>
      </c>
      <c r="C9" s="265" t="s">
        <v>2307</v>
      </c>
      <c r="D9" s="265" t="s">
        <v>2308</v>
      </c>
      <c r="E9" s="265" t="s">
        <v>497</v>
      </c>
      <c r="H9" s="265" t="s">
        <v>499</v>
      </c>
      <c r="I9" s="265" t="s">
        <v>717</v>
      </c>
      <c r="M9" s="265" t="s">
        <v>472</v>
      </c>
      <c r="U9" s="265">
        <v>22500</v>
      </c>
    </row>
    <row r="10" spans="1:21">
      <c r="A10" s="265">
        <v>209557</v>
      </c>
      <c r="B10" s="265" t="s">
        <v>1602</v>
      </c>
      <c r="C10" s="265" t="s">
        <v>88</v>
      </c>
      <c r="D10" s="265" t="s">
        <v>346</v>
      </c>
      <c r="E10" s="265" t="s">
        <v>497</v>
      </c>
      <c r="H10" s="265" t="s">
        <v>499</v>
      </c>
      <c r="I10" s="265" t="s">
        <v>717</v>
      </c>
      <c r="M10" s="265" t="s">
        <v>483</v>
      </c>
    </row>
    <row r="11" spans="1:21">
      <c r="A11" s="265">
        <v>209585</v>
      </c>
      <c r="B11" s="265" t="s">
        <v>2244</v>
      </c>
      <c r="C11" s="265" t="s">
        <v>84</v>
      </c>
      <c r="D11" s="265" t="s">
        <v>301</v>
      </c>
      <c r="E11" s="265" t="s">
        <v>497</v>
      </c>
      <c r="H11" s="265" t="s">
        <v>499</v>
      </c>
      <c r="I11" s="265" t="s">
        <v>717</v>
      </c>
      <c r="M11" s="265" t="s">
        <v>472</v>
      </c>
      <c r="U11" s="265">
        <v>13000</v>
      </c>
    </row>
    <row r="12" spans="1:21">
      <c r="A12" s="265">
        <v>209587</v>
      </c>
      <c r="B12" s="265" t="s">
        <v>3302</v>
      </c>
      <c r="C12" s="265" t="s">
        <v>134</v>
      </c>
      <c r="D12" s="265" t="s">
        <v>339</v>
      </c>
      <c r="E12" s="265" t="s">
        <v>498</v>
      </c>
      <c r="H12" s="265" t="s">
        <v>499</v>
      </c>
      <c r="I12" s="265" t="s">
        <v>717</v>
      </c>
      <c r="M12" s="265" t="s">
        <v>474</v>
      </c>
    </row>
    <row r="13" spans="1:21">
      <c r="A13" s="265">
        <v>209749</v>
      </c>
      <c r="B13" s="265" t="s">
        <v>1934</v>
      </c>
      <c r="C13" s="265" t="s">
        <v>1935</v>
      </c>
      <c r="D13" s="265" t="s">
        <v>685</v>
      </c>
      <c r="E13" s="265" t="s">
        <v>498</v>
      </c>
      <c r="H13" s="265" t="s">
        <v>499</v>
      </c>
      <c r="I13" s="265" t="s">
        <v>717</v>
      </c>
      <c r="M13" s="265" t="s">
        <v>493</v>
      </c>
    </row>
    <row r="14" spans="1:21">
      <c r="A14" s="265">
        <v>209803</v>
      </c>
      <c r="B14" s="265" t="s">
        <v>1110</v>
      </c>
      <c r="C14" s="265" t="s">
        <v>102</v>
      </c>
      <c r="D14" s="265" t="s">
        <v>1111</v>
      </c>
      <c r="E14" s="265" t="s">
        <v>498</v>
      </c>
      <c r="H14" s="265" t="s">
        <v>499</v>
      </c>
      <c r="I14" s="265" t="s">
        <v>717</v>
      </c>
      <c r="M14" s="265" t="s">
        <v>492</v>
      </c>
    </row>
    <row r="15" spans="1:21">
      <c r="A15" s="265">
        <v>210126</v>
      </c>
      <c r="B15" s="265" t="s">
        <v>1092</v>
      </c>
      <c r="C15" s="265" t="s">
        <v>220</v>
      </c>
      <c r="D15" s="265" t="s">
        <v>319</v>
      </c>
      <c r="E15" s="265" t="s">
        <v>497</v>
      </c>
      <c r="H15" s="265" t="s">
        <v>499</v>
      </c>
      <c r="I15" s="265" t="s">
        <v>717</v>
      </c>
      <c r="M15" s="265" t="s">
        <v>492</v>
      </c>
    </row>
    <row r="16" spans="1:21">
      <c r="A16" s="265">
        <v>210169</v>
      </c>
      <c r="B16" s="265" t="s">
        <v>3320</v>
      </c>
      <c r="C16" s="265" t="s">
        <v>84</v>
      </c>
      <c r="D16" s="265" t="s">
        <v>713</v>
      </c>
      <c r="E16" s="265" t="s">
        <v>498</v>
      </c>
      <c r="H16" s="265" t="s">
        <v>499</v>
      </c>
      <c r="I16" s="265" t="s">
        <v>717</v>
      </c>
      <c r="M16" s="265" t="s">
        <v>472</v>
      </c>
    </row>
    <row r="17" spans="1:13">
      <c r="A17" s="265">
        <v>210196</v>
      </c>
      <c r="B17" s="265" t="s">
        <v>2706</v>
      </c>
      <c r="C17" s="265" t="s">
        <v>81</v>
      </c>
      <c r="D17" s="265" t="s">
        <v>2707</v>
      </c>
      <c r="E17" s="265" t="s">
        <v>497</v>
      </c>
      <c r="H17" s="265" t="s">
        <v>499</v>
      </c>
      <c r="I17" s="265" t="s">
        <v>717</v>
      </c>
      <c r="M17" s="265" t="s">
        <v>474</v>
      </c>
    </row>
    <row r="18" spans="1:13">
      <c r="A18" s="265">
        <v>210223</v>
      </c>
      <c r="B18" s="265" t="s">
        <v>1842</v>
      </c>
      <c r="C18" s="265" t="s">
        <v>1843</v>
      </c>
      <c r="D18" s="265" t="s">
        <v>463</v>
      </c>
      <c r="E18" s="265" t="s">
        <v>498</v>
      </c>
      <c r="H18" s="265" t="s">
        <v>499</v>
      </c>
      <c r="I18" s="265" t="s">
        <v>717</v>
      </c>
      <c r="M18" s="265" t="s">
        <v>482</v>
      </c>
    </row>
    <row r="19" spans="1:13">
      <c r="A19" s="265">
        <v>210307</v>
      </c>
      <c r="B19" s="265" t="s">
        <v>844</v>
      </c>
      <c r="C19" s="265" t="s">
        <v>171</v>
      </c>
      <c r="D19" s="265" t="s">
        <v>845</v>
      </c>
      <c r="E19" s="265" t="s">
        <v>497</v>
      </c>
      <c r="F19" s="265">
        <v>27150</v>
      </c>
      <c r="G19" s="265" t="s">
        <v>3410</v>
      </c>
      <c r="H19" s="265" t="s">
        <v>499</v>
      </c>
      <c r="I19" s="265" t="s">
        <v>717</v>
      </c>
      <c r="M19" s="265" t="s">
        <v>491</v>
      </c>
    </row>
    <row r="20" spans="1:13">
      <c r="A20" s="265">
        <v>210337</v>
      </c>
      <c r="B20" s="265" t="s">
        <v>3321</v>
      </c>
      <c r="C20" s="265" t="s">
        <v>101</v>
      </c>
      <c r="D20" s="265" t="s">
        <v>386</v>
      </c>
      <c r="E20" s="265" t="s">
        <v>497</v>
      </c>
      <c r="H20" s="265" t="s">
        <v>499</v>
      </c>
      <c r="I20" s="265" t="s">
        <v>717</v>
      </c>
      <c r="M20" s="265" t="s">
        <v>472</v>
      </c>
    </row>
    <row r="21" spans="1:13">
      <c r="A21" s="265">
        <v>210353</v>
      </c>
      <c r="B21" s="265" t="s">
        <v>3340</v>
      </c>
      <c r="C21" s="265" t="s">
        <v>3341</v>
      </c>
      <c r="D21" s="265" t="s">
        <v>364</v>
      </c>
      <c r="E21" s="265" t="s">
        <v>498</v>
      </c>
      <c r="H21" s="265" t="s">
        <v>499</v>
      </c>
      <c r="I21" s="265" t="s">
        <v>717</v>
      </c>
      <c r="M21" s="265" t="s">
        <v>472</v>
      </c>
    </row>
    <row r="22" spans="1:13">
      <c r="A22" s="265">
        <v>210354</v>
      </c>
      <c r="B22" s="265" t="s">
        <v>3362</v>
      </c>
      <c r="C22" s="265" t="s">
        <v>149</v>
      </c>
      <c r="D22" s="265" t="s">
        <v>330</v>
      </c>
      <c r="E22" s="265" t="s">
        <v>498</v>
      </c>
      <c r="H22" s="265" t="s">
        <v>499</v>
      </c>
      <c r="I22" s="265" t="s">
        <v>717</v>
      </c>
      <c r="M22" s="265" t="s">
        <v>484</v>
      </c>
    </row>
    <row r="23" spans="1:13">
      <c r="A23" s="265">
        <v>210428</v>
      </c>
      <c r="B23" s="265" t="s">
        <v>3090</v>
      </c>
      <c r="C23" s="265" t="s">
        <v>88</v>
      </c>
      <c r="D23" s="265" t="s">
        <v>2857</v>
      </c>
      <c r="E23" s="265" t="s">
        <v>498</v>
      </c>
      <c r="H23" s="265" t="s">
        <v>499</v>
      </c>
      <c r="I23" s="265" t="s">
        <v>717</v>
      </c>
      <c r="M23" s="265" t="s">
        <v>486</v>
      </c>
    </row>
    <row r="24" spans="1:13">
      <c r="A24" s="265">
        <v>210430</v>
      </c>
      <c r="B24" s="265" t="s">
        <v>3322</v>
      </c>
      <c r="C24" s="265" t="s">
        <v>3323</v>
      </c>
      <c r="D24" s="265" t="s">
        <v>358</v>
      </c>
      <c r="E24" s="265" t="s">
        <v>498</v>
      </c>
      <c r="H24" s="265" t="s">
        <v>499</v>
      </c>
      <c r="I24" s="265" t="s">
        <v>717</v>
      </c>
      <c r="M24" s="265" t="s">
        <v>472</v>
      </c>
    </row>
    <row r="25" spans="1:13">
      <c r="A25" s="265">
        <v>210529</v>
      </c>
      <c r="B25" s="265" t="s">
        <v>1988</v>
      </c>
      <c r="C25" s="265" t="s">
        <v>104</v>
      </c>
      <c r="D25" s="265" t="s">
        <v>674</v>
      </c>
      <c r="E25" s="265" t="s">
        <v>498</v>
      </c>
      <c r="H25" s="265" t="s">
        <v>499</v>
      </c>
      <c r="I25" s="265" t="s">
        <v>717</v>
      </c>
      <c r="M25" s="265" t="s">
        <v>493</v>
      </c>
    </row>
    <row r="26" spans="1:13">
      <c r="A26" s="265">
        <v>210540</v>
      </c>
      <c r="B26" s="265" t="s">
        <v>3324</v>
      </c>
      <c r="C26" s="265" t="s">
        <v>1119</v>
      </c>
      <c r="D26" s="265" t="s">
        <v>3325</v>
      </c>
      <c r="E26" s="265" t="s">
        <v>498</v>
      </c>
      <c r="H26" s="265" t="s">
        <v>499</v>
      </c>
      <c r="I26" s="265" t="s">
        <v>717</v>
      </c>
      <c r="M26" s="265" t="s">
        <v>494</v>
      </c>
    </row>
    <row r="27" spans="1:13">
      <c r="A27" s="265">
        <v>210543</v>
      </c>
      <c r="B27" s="265" t="s">
        <v>3363</v>
      </c>
      <c r="C27" s="265" t="s">
        <v>84</v>
      </c>
      <c r="D27" s="265" t="s">
        <v>3282</v>
      </c>
      <c r="E27" s="265" t="s">
        <v>497</v>
      </c>
      <c r="H27" s="265" t="s">
        <v>499</v>
      </c>
      <c r="I27" s="265" t="s">
        <v>717</v>
      </c>
      <c r="M27" s="265" t="s">
        <v>484</v>
      </c>
    </row>
    <row r="28" spans="1:13">
      <c r="A28" s="265">
        <v>210555</v>
      </c>
      <c r="B28" s="265" t="s">
        <v>3270</v>
      </c>
      <c r="C28" s="265" t="s">
        <v>3271</v>
      </c>
      <c r="D28" s="265" t="s">
        <v>641</v>
      </c>
      <c r="E28" s="265" t="s">
        <v>497</v>
      </c>
      <c r="H28" s="265" t="s">
        <v>558</v>
      </c>
      <c r="I28" s="265" t="s">
        <v>717</v>
      </c>
      <c r="M28" s="265" t="s">
        <v>463</v>
      </c>
    </row>
    <row r="29" spans="1:13">
      <c r="A29" s="265">
        <v>210624</v>
      </c>
      <c r="B29" s="265" t="s">
        <v>1083</v>
      </c>
      <c r="C29" s="265" t="s">
        <v>88</v>
      </c>
      <c r="D29" s="265" t="s">
        <v>637</v>
      </c>
      <c r="E29" s="265" t="s">
        <v>497</v>
      </c>
      <c r="H29" s="265" t="s">
        <v>499</v>
      </c>
      <c r="I29" s="265" t="s">
        <v>717</v>
      </c>
      <c r="M29" s="265" t="s">
        <v>492</v>
      </c>
    </row>
    <row r="30" spans="1:13">
      <c r="A30" s="265">
        <v>210668</v>
      </c>
      <c r="B30" s="265" t="s">
        <v>3303</v>
      </c>
      <c r="C30" s="265" t="s">
        <v>84</v>
      </c>
      <c r="D30" s="265" t="s">
        <v>409</v>
      </c>
      <c r="E30" s="265" t="s">
        <v>498</v>
      </c>
      <c r="H30" s="265" t="s">
        <v>499</v>
      </c>
      <c r="I30" s="265" t="s">
        <v>717</v>
      </c>
      <c r="M30" s="265" t="s">
        <v>474</v>
      </c>
    </row>
    <row r="31" spans="1:13">
      <c r="A31" s="265">
        <v>210721</v>
      </c>
      <c r="B31" s="265" t="s">
        <v>3063</v>
      </c>
      <c r="C31" s="265" t="s">
        <v>88</v>
      </c>
      <c r="D31" s="265" t="s">
        <v>323</v>
      </c>
      <c r="E31" s="265" t="s">
        <v>498</v>
      </c>
      <c r="H31" s="265" t="s">
        <v>499</v>
      </c>
      <c r="I31" s="265" t="s">
        <v>717</v>
      </c>
      <c r="M31" s="265" t="s">
        <v>486</v>
      </c>
    </row>
    <row r="32" spans="1:13">
      <c r="A32" s="265">
        <v>210770</v>
      </c>
      <c r="B32" s="265" t="s">
        <v>1628</v>
      </c>
      <c r="C32" s="265" t="s">
        <v>84</v>
      </c>
      <c r="D32" s="265" t="s">
        <v>292</v>
      </c>
      <c r="E32" s="265" t="s">
        <v>497</v>
      </c>
      <c r="H32" s="265" t="s">
        <v>499</v>
      </c>
      <c r="I32" s="265" t="s">
        <v>717</v>
      </c>
      <c r="M32" s="265" t="s">
        <v>483</v>
      </c>
    </row>
    <row r="33" spans="1:13">
      <c r="A33" s="265">
        <v>210841</v>
      </c>
      <c r="B33" s="265" t="s">
        <v>1180</v>
      </c>
      <c r="C33" s="265" t="s">
        <v>113</v>
      </c>
      <c r="D33" s="265" t="s">
        <v>284</v>
      </c>
      <c r="E33" s="265" t="s">
        <v>498</v>
      </c>
      <c r="H33" s="265" t="s">
        <v>499</v>
      </c>
      <c r="I33" s="265" t="s">
        <v>717</v>
      </c>
      <c r="M33" s="265" t="s">
        <v>484</v>
      </c>
    </row>
    <row r="34" spans="1:13">
      <c r="A34" s="265">
        <v>210888</v>
      </c>
      <c r="B34" s="265" t="s">
        <v>1525</v>
      </c>
      <c r="C34" s="265" t="s">
        <v>152</v>
      </c>
      <c r="D34" s="265" t="s">
        <v>312</v>
      </c>
      <c r="E34" s="265" t="s">
        <v>497</v>
      </c>
      <c r="H34" s="265" t="s">
        <v>499</v>
      </c>
      <c r="I34" s="265" t="s">
        <v>717</v>
      </c>
      <c r="M34" s="265" t="s">
        <v>483</v>
      </c>
    </row>
    <row r="35" spans="1:13">
      <c r="A35" s="265">
        <v>210916</v>
      </c>
      <c r="B35" s="265" t="s">
        <v>2151</v>
      </c>
      <c r="C35" s="265" t="s">
        <v>607</v>
      </c>
      <c r="D35" s="265" t="s">
        <v>306</v>
      </c>
      <c r="E35" s="265" t="s">
        <v>498</v>
      </c>
      <c r="H35" s="265" t="s">
        <v>499</v>
      </c>
      <c r="I35" s="265" t="s">
        <v>717</v>
      </c>
      <c r="M35" s="265" t="s">
        <v>472</v>
      </c>
    </row>
    <row r="36" spans="1:13">
      <c r="A36" s="265">
        <v>210960</v>
      </c>
      <c r="B36" s="265" t="s">
        <v>2152</v>
      </c>
      <c r="C36" s="265" t="s">
        <v>198</v>
      </c>
      <c r="D36" s="265" t="s">
        <v>349</v>
      </c>
      <c r="E36" s="265" t="s">
        <v>498</v>
      </c>
      <c r="H36" s="265" t="s">
        <v>499</v>
      </c>
      <c r="I36" s="265" t="s">
        <v>717</v>
      </c>
      <c r="M36" s="265" t="s">
        <v>472</v>
      </c>
    </row>
    <row r="37" spans="1:13">
      <c r="A37" s="265">
        <v>210981</v>
      </c>
      <c r="B37" s="265" t="s">
        <v>1102</v>
      </c>
      <c r="C37" s="265" t="s">
        <v>101</v>
      </c>
      <c r="D37" s="265" t="s">
        <v>357</v>
      </c>
      <c r="E37" s="265" t="s">
        <v>498</v>
      </c>
      <c r="H37" s="265" t="s">
        <v>499</v>
      </c>
      <c r="I37" s="265" t="s">
        <v>717</v>
      </c>
      <c r="M37" s="265" t="s">
        <v>492</v>
      </c>
    </row>
    <row r="38" spans="1:13">
      <c r="A38" s="265">
        <v>210992</v>
      </c>
      <c r="B38" s="265" t="s">
        <v>2350</v>
      </c>
      <c r="C38" s="265" t="s">
        <v>2351</v>
      </c>
      <c r="D38" s="265" t="s">
        <v>2352</v>
      </c>
      <c r="E38" s="265" t="s">
        <v>497</v>
      </c>
      <c r="H38" s="265" t="s">
        <v>499</v>
      </c>
      <c r="I38" s="265" t="s">
        <v>717</v>
      </c>
      <c r="M38" s="265" t="s">
        <v>472</v>
      </c>
    </row>
    <row r="39" spans="1:13">
      <c r="A39" s="265">
        <v>211000</v>
      </c>
      <c r="B39" s="265" t="s">
        <v>1642</v>
      </c>
      <c r="C39" s="265" t="s">
        <v>81</v>
      </c>
      <c r="D39" s="265" t="s">
        <v>302</v>
      </c>
      <c r="E39" s="265" t="s">
        <v>498</v>
      </c>
      <c r="H39" s="265" t="s">
        <v>499</v>
      </c>
      <c r="I39" s="265" t="s">
        <v>717</v>
      </c>
      <c r="M39" s="265" t="s">
        <v>483</v>
      </c>
    </row>
    <row r="40" spans="1:13">
      <c r="A40" s="265">
        <v>211006</v>
      </c>
      <c r="B40" s="265" t="s">
        <v>2693</v>
      </c>
      <c r="C40" s="265" t="s">
        <v>81</v>
      </c>
      <c r="D40" s="265" t="s">
        <v>2694</v>
      </c>
      <c r="E40" s="265" t="s">
        <v>498</v>
      </c>
      <c r="H40" s="265" t="s">
        <v>499</v>
      </c>
      <c r="I40" s="265" t="s">
        <v>717</v>
      </c>
      <c r="M40" s="265" t="s">
        <v>474</v>
      </c>
    </row>
    <row r="41" spans="1:13">
      <c r="A41" s="265">
        <v>211041</v>
      </c>
      <c r="B41" s="265" t="s">
        <v>1470</v>
      </c>
      <c r="C41" s="265" t="s">
        <v>142</v>
      </c>
      <c r="D41" s="265" t="s">
        <v>1438</v>
      </c>
      <c r="E41" s="265" t="s">
        <v>497</v>
      </c>
      <c r="H41" s="265" t="s">
        <v>499</v>
      </c>
      <c r="I41" s="265" t="s">
        <v>717</v>
      </c>
      <c r="M41" s="265" t="s">
        <v>481</v>
      </c>
    </row>
    <row r="42" spans="1:13">
      <c r="A42" s="265">
        <v>211067</v>
      </c>
      <c r="B42" s="265" t="s">
        <v>2585</v>
      </c>
      <c r="C42" s="265" t="s">
        <v>84</v>
      </c>
      <c r="D42" s="265" t="s">
        <v>372</v>
      </c>
      <c r="E42" s="265" t="s">
        <v>497</v>
      </c>
      <c r="H42" s="265" t="s">
        <v>499</v>
      </c>
      <c r="I42" s="265" t="s">
        <v>717</v>
      </c>
      <c r="M42" s="265" t="s">
        <v>495</v>
      </c>
    </row>
    <row r="43" spans="1:13">
      <c r="A43" s="265">
        <v>211094</v>
      </c>
      <c r="B43" s="265" t="s">
        <v>1216</v>
      </c>
      <c r="C43" s="265" t="s">
        <v>178</v>
      </c>
      <c r="D43" s="265" t="s">
        <v>419</v>
      </c>
      <c r="E43" s="265" t="s">
        <v>497</v>
      </c>
      <c r="H43" s="265" t="s">
        <v>499</v>
      </c>
      <c r="I43" s="265" t="s">
        <v>717</v>
      </c>
      <c r="M43" s="265" t="s">
        <v>484</v>
      </c>
    </row>
    <row r="44" spans="1:13">
      <c r="A44" s="265">
        <v>211099</v>
      </c>
      <c r="B44" s="265" t="s">
        <v>3304</v>
      </c>
      <c r="C44" s="265" t="s">
        <v>84</v>
      </c>
      <c r="D44" s="265" t="s">
        <v>379</v>
      </c>
      <c r="E44" s="265" t="s">
        <v>497</v>
      </c>
      <c r="H44" s="265" t="s">
        <v>499</v>
      </c>
      <c r="I44" s="265" t="s">
        <v>717</v>
      </c>
      <c r="M44" s="265" t="s">
        <v>495</v>
      </c>
    </row>
    <row r="45" spans="1:13">
      <c r="A45" s="265">
        <v>211254</v>
      </c>
      <c r="B45" s="265" t="s">
        <v>3290</v>
      </c>
      <c r="C45" s="265" t="s">
        <v>589</v>
      </c>
      <c r="D45" s="265" t="s">
        <v>1011</v>
      </c>
      <c r="E45" s="265" t="s">
        <v>497</v>
      </c>
      <c r="H45" s="265" t="s">
        <v>499</v>
      </c>
      <c r="I45" s="265" t="s">
        <v>717</v>
      </c>
      <c r="M45" s="265" t="s">
        <v>492</v>
      </c>
    </row>
    <row r="46" spans="1:13">
      <c r="A46" s="265">
        <v>211264</v>
      </c>
      <c r="B46" s="265" t="s">
        <v>3384</v>
      </c>
      <c r="C46" s="265" t="s">
        <v>106</v>
      </c>
      <c r="D46" s="265" t="s">
        <v>401</v>
      </c>
      <c r="E46" s="265" t="s">
        <v>497</v>
      </c>
      <c r="H46" s="265" t="s">
        <v>499</v>
      </c>
      <c r="I46" s="265" t="s">
        <v>717</v>
      </c>
      <c r="M46" s="265" t="s">
        <v>472</v>
      </c>
    </row>
    <row r="47" spans="1:13">
      <c r="A47" s="265">
        <v>211274</v>
      </c>
      <c r="B47" s="265" t="s">
        <v>3272</v>
      </c>
      <c r="C47" s="265" t="s">
        <v>866</v>
      </c>
      <c r="D47" s="265" t="s">
        <v>2137</v>
      </c>
      <c r="E47" s="265" t="s">
        <v>497</v>
      </c>
      <c r="H47" s="265" t="s">
        <v>499</v>
      </c>
      <c r="I47" s="265" t="s">
        <v>717</v>
      </c>
      <c r="M47" s="265" t="s">
        <v>472</v>
      </c>
    </row>
    <row r="48" spans="1:13">
      <c r="A48" s="265">
        <v>211338</v>
      </c>
      <c r="B48" s="265" t="s">
        <v>3353</v>
      </c>
      <c r="C48" s="265" t="s">
        <v>635</v>
      </c>
      <c r="D48" s="265" t="s">
        <v>642</v>
      </c>
      <c r="E48" s="265" t="s">
        <v>498</v>
      </c>
      <c r="H48" s="265" t="s">
        <v>499</v>
      </c>
      <c r="I48" s="265" t="s">
        <v>717</v>
      </c>
      <c r="M48" s="265" t="s">
        <v>472</v>
      </c>
    </row>
    <row r="49" spans="1:13">
      <c r="A49" s="265">
        <v>211340</v>
      </c>
      <c r="B49" s="265" t="s">
        <v>1562</v>
      </c>
      <c r="C49" s="265" t="s">
        <v>88</v>
      </c>
      <c r="D49" s="265" t="s">
        <v>1563</v>
      </c>
      <c r="E49" s="265" t="s">
        <v>498</v>
      </c>
      <c r="H49" s="265" t="s">
        <v>499</v>
      </c>
      <c r="I49" s="265" t="s">
        <v>717</v>
      </c>
      <c r="M49" s="265" t="s">
        <v>483</v>
      </c>
    </row>
    <row r="50" spans="1:13">
      <c r="A50" s="265">
        <v>211353</v>
      </c>
      <c r="B50" s="265" t="s">
        <v>2340</v>
      </c>
      <c r="C50" s="265" t="s">
        <v>2341</v>
      </c>
      <c r="D50" s="265" t="s">
        <v>424</v>
      </c>
      <c r="E50" s="265" t="s">
        <v>498</v>
      </c>
      <c r="H50" s="265" t="s">
        <v>499</v>
      </c>
      <c r="I50" s="265" t="s">
        <v>717</v>
      </c>
      <c r="M50" s="265" t="s">
        <v>472</v>
      </c>
    </row>
    <row r="51" spans="1:13">
      <c r="A51" s="265">
        <v>211380</v>
      </c>
      <c r="B51" s="265" t="s">
        <v>3283</v>
      </c>
      <c r="C51" s="265" t="s">
        <v>157</v>
      </c>
      <c r="D51" s="265" t="s">
        <v>596</v>
      </c>
      <c r="E51" s="265" t="s">
        <v>498</v>
      </c>
      <c r="H51" s="265" t="s">
        <v>499</v>
      </c>
      <c r="I51" s="265" t="s">
        <v>717</v>
      </c>
      <c r="M51" s="265" t="s">
        <v>472</v>
      </c>
    </row>
    <row r="52" spans="1:13">
      <c r="A52" s="265">
        <v>211424</v>
      </c>
      <c r="B52" s="265" t="s">
        <v>3066</v>
      </c>
      <c r="C52" s="265" t="s">
        <v>3067</v>
      </c>
      <c r="D52" s="265" t="s">
        <v>248</v>
      </c>
      <c r="E52" s="265" t="s">
        <v>497</v>
      </c>
      <c r="H52" s="265" t="s">
        <v>499</v>
      </c>
      <c r="I52" s="265" t="s">
        <v>717</v>
      </c>
      <c r="M52" s="265" t="s">
        <v>486</v>
      </c>
    </row>
    <row r="53" spans="1:13">
      <c r="A53" s="265">
        <v>211478</v>
      </c>
      <c r="B53" s="265" t="s">
        <v>2262</v>
      </c>
      <c r="C53" s="265" t="s">
        <v>166</v>
      </c>
      <c r="D53" s="265" t="s">
        <v>2263</v>
      </c>
      <c r="E53" s="265" t="s">
        <v>497</v>
      </c>
      <c r="H53" s="265" t="s">
        <v>499</v>
      </c>
      <c r="I53" s="265" t="s">
        <v>717</v>
      </c>
      <c r="M53" s="265" t="s">
        <v>472</v>
      </c>
    </row>
    <row r="54" spans="1:13">
      <c r="A54" s="265">
        <v>211559</v>
      </c>
      <c r="B54" s="265" t="s">
        <v>2196</v>
      </c>
      <c r="C54" s="265" t="s">
        <v>198</v>
      </c>
      <c r="D54" s="265" t="s">
        <v>412</v>
      </c>
      <c r="E54" s="265" t="s">
        <v>497</v>
      </c>
      <c r="H54" s="265" t="s">
        <v>499</v>
      </c>
      <c r="I54" s="265" t="s">
        <v>717</v>
      </c>
      <c r="M54" s="265" t="s">
        <v>472</v>
      </c>
    </row>
    <row r="55" spans="1:13">
      <c r="A55" s="265">
        <v>211574</v>
      </c>
      <c r="B55" s="265" t="s">
        <v>3382</v>
      </c>
      <c r="C55" s="265" t="s">
        <v>3383</v>
      </c>
      <c r="D55" s="265" t="s">
        <v>315</v>
      </c>
      <c r="E55" s="265" t="s">
        <v>498</v>
      </c>
      <c r="H55" s="265" t="s">
        <v>3416</v>
      </c>
      <c r="I55" s="265" t="s">
        <v>717</v>
      </c>
      <c r="M55" s="265" t="s">
        <v>463</v>
      </c>
    </row>
    <row r="56" spans="1:13">
      <c r="A56" s="265">
        <v>211651</v>
      </c>
      <c r="B56" s="265" t="s">
        <v>2109</v>
      </c>
      <c r="C56" s="265" t="s">
        <v>215</v>
      </c>
      <c r="D56" s="265" t="s">
        <v>688</v>
      </c>
      <c r="E56" s="265" t="s">
        <v>498</v>
      </c>
      <c r="H56" s="265" t="s">
        <v>499</v>
      </c>
      <c r="I56" s="265" t="s">
        <v>717</v>
      </c>
      <c r="M56" s="265" t="s">
        <v>472</v>
      </c>
    </row>
    <row r="57" spans="1:13">
      <c r="A57" s="265">
        <v>211653</v>
      </c>
      <c r="B57" s="265" t="s">
        <v>3291</v>
      </c>
      <c r="C57" s="265" t="s">
        <v>179</v>
      </c>
      <c r="D57" s="265" t="s">
        <v>2540</v>
      </c>
      <c r="E57" s="265" t="s">
        <v>498</v>
      </c>
      <c r="H57" s="265" t="s">
        <v>499</v>
      </c>
      <c r="I57" s="265" t="s">
        <v>717</v>
      </c>
      <c r="M57" s="265" t="s">
        <v>492</v>
      </c>
    </row>
    <row r="58" spans="1:13">
      <c r="A58" s="265">
        <v>211679</v>
      </c>
      <c r="B58" s="265" t="s">
        <v>1793</v>
      </c>
      <c r="C58" s="265" t="s">
        <v>110</v>
      </c>
      <c r="D58" s="265" t="s">
        <v>287</v>
      </c>
      <c r="E58" s="265" t="s">
        <v>498</v>
      </c>
      <c r="H58" s="265" t="s">
        <v>499</v>
      </c>
      <c r="I58" s="265" t="s">
        <v>717</v>
      </c>
      <c r="M58" s="265" t="s">
        <v>483</v>
      </c>
    </row>
    <row r="59" spans="1:13">
      <c r="A59" s="265">
        <v>211698</v>
      </c>
      <c r="B59" s="265" t="s">
        <v>1205</v>
      </c>
      <c r="C59" s="265" t="s">
        <v>1206</v>
      </c>
      <c r="D59" s="265" t="s">
        <v>328</v>
      </c>
      <c r="E59" s="265" t="s">
        <v>498</v>
      </c>
      <c r="H59" s="265" t="s">
        <v>499</v>
      </c>
      <c r="I59" s="265" t="s">
        <v>717</v>
      </c>
      <c r="M59" s="265" t="s">
        <v>484</v>
      </c>
    </row>
    <row r="60" spans="1:13">
      <c r="A60" s="265">
        <v>211717</v>
      </c>
      <c r="B60" s="265" t="s">
        <v>2842</v>
      </c>
      <c r="C60" s="265" t="s">
        <v>80</v>
      </c>
      <c r="D60" s="265" t="s">
        <v>2843</v>
      </c>
      <c r="E60" s="265" t="s">
        <v>497</v>
      </c>
      <c r="H60" s="265" t="s">
        <v>499</v>
      </c>
      <c r="I60" s="265" t="s">
        <v>717</v>
      </c>
      <c r="M60" s="265" t="s">
        <v>474</v>
      </c>
    </row>
    <row r="61" spans="1:13">
      <c r="A61" s="265">
        <v>211726</v>
      </c>
      <c r="B61" s="265" t="s">
        <v>3326</v>
      </c>
      <c r="C61" s="265" t="s">
        <v>915</v>
      </c>
      <c r="D61" s="265" t="s">
        <v>366</v>
      </c>
      <c r="E61" s="265" t="s">
        <v>498</v>
      </c>
      <c r="H61" s="265" t="s">
        <v>499</v>
      </c>
      <c r="I61" s="265" t="s">
        <v>717</v>
      </c>
      <c r="M61" s="265" t="s">
        <v>472</v>
      </c>
    </row>
    <row r="62" spans="1:13">
      <c r="A62" s="265">
        <v>211749</v>
      </c>
      <c r="B62" s="265" t="s">
        <v>3378</v>
      </c>
      <c r="C62" s="265" t="s">
        <v>81</v>
      </c>
      <c r="D62" s="265" t="s">
        <v>3379</v>
      </c>
      <c r="E62" s="265" t="s">
        <v>497</v>
      </c>
      <c r="H62" s="265" t="s">
        <v>556</v>
      </c>
      <c r="I62" s="265" t="s">
        <v>717</v>
      </c>
      <c r="M62" s="265" t="s">
        <v>463</v>
      </c>
    </row>
    <row r="63" spans="1:13">
      <c r="A63" s="265">
        <v>211754</v>
      </c>
      <c r="B63" s="265" t="s">
        <v>1393</v>
      </c>
      <c r="C63" s="265" t="s">
        <v>110</v>
      </c>
      <c r="D63" s="265" t="s">
        <v>342</v>
      </c>
      <c r="E63" s="265" t="s">
        <v>497</v>
      </c>
      <c r="H63" s="265" t="s">
        <v>499</v>
      </c>
      <c r="I63" s="265" t="s">
        <v>717</v>
      </c>
      <c r="M63" s="265" t="s">
        <v>487</v>
      </c>
    </row>
    <row r="64" spans="1:13">
      <c r="A64" s="265">
        <v>211769</v>
      </c>
      <c r="B64" s="265" t="s">
        <v>1212</v>
      </c>
      <c r="C64" s="265" t="s">
        <v>185</v>
      </c>
      <c r="D64" s="265" t="s">
        <v>333</v>
      </c>
      <c r="E64" s="265" t="s">
        <v>498</v>
      </c>
      <c r="H64" s="265" t="s">
        <v>499</v>
      </c>
      <c r="I64" s="265" t="s">
        <v>717</v>
      </c>
      <c r="M64" s="265" t="s">
        <v>484</v>
      </c>
    </row>
    <row r="65" spans="1:21">
      <c r="A65" s="265">
        <v>211773</v>
      </c>
      <c r="B65" s="265" t="s">
        <v>2684</v>
      </c>
      <c r="C65" s="265" t="s">
        <v>106</v>
      </c>
      <c r="D65" s="265" t="s">
        <v>2685</v>
      </c>
      <c r="E65" s="265" t="s">
        <v>497</v>
      </c>
      <c r="H65" s="265" t="s">
        <v>499</v>
      </c>
      <c r="I65" s="265" t="s">
        <v>717</v>
      </c>
      <c r="M65" s="265" t="s">
        <v>474</v>
      </c>
    </row>
    <row r="66" spans="1:21">
      <c r="A66" s="265">
        <v>211781</v>
      </c>
      <c r="B66" s="265" t="s">
        <v>3284</v>
      </c>
      <c r="C66" s="265" t="s">
        <v>1843</v>
      </c>
      <c r="D66" s="265" t="s">
        <v>3285</v>
      </c>
      <c r="E66" s="265" t="s">
        <v>497</v>
      </c>
      <c r="H66" s="265" t="s">
        <v>499</v>
      </c>
      <c r="I66" s="265" t="s">
        <v>717</v>
      </c>
      <c r="M66" s="265" t="s">
        <v>493</v>
      </c>
    </row>
    <row r="67" spans="1:21">
      <c r="A67" s="265">
        <v>211795</v>
      </c>
      <c r="B67" s="265" t="s">
        <v>3292</v>
      </c>
      <c r="C67" s="265" t="s">
        <v>81</v>
      </c>
      <c r="D67" s="265" t="s">
        <v>287</v>
      </c>
      <c r="E67" s="265" t="s">
        <v>497</v>
      </c>
      <c r="H67" s="265" t="s">
        <v>499</v>
      </c>
      <c r="I67" s="265" t="s">
        <v>717</v>
      </c>
      <c r="M67" s="265" t="s">
        <v>487</v>
      </c>
    </row>
    <row r="68" spans="1:21">
      <c r="A68" s="265">
        <v>211805</v>
      </c>
      <c r="B68" s="265" t="s">
        <v>3273</v>
      </c>
      <c r="C68" s="265" t="s">
        <v>1353</v>
      </c>
      <c r="D68" s="265" t="s">
        <v>704</v>
      </c>
      <c r="E68" s="265" t="s">
        <v>497</v>
      </c>
      <c r="H68" s="265" t="s">
        <v>499</v>
      </c>
      <c r="I68" s="265" t="s">
        <v>717</v>
      </c>
      <c r="M68" s="265" t="s">
        <v>484</v>
      </c>
    </row>
    <row r="69" spans="1:21">
      <c r="A69" s="265">
        <v>211851</v>
      </c>
      <c r="B69" s="265" t="s">
        <v>3293</v>
      </c>
      <c r="C69" s="265" t="s">
        <v>84</v>
      </c>
      <c r="D69" s="265" t="s">
        <v>326</v>
      </c>
      <c r="E69" s="265" t="s">
        <v>498</v>
      </c>
      <c r="H69" s="265" t="s">
        <v>499</v>
      </c>
      <c r="I69" s="265" t="s">
        <v>717</v>
      </c>
      <c r="M69" s="265" t="s">
        <v>487</v>
      </c>
    </row>
    <row r="70" spans="1:21">
      <c r="A70" s="265">
        <v>211854</v>
      </c>
      <c r="B70" s="265" t="s">
        <v>808</v>
      </c>
      <c r="C70" s="265" t="s">
        <v>79</v>
      </c>
      <c r="D70" s="265" t="s">
        <v>809</v>
      </c>
      <c r="E70" s="265" t="s">
        <v>498</v>
      </c>
      <c r="F70" s="265">
        <v>33757</v>
      </c>
      <c r="G70" s="265" t="s">
        <v>3406</v>
      </c>
      <c r="H70" s="265" t="s">
        <v>499</v>
      </c>
      <c r="I70" s="265" t="s">
        <v>717</v>
      </c>
      <c r="M70" s="265" t="s">
        <v>491</v>
      </c>
    </row>
    <row r="71" spans="1:21">
      <c r="A71" s="265">
        <v>211860</v>
      </c>
      <c r="B71" s="265" t="s">
        <v>1620</v>
      </c>
      <c r="C71" s="265" t="s">
        <v>79</v>
      </c>
      <c r="D71" s="265" t="s">
        <v>1621</v>
      </c>
      <c r="E71" s="265" t="s">
        <v>498</v>
      </c>
      <c r="H71" s="265" t="s">
        <v>499</v>
      </c>
      <c r="I71" s="265" t="s">
        <v>717</v>
      </c>
      <c r="M71" s="265" t="s">
        <v>483</v>
      </c>
    </row>
    <row r="72" spans="1:21">
      <c r="A72" s="265">
        <v>211865</v>
      </c>
      <c r="B72" s="265" t="s">
        <v>719</v>
      </c>
      <c r="C72" s="265" t="s">
        <v>88</v>
      </c>
      <c r="D72" s="265" t="s">
        <v>720</v>
      </c>
      <c r="E72" s="265" t="s">
        <v>498</v>
      </c>
      <c r="F72" s="265">
        <v>32417</v>
      </c>
      <c r="G72" s="265" t="s">
        <v>472</v>
      </c>
      <c r="H72" s="265" t="s">
        <v>499</v>
      </c>
      <c r="I72" s="265" t="s">
        <v>717</v>
      </c>
      <c r="M72" s="265" t="s">
        <v>494</v>
      </c>
    </row>
    <row r="73" spans="1:21">
      <c r="A73" s="265">
        <v>211881</v>
      </c>
      <c r="B73" s="265" t="s">
        <v>3223</v>
      </c>
      <c r="C73" s="265" t="s">
        <v>106</v>
      </c>
      <c r="D73" s="265" t="s">
        <v>362</v>
      </c>
      <c r="E73" s="265" t="s">
        <v>497</v>
      </c>
      <c r="H73" s="265" t="s">
        <v>557</v>
      </c>
      <c r="I73" s="265" t="s">
        <v>717</v>
      </c>
      <c r="M73" s="265" t="s">
        <v>463</v>
      </c>
    </row>
    <row r="74" spans="1:21">
      <c r="A74" s="265">
        <v>211883</v>
      </c>
      <c r="B74" s="265" t="s">
        <v>3216</v>
      </c>
      <c r="C74" s="265" t="s">
        <v>128</v>
      </c>
      <c r="D74" s="265" t="s">
        <v>320</v>
      </c>
      <c r="E74" s="265" t="s">
        <v>497</v>
      </c>
      <c r="H74" s="265" t="s">
        <v>556</v>
      </c>
      <c r="I74" s="265" t="s">
        <v>717</v>
      </c>
      <c r="M74" s="265" t="s">
        <v>463</v>
      </c>
      <c r="U74" s="265">
        <v>14000</v>
      </c>
    </row>
    <row r="75" spans="1:21">
      <c r="A75" s="265">
        <v>211888</v>
      </c>
      <c r="B75" s="265" t="s">
        <v>3279</v>
      </c>
      <c r="C75" s="265" t="s">
        <v>3280</v>
      </c>
      <c r="D75" s="265" t="s">
        <v>3281</v>
      </c>
      <c r="E75" s="265" t="s">
        <v>497</v>
      </c>
      <c r="H75" s="265" t="s">
        <v>499</v>
      </c>
      <c r="I75" s="265" t="s">
        <v>717</v>
      </c>
      <c r="M75" s="265" t="s">
        <v>472</v>
      </c>
    </row>
    <row r="76" spans="1:21">
      <c r="A76" s="265">
        <v>211895</v>
      </c>
      <c r="B76" s="265" t="s">
        <v>3327</v>
      </c>
      <c r="C76" s="265" t="s">
        <v>218</v>
      </c>
      <c r="D76" s="265" t="s">
        <v>324</v>
      </c>
      <c r="E76" s="265" t="s">
        <v>497</v>
      </c>
      <c r="H76" s="265" t="s">
        <v>499</v>
      </c>
      <c r="I76" s="265" t="s">
        <v>717</v>
      </c>
      <c r="M76" s="265" t="s">
        <v>474</v>
      </c>
    </row>
    <row r="77" spans="1:21">
      <c r="A77" s="265">
        <v>211964</v>
      </c>
      <c r="B77" s="265" t="s">
        <v>1094</v>
      </c>
      <c r="C77" s="265" t="s">
        <v>81</v>
      </c>
      <c r="D77" s="265" t="s">
        <v>376</v>
      </c>
      <c r="E77" s="265" t="s">
        <v>498</v>
      </c>
      <c r="H77" s="265" t="s">
        <v>499</v>
      </c>
      <c r="I77" s="265" t="s">
        <v>717</v>
      </c>
      <c r="M77" s="265" t="s">
        <v>492</v>
      </c>
    </row>
    <row r="78" spans="1:21">
      <c r="A78" s="265">
        <v>211965</v>
      </c>
      <c r="B78" s="265" t="s">
        <v>2807</v>
      </c>
      <c r="C78" s="265" t="s">
        <v>205</v>
      </c>
      <c r="D78" s="265" t="s">
        <v>332</v>
      </c>
      <c r="E78" s="265" t="s">
        <v>498</v>
      </c>
      <c r="H78" s="265" t="s">
        <v>499</v>
      </c>
      <c r="I78" s="265" t="s">
        <v>717</v>
      </c>
      <c r="M78" s="265" t="s">
        <v>474</v>
      </c>
    </row>
    <row r="79" spans="1:21">
      <c r="A79" s="265">
        <v>211967</v>
      </c>
      <c r="B79" s="265" t="s">
        <v>1544</v>
      </c>
      <c r="C79" s="265" t="s">
        <v>88</v>
      </c>
      <c r="D79" s="265" t="s">
        <v>306</v>
      </c>
      <c r="E79" s="265" t="s">
        <v>498</v>
      </c>
      <c r="H79" s="265" t="s">
        <v>499</v>
      </c>
      <c r="I79" s="265" t="s">
        <v>717</v>
      </c>
      <c r="M79" s="265" t="s">
        <v>483</v>
      </c>
    </row>
    <row r="80" spans="1:21">
      <c r="A80" s="265">
        <v>211968</v>
      </c>
      <c r="B80" s="265" t="s">
        <v>3305</v>
      </c>
      <c r="C80" s="265" t="s">
        <v>93</v>
      </c>
      <c r="D80" s="265" t="s">
        <v>584</v>
      </c>
      <c r="E80" s="265" t="s">
        <v>497</v>
      </c>
      <c r="H80" s="265" t="s">
        <v>499</v>
      </c>
      <c r="I80" s="265" t="s">
        <v>717</v>
      </c>
      <c r="M80" s="265" t="s">
        <v>472</v>
      </c>
    </row>
    <row r="81" spans="1:13">
      <c r="A81" s="265">
        <v>211986</v>
      </c>
      <c r="B81" s="265" t="s">
        <v>3294</v>
      </c>
      <c r="C81" s="265" t="s">
        <v>635</v>
      </c>
      <c r="D81" s="265" t="s">
        <v>292</v>
      </c>
      <c r="E81" s="265" t="s">
        <v>498</v>
      </c>
      <c r="H81" s="265" t="s">
        <v>499</v>
      </c>
      <c r="I81" s="265" t="s">
        <v>717</v>
      </c>
      <c r="M81" s="265" t="s">
        <v>483</v>
      </c>
    </row>
    <row r="82" spans="1:13">
      <c r="A82" s="265">
        <v>211997</v>
      </c>
      <c r="B82" s="265" t="s">
        <v>1957</v>
      </c>
      <c r="C82" s="265" t="s">
        <v>122</v>
      </c>
      <c r="D82" s="265" t="s">
        <v>615</v>
      </c>
      <c r="E82" s="265" t="s">
        <v>498</v>
      </c>
      <c r="H82" s="265" t="s">
        <v>499</v>
      </c>
      <c r="I82" s="265" t="s">
        <v>717</v>
      </c>
      <c r="M82" s="265" t="s">
        <v>493</v>
      </c>
    </row>
    <row r="83" spans="1:13">
      <c r="A83" s="265">
        <v>212010</v>
      </c>
      <c r="B83" s="265" t="s">
        <v>1578</v>
      </c>
      <c r="C83" s="265" t="s">
        <v>1119</v>
      </c>
      <c r="D83" s="265" t="s">
        <v>336</v>
      </c>
      <c r="E83" s="265" t="s">
        <v>498</v>
      </c>
      <c r="H83" s="265" t="s">
        <v>499</v>
      </c>
      <c r="I83" s="265" t="s">
        <v>717</v>
      </c>
      <c r="M83" s="265" t="s">
        <v>483</v>
      </c>
    </row>
    <row r="84" spans="1:13">
      <c r="A84" s="265">
        <v>212019</v>
      </c>
      <c r="B84" s="265" t="s">
        <v>1584</v>
      </c>
      <c r="C84" s="265" t="s">
        <v>87</v>
      </c>
      <c r="D84" s="265" t="s">
        <v>1585</v>
      </c>
      <c r="E84" s="265" t="s">
        <v>498</v>
      </c>
      <c r="H84" s="265" t="s">
        <v>499</v>
      </c>
      <c r="I84" s="265" t="s">
        <v>717</v>
      </c>
      <c r="M84" s="265" t="s">
        <v>483</v>
      </c>
    </row>
    <row r="85" spans="1:13">
      <c r="A85" s="265">
        <v>212028</v>
      </c>
      <c r="B85" s="265" t="s">
        <v>1594</v>
      </c>
      <c r="C85" s="265" t="s">
        <v>177</v>
      </c>
      <c r="D85" s="265" t="s">
        <v>402</v>
      </c>
      <c r="E85" s="265" t="s">
        <v>498</v>
      </c>
      <c r="H85" s="265" t="s">
        <v>499</v>
      </c>
      <c r="I85" s="265" t="s">
        <v>717</v>
      </c>
      <c r="M85" s="265" t="s">
        <v>483</v>
      </c>
    </row>
    <row r="86" spans="1:13">
      <c r="A86" s="265">
        <v>212039</v>
      </c>
      <c r="B86" s="265" t="s">
        <v>1045</v>
      </c>
      <c r="C86" s="265" t="s">
        <v>95</v>
      </c>
      <c r="D86" s="265" t="s">
        <v>643</v>
      </c>
      <c r="E86" s="265" t="s">
        <v>498</v>
      </c>
      <c r="H86" s="265" t="s">
        <v>499</v>
      </c>
      <c r="I86" s="265" t="s">
        <v>717</v>
      </c>
      <c r="M86" s="265" t="s">
        <v>492</v>
      </c>
    </row>
    <row r="87" spans="1:13">
      <c r="A87" s="265">
        <v>212052</v>
      </c>
      <c r="B87" s="265" t="s">
        <v>3098</v>
      </c>
      <c r="C87" s="265" t="s">
        <v>237</v>
      </c>
      <c r="D87" s="265" t="s">
        <v>289</v>
      </c>
      <c r="E87" s="265" t="s">
        <v>498</v>
      </c>
      <c r="H87" s="265" t="s">
        <v>499</v>
      </c>
      <c r="I87" s="265" t="s">
        <v>717</v>
      </c>
      <c r="M87" s="265" t="s">
        <v>486</v>
      </c>
    </row>
    <row r="88" spans="1:13">
      <c r="A88" s="265">
        <v>212100</v>
      </c>
      <c r="B88" s="265" t="s">
        <v>1256</v>
      </c>
      <c r="C88" s="265" t="s">
        <v>117</v>
      </c>
      <c r="D88" s="265" t="s">
        <v>1009</v>
      </c>
      <c r="E88" s="265" t="s">
        <v>498</v>
      </c>
      <c r="H88" s="265" t="s">
        <v>499</v>
      </c>
      <c r="I88" s="265" t="s">
        <v>717</v>
      </c>
      <c r="M88" s="265" t="s">
        <v>484</v>
      </c>
    </row>
    <row r="89" spans="1:13">
      <c r="A89" s="265">
        <v>212150</v>
      </c>
      <c r="B89" s="265" t="s">
        <v>3306</v>
      </c>
      <c r="C89" s="265" t="s">
        <v>128</v>
      </c>
      <c r="D89" s="265" t="s">
        <v>3307</v>
      </c>
      <c r="E89" s="265" t="s">
        <v>498</v>
      </c>
      <c r="H89" s="265" t="s">
        <v>499</v>
      </c>
      <c r="I89" s="265" t="s">
        <v>717</v>
      </c>
      <c r="M89" s="265" t="s">
        <v>483</v>
      </c>
    </row>
    <row r="90" spans="1:13">
      <c r="A90" s="265">
        <v>212157</v>
      </c>
      <c r="B90" s="265" t="s">
        <v>3380</v>
      </c>
      <c r="C90" s="265" t="s">
        <v>128</v>
      </c>
      <c r="D90" s="265" t="s">
        <v>3381</v>
      </c>
      <c r="E90" s="265" t="s">
        <v>498</v>
      </c>
      <c r="H90" s="265" t="s">
        <v>556</v>
      </c>
      <c r="I90" s="265" t="s">
        <v>717</v>
      </c>
      <c r="M90" s="265" t="s">
        <v>463</v>
      </c>
    </row>
    <row r="91" spans="1:13">
      <c r="A91" s="265">
        <v>212187</v>
      </c>
      <c r="B91" s="265" t="s">
        <v>2121</v>
      </c>
      <c r="C91" s="265" t="s">
        <v>797</v>
      </c>
      <c r="D91" s="265" t="s">
        <v>293</v>
      </c>
      <c r="E91" s="265" t="s">
        <v>498</v>
      </c>
      <c r="H91" s="265" t="s">
        <v>499</v>
      </c>
      <c r="I91" s="265" t="s">
        <v>717</v>
      </c>
      <c r="M91" s="265" t="s">
        <v>472</v>
      </c>
    </row>
    <row r="92" spans="1:13">
      <c r="A92" s="265">
        <v>212204</v>
      </c>
      <c r="B92" s="265" t="s">
        <v>2354</v>
      </c>
      <c r="C92" s="265" t="s">
        <v>2355</v>
      </c>
      <c r="D92" s="265" t="s">
        <v>409</v>
      </c>
      <c r="E92" s="265" t="s">
        <v>497</v>
      </c>
      <c r="H92" s="265" t="s">
        <v>499</v>
      </c>
      <c r="I92" s="265" t="s">
        <v>717</v>
      </c>
      <c r="M92" s="265" t="s">
        <v>472</v>
      </c>
    </row>
    <row r="93" spans="1:13">
      <c r="A93" s="265">
        <v>212206</v>
      </c>
      <c r="B93" s="265" t="s">
        <v>2650</v>
      </c>
      <c r="C93" s="265" t="s">
        <v>87</v>
      </c>
      <c r="D93" s="265" t="s">
        <v>373</v>
      </c>
      <c r="E93" s="265" t="s">
        <v>497</v>
      </c>
      <c r="H93" s="265" t="s">
        <v>499</v>
      </c>
      <c r="I93" s="265" t="s">
        <v>717</v>
      </c>
      <c r="M93" s="265" t="s">
        <v>474</v>
      </c>
    </row>
    <row r="94" spans="1:13">
      <c r="A94" s="265">
        <v>212211</v>
      </c>
      <c r="B94" s="265" t="s">
        <v>3274</v>
      </c>
      <c r="C94" s="265" t="s">
        <v>191</v>
      </c>
      <c r="D94" s="265" t="s">
        <v>431</v>
      </c>
      <c r="E94" s="265" t="s">
        <v>497</v>
      </c>
      <c r="H94" s="265" t="s">
        <v>499</v>
      </c>
      <c r="I94" s="265" t="s">
        <v>717</v>
      </c>
      <c r="M94" s="265" t="s">
        <v>472</v>
      </c>
    </row>
    <row r="95" spans="1:13">
      <c r="A95" s="265">
        <v>212218</v>
      </c>
      <c r="B95" s="265" t="s">
        <v>3308</v>
      </c>
      <c r="C95" s="265" t="s">
        <v>84</v>
      </c>
      <c r="D95" s="265" t="s">
        <v>3309</v>
      </c>
      <c r="E95" s="265" t="s">
        <v>498</v>
      </c>
      <c r="H95" s="265" t="s">
        <v>499</v>
      </c>
      <c r="I95" s="265" t="s">
        <v>717</v>
      </c>
      <c r="M95" s="265" t="s">
        <v>487</v>
      </c>
    </row>
    <row r="96" spans="1:13">
      <c r="A96" s="265">
        <v>212225</v>
      </c>
      <c r="B96" s="265" t="s">
        <v>1572</v>
      </c>
      <c r="C96" s="265" t="s">
        <v>98</v>
      </c>
      <c r="D96" s="265" t="s">
        <v>850</v>
      </c>
      <c r="E96" s="265" t="s">
        <v>498</v>
      </c>
      <c r="H96" s="265" t="s">
        <v>499</v>
      </c>
      <c r="I96" s="265" t="s">
        <v>717</v>
      </c>
      <c r="M96" s="265" t="s">
        <v>483</v>
      </c>
    </row>
    <row r="97" spans="1:13">
      <c r="A97" s="265">
        <v>212243</v>
      </c>
      <c r="B97" s="265" t="s">
        <v>3310</v>
      </c>
      <c r="C97" s="265" t="s">
        <v>157</v>
      </c>
      <c r="D97" s="265" t="s">
        <v>357</v>
      </c>
      <c r="E97" s="265" t="s">
        <v>497</v>
      </c>
      <c r="H97" s="265" t="s">
        <v>499</v>
      </c>
      <c r="I97" s="265" t="s">
        <v>717</v>
      </c>
      <c r="M97" s="265" t="s">
        <v>494</v>
      </c>
    </row>
    <row r="98" spans="1:13">
      <c r="A98" s="265">
        <v>212249</v>
      </c>
      <c r="B98" s="265" t="s">
        <v>1581</v>
      </c>
      <c r="C98" s="265" t="s">
        <v>854</v>
      </c>
      <c r="D98" s="265" t="s">
        <v>323</v>
      </c>
      <c r="E98" s="265" t="s">
        <v>498</v>
      </c>
      <c r="H98" s="265" t="s">
        <v>499</v>
      </c>
      <c r="I98" s="265" t="s">
        <v>717</v>
      </c>
      <c r="M98" s="265" t="s">
        <v>483</v>
      </c>
    </row>
    <row r="99" spans="1:13">
      <c r="A99" s="265">
        <v>212280</v>
      </c>
      <c r="B99" s="265" t="s">
        <v>1859</v>
      </c>
      <c r="C99" s="265" t="s">
        <v>192</v>
      </c>
      <c r="D99" s="265" t="s">
        <v>319</v>
      </c>
      <c r="E99" s="265" t="s">
        <v>498</v>
      </c>
      <c r="H99" s="265" t="s">
        <v>499</v>
      </c>
      <c r="I99" s="265" t="s">
        <v>717</v>
      </c>
      <c r="M99" s="265" t="s">
        <v>482</v>
      </c>
    </row>
    <row r="100" spans="1:13">
      <c r="A100" s="265">
        <v>212302</v>
      </c>
      <c r="B100" s="265" t="s">
        <v>2293</v>
      </c>
      <c r="C100" s="265" t="s">
        <v>185</v>
      </c>
      <c r="D100" s="265" t="s">
        <v>2294</v>
      </c>
      <c r="E100" s="265" t="s">
        <v>497</v>
      </c>
      <c r="H100" s="265" t="s">
        <v>499</v>
      </c>
      <c r="I100" s="265" t="s">
        <v>717</v>
      </c>
      <c r="M100" s="265" t="s">
        <v>472</v>
      </c>
    </row>
    <row r="101" spans="1:13">
      <c r="A101" s="265">
        <v>212304</v>
      </c>
      <c r="B101" s="265" t="s">
        <v>1249</v>
      </c>
      <c r="C101" s="265" t="s">
        <v>142</v>
      </c>
      <c r="D101" s="265" t="s">
        <v>1250</v>
      </c>
      <c r="E101" s="265" t="s">
        <v>497</v>
      </c>
      <c r="H101" s="265" t="s">
        <v>499</v>
      </c>
      <c r="I101" s="265" t="s">
        <v>717</v>
      </c>
      <c r="M101" s="265" t="s">
        <v>484</v>
      </c>
    </row>
    <row r="102" spans="1:13">
      <c r="A102" s="265">
        <v>212315</v>
      </c>
      <c r="B102" s="265" t="s">
        <v>885</v>
      </c>
      <c r="C102" s="265" t="s">
        <v>115</v>
      </c>
      <c r="D102" s="265" t="s">
        <v>351</v>
      </c>
      <c r="E102" s="265" t="s">
        <v>497</v>
      </c>
      <c r="H102" s="265" t="s">
        <v>499</v>
      </c>
      <c r="I102" s="265" t="s">
        <v>717</v>
      </c>
      <c r="M102" s="265" t="s">
        <v>491</v>
      </c>
    </row>
    <row r="103" spans="1:13">
      <c r="A103" s="265">
        <v>212343</v>
      </c>
      <c r="B103" s="265" t="s">
        <v>817</v>
      </c>
      <c r="C103" s="265" t="s">
        <v>109</v>
      </c>
      <c r="D103" s="265" t="s">
        <v>363</v>
      </c>
      <c r="E103" s="265" t="s">
        <v>498</v>
      </c>
      <c r="F103" s="265">
        <v>35364</v>
      </c>
      <c r="G103" s="265" t="s">
        <v>491</v>
      </c>
      <c r="H103" s="265" t="s">
        <v>499</v>
      </c>
      <c r="I103" s="265" t="s">
        <v>717</v>
      </c>
      <c r="M103" s="265" t="s">
        <v>491</v>
      </c>
    </row>
    <row r="104" spans="1:13">
      <c r="A104" s="265">
        <v>212354</v>
      </c>
      <c r="B104" s="265" t="s">
        <v>769</v>
      </c>
      <c r="C104" s="265" t="s">
        <v>770</v>
      </c>
      <c r="D104" s="265" t="s">
        <v>588</v>
      </c>
      <c r="E104" s="265" t="s">
        <v>498</v>
      </c>
      <c r="F104" s="265">
        <v>33292</v>
      </c>
      <c r="G104" s="265" t="s">
        <v>496</v>
      </c>
      <c r="H104" s="265" t="s">
        <v>499</v>
      </c>
      <c r="I104" s="265" t="s">
        <v>717</v>
      </c>
      <c r="M104" s="265" t="s">
        <v>496</v>
      </c>
    </row>
    <row r="105" spans="1:13">
      <c r="A105" s="265">
        <v>212374</v>
      </c>
      <c r="B105" s="265" t="s">
        <v>1665</v>
      </c>
      <c r="C105" s="265" t="s">
        <v>84</v>
      </c>
      <c r="D105" s="265" t="s">
        <v>594</v>
      </c>
      <c r="E105" s="265" t="s">
        <v>497</v>
      </c>
      <c r="H105" s="265" t="s">
        <v>499</v>
      </c>
      <c r="I105" s="265" t="s">
        <v>717</v>
      </c>
      <c r="M105" s="265" t="s">
        <v>483</v>
      </c>
    </row>
    <row r="106" spans="1:13">
      <c r="A106" s="265">
        <v>212387</v>
      </c>
      <c r="B106" s="265" t="s">
        <v>3311</v>
      </c>
      <c r="C106" s="265" t="s">
        <v>78</v>
      </c>
      <c r="D106" s="265" t="s">
        <v>3312</v>
      </c>
      <c r="E106" s="265" t="s">
        <v>497</v>
      </c>
      <c r="H106" s="265" t="s">
        <v>499</v>
      </c>
      <c r="I106" s="265" t="s">
        <v>717</v>
      </c>
      <c r="M106" s="265" t="s">
        <v>493</v>
      </c>
    </row>
    <row r="107" spans="1:13">
      <c r="A107" s="265">
        <v>212391</v>
      </c>
      <c r="B107" s="265" t="s">
        <v>1228</v>
      </c>
      <c r="C107" s="265" t="s">
        <v>229</v>
      </c>
      <c r="D107" s="265" t="s">
        <v>1229</v>
      </c>
      <c r="E107" s="265" t="s">
        <v>498</v>
      </c>
      <c r="H107" s="265" t="s">
        <v>499</v>
      </c>
      <c r="I107" s="265" t="s">
        <v>717</v>
      </c>
      <c r="M107" s="265" t="s">
        <v>484</v>
      </c>
    </row>
    <row r="108" spans="1:13">
      <c r="A108" s="265">
        <v>212415</v>
      </c>
      <c r="B108" s="265" t="s">
        <v>1559</v>
      </c>
      <c r="C108" s="265" t="s">
        <v>88</v>
      </c>
      <c r="D108" s="265" t="s">
        <v>424</v>
      </c>
      <c r="E108" s="265" t="s">
        <v>498</v>
      </c>
      <c r="H108" s="265" t="s">
        <v>499</v>
      </c>
      <c r="I108" s="265" t="s">
        <v>717</v>
      </c>
      <c r="M108" s="265" t="s">
        <v>483</v>
      </c>
    </row>
    <row r="109" spans="1:13">
      <c r="A109" s="265">
        <v>212416</v>
      </c>
      <c r="B109" s="265" t="s">
        <v>2112</v>
      </c>
      <c r="C109" s="265" t="s">
        <v>153</v>
      </c>
      <c r="D109" s="265" t="s">
        <v>388</v>
      </c>
      <c r="E109" s="265" t="s">
        <v>498</v>
      </c>
      <c r="H109" s="265" t="s">
        <v>499</v>
      </c>
      <c r="I109" s="265" t="s">
        <v>717</v>
      </c>
      <c r="M109" s="265" t="s">
        <v>472</v>
      </c>
    </row>
    <row r="110" spans="1:13">
      <c r="A110" s="265">
        <v>212418</v>
      </c>
      <c r="B110" s="265" t="s">
        <v>3295</v>
      </c>
      <c r="C110" s="265" t="s">
        <v>193</v>
      </c>
      <c r="D110" s="265" t="s">
        <v>1003</v>
      </c>
      <c r="E110" s="265" t="s">
        <v>498</v>
      </c>
      <c r="H110" s="265" t="s">
        <v>499</v>
      </c>
      <c r="I110" s="265" t="s">
        <v>717</v>
      </c>
      <c r="M110" s="265" t="s">
        <v>483</v>
      </c>
    </row>
    <row r="111" spans="1:13">
      <c r="A111" s="265">
        <v>212423</v>
      </c>
      <c r="B111" s="265" t="s">
        <v>2099</v>
      </c>
      <c r="C111" s="265" t="s">
        <v>81</v>
      </c>
      <c r="D111" s="265" t="s">
        <v>323</v>
      </c>
      <c r="E111" s="265" t="s">
        <v>498</v>
      </c>
      <c r="H111" s="265" t="s">
        <v>499</v>
      </c>
      <c r="I111" s="265" t="s">
        <v>717</v>
      </c>
      <c r="M111" s="265" t="s">
        <v>472</v>
      </c>
    </row>
    <row r="112" spans="1:13">
      <c r="A112" s="265">
        <v>212438</v>
      </c>
      <c r="B112" s="265" t="s">
        <v>1641</v>
      </c>
      <c r="C112" s="265" t="s">
        <v>658</v>
      </c>
      <c r="D112" s="265" t="s">
        <v>411</v>
      </c>
      <c r="E112" s="265" t="s">
        <v>498</v>
      </c>
      <c r="H112" s="265" t="s">
        <v>499</v>
      </c>
      <c r="I112" s="265" t="s">
        <v>717</v>
      </c>
      <c r="M112" s="265" t="s">
        <v>483</v>
      </c>
    </row>
    <row r="113" spans="1:21">
      <c r="A113" s="265">
        <v>212447</v>
      </c>
      <c r="B113" s="265" t="s">
        <v>2793</v>
      </c>
      <c r="C113" s="265" t="s">
        <v>2794</v>
      </c>
      <c r="D113" s="265" t="s">
        <v>650</v>
      </c>
      <c r="E113" s="265" t="s">
        <v>498</v>
      </c>
      <c r="H113" s="265" t="s">
        <v>499</v>
      </c>
      <c r="I113" s="265" t="s">
        <v>717</v>
      </c>
      <c r="M113" s="265" t="s">
        <v>474</v>
      </c>
    </row>
    <row r="114" spans="1:21">
      <c r="A114" s="265">
        <v>212487</v>
      </c>
      <c r="B114" s="265" t="s">
        <v>1233</v>
      </c>
      <c r="C114" s="265" t="s">
        <v>84</v>
      </c>
      <c r="D114" s="265" t="s">
        <v>289</v>
      </c>
      <c r="E114" s="265" t="s">
        <v>498</v>
      </c>
      <c r="H114" s="265" t="s">
        <v>499</v>
      </c>
      <c r="I114" s="265" t="s">
        <v>717</v>
      </c>
      <c r="M114" s="265" t="s">
        <v>484</v>
      </c>
    </row>
    <row r="115" spans="1:21">
      <c r="A115" s="265">
        <v>212488</v>
      </c>
      <c r="B115" s="265" t="s">
        <v>1485</v>
      </c>
      <c r="C115" s="265" t="s">
        <v>703</v>
      </c>
      <c r="D115" s="265" t="s">
        <v>1486</v>
      </c>
      <c r="E115" s="265" t="s">
        <v>498</v>
      </c>
      <c r="H115" s="265" t="s">
        <v>499</v>
      </c>
      <c r="I115" s="265" t="s">
        <v>717</v>
      </c>
      <c r="M115" s="265" t="s">
        <v>481</v>
      </c>
    </row>
    <row r="116" spans="1:21">
      <c r="A116" s="265">
        <v>212498</v>
      </c>
      <c r="B116" s="265" t="s">
        <v>1112</v>
      </c>
      <c r="C116" s="265" t="s">
        <v>84</v>
      </c>
      <c r="D116" s="265" t="s">
        <v>333</v>
      </c>
      <c r="E116" s="265" t="s">
        <v>498</v>
      </c>
      <c r="H116" s="265" t="s">
        <v>499</v>
      </c>
      <c r="I116" s="265" t="s">
        <v>717</v>
      </c>
      <c r="M116" s="265" t="s">
        <v>492</v>
      </c>
    </row>
    <row r="117" spans="1:21">
      <c r="A117" s="265">
        <v>212522</v>
      </c>
      <c r="B117" s="265" t="s">
        <v>1853</v>
      </c>
      <c r="C117" s="265" t="s">
        <v>88</v>
      </c>
      <c r="D117" s="265" t="s">
        <v>1854</v>
      </c>
      <c r="E117" s="265" t="s">
        <v>498</v>
      </c>
      <c r="H117" s="265" t="s">
        <v>499</v>
      </c>
      <c r="I117" s="265" t="s">
        <v>717</v>
      </c>
      <c r="M117" s="265" t="s">
        <v>482</v>
      </c>
      <c r="U117" s="265">
        <v>26500</v>
      </c>
    </row>
    <row r="118" spans="1:21">
      <c r="A118" s="265">
        <v>212536</v>
      </c>
      <c r="B118" s="265" t="s">
        <v>1943</v>
      </c>
      <c r="C118" s="265" t="s">
        <v>1005</v>
      </c>
      <c r="D118" s="265" t="s">
        <v>1944</v>
      </c>
      <c r="E118" s="265" t="s">
        <v>498</v>
      </c>
      <c r="H118" s="265" t="s">
        <v>499</v>
      </c>
      <c r="I118" s="265" t="s">
        <v>717</v>
      </c>
      <c r="M118" s="265" t="s">
        <v>493</v>
      </c>
    </row>
    <row r="119" spans="1:21">
      <c r="A119" s="265">
        <v>212544</v>
      </c>
      <c r="B119" s="265" t="s">
        <v>3313</v>
      </c>
      <c r="C119" s="265" t="s">
        <v>3314</v>
      </c>
      <c r="D119" s="265" t="s">
        <v>425</v>
      </c>
      <c r="E119" s="265" t="s">
        <v>498</v>
      </c>
      <c r="H119" s="265" t="s">
        <v>499</v>
      </c>
      <c r="I119" s="265" t="s">
        <v>717</v>
      </c>
      <c r="M119" s="265" t="s">
        <v>492</v>
      </c>
    </row>
    <row r="120" spans="1:21">
      <c r="A120" s="265">
        <v>212557</v>
      </c>
      <c r="B120" s="265" t="s">
        <v>3315</v>
      </c>
      <c r="C120" s="265" t="s">
        <v>127</v>
      </c>
      <c r="D120" s="265" t="s">
        <v>371</v>
      </c>
      <c r="E120" s="265" t="s">
        <v>498</v>
      </c>
      <c r="H120" s="265" t="s">
        <v>499</v>
      </c>
      <c r="I120" s="265" t="s">
        <v>717</v>
      </c>
      <c r="M120" s="265" t="s">
        <v>472</v>
      </c>
      <c r="U120" s="265">
        <v>13000</v>
      </c>
    </row>
    <row r="121" spans="1:21">
      <c r="A121" s="265">
        <v>212565</v>
      </c>
      <c r="B121" s="265" t="s">
        <v>2634</v>
      </c>
      <c r="C121" s="265" t="s">
        <v>88</v>
      </c>
      <c r="D121" s="265" t="s">
        <v>2635</v>
      </c>
      <c r="E121" s="265" t="s">
        <v>497</v>
      </c>
      <c r="H121" s="265" t="s">
        <v>499</v>
      </c>
      <c r="I121" s="265" t="s">
        <v>717</v>
      </c>
      <c r="M121" s="265" t="s">
        <v>474</v>
      </c>
    </row>
    <row r="122" spans="1:21">
      <c r="A122" s="265">
        <v>212581</v>
      </c>
      <c r="B122" s="265" t="s">
        <v>3364</v>
      </c>
      <c r="C122" s="265" t="s">
        <v>896</v>
      </c>
      <c r="D122" s="265" t="s">
        <v>304</v>
      </c>
      <c r="E122" s="265" t="s">
        <v>497</v>
      </c>
      <c r="H122" s="265" t="s">
        <v>499</v>
      </c>
      <c r="I122" s="265" t="s">
        <v>717</v>
      </c>
      <c r="M122" s="265" t="s">
        <v>487</v>
      </c>
      <c r="U122" s="265">
        <v>0</v>
      </c>
    </row>
    <row r="123" spans="1:21">
      <c r="A123" s="265">
        <v>212589</v>
      </c>
      <c r="B123" s="265" t="s">
        <v>2339</v>
      </c>
      <c r="C123" s="265" t="s">
        <v>106</v>
      </c>
      <c r="D123" s="265" t="s">
        <v>343</v>
      </c>
      <c r="E123" s="265" t="s">
        <v>497</v>
      </c>
      <c r="H123" s="265" t="s">
        <v>499</v>
      </c>
      <c r="I123" s="265" t="s">
        <v>717</v>
      </c>
      <c r="M123" s="265" t="s">
        <v>472</v>
      </c>
    </row>
    <row r="124" spans="1:21">
      <c r="A124" s="265">
        <v>212598</v>
      </c>
      <c r="B124" s="265" t="s">
        <v>1984</v>
      </c>
      <c r="C124" s="265" t="s">
        <v>781</v>
      </c>
      <c r="D124" s="265" t="s">
        <v>1985</v>
      </c>
      <c r="E124" s="265" t="s">
        <v>497</v>
      </c>
      <c r="H124" s="265" t="s">
        <v>499</v>
      </c>
      <c r="I124" s="265" t="s">
        <v>717</v>
      </c>
      <c r="M124" s="265" t="s">
        <v>493</v>
      </c>
    </row>
    <row r="125" spans="1:21">
      <c r="A125" s="265">
        <v>212617</v>
      </c>
      <c r="B125" s="265" t="s">
        <v>1242</v>
      </c>
      <c r="C125" s="265" t="s">
        <v>84</v>
      </c>
      <c r="D125" s="265" t="s">
        <v>285</v>
      </c>
      <c r="E125" s="265" t="s">
        <v>497</v>
      </c>
      <c r="H125" s="265" t="s">
        <v>499</v>
      </c>
      <c r="I125" s="265" t="s">
        <v>717</v>
      </c>
      <c r="M125" s="265" t="s">
        <v>484</v>
      </c>
    </row>
    <row r="126" spans="1:21">
      <c r="A126" s="265">
        <v>212619</v>
      </c>
      <c r="B126" s="265" t="s">
        <v>1465</v>
      </c>
      <c r="C126" s="265" t="s">
        <v>81</v>
      </c>
      <c r="D126" s="265" t="s">
        <v>1270</v>
      </c>
      <c r="E126" s="265" t="s">
        <v>498</v>
      </c>
      <c r="H126" s="265" t="s">
        <v>499</v>
      </c>
      <c r="I126" s="265" t="s">
        <v>717</v>
      </c>
      <c r="M126" s="265" t="s">
        <v>481</v>
      </c>
    </row>
    <row r="127" spans="1:21">
      <c r="A127" s="265">
        <v>212637</v>
      </c>
      <c r="B127" s="265" t="s">
        <v>670</v>
      </c>
      <c r="C127" s="265" t="s">
        <v>1568</v>
      </c>
      <c r="D127" s="265" t="s">
        <v>882</v>
      </c>
      <c r="E127" s="265" t="s">
        <v>497</v>
      </c>
      <c r="H127" s="265" t="s">
        <v>499</v>
      </c>
      <c r="I127" s="265" t="s">
        <v>717</v>
      </c>
      <c r="M127" s="265" t="s">
        <v>483</v>
      </c>
    </row>
    <row r="128" spans="1:21">
      <c r="A128" s="265">
        <v>212639</v>
      </c>
      <c r="B128" s="265" t="s">
        <v>3074</v>
      </c>
      <c r="C128" s="265" t="s">
        <v>84</v>
      </c>
      <c r="D128" s="265" t="s">
        <v>3075</v>
      </c>
      <c r="E128" s="265" t="s">
        <v>497</v>
      </c>
      <c r="H128" s="265" t="s">
        <v>499</v>
      </c>
      <c r="I128" s="265" t="s">
        <v>717</v>
      </c>
      <c r="M128" s="265" t="s">
        <v>486</v>
      </c>
    </row>
    <row r="129" spans="1:21">
      <c r="A129" s="265">
        <v>212654</v>
      </c>
      <c r="B129" s="265" t="s">
        <v>3316</v>
      </c>
      <c r="C129" s="265" t="s">
        <v>84</v>
      </c>
      <c r="D129" s="265" t="s">
        <v>314</v>
      </c>
      <c r="E129" s="265" t="s">
        <v>497</v>
      </c>
      <c r="H129" s="265" t="s">
        <v>499</v>
      </c>
      <c r="I129" s="265" t="s">
        <v>717</v>
      </c>
      <c r="M129" s="265" t="s">
        <v>472</v>
      </c>
    </row>
    <row r="130" spans="1:21">
      <c r="A130" s="265">
        <v>212663</v>
      </c>
      <c r="B130" s="265" t="s">
        <v>2168</v>
      </c>
      <c r="C130" s="265" t="s">
        <v>84</v>
      </c>
      <c r="D130" s="265" t="s">
        <v>340</v>
      </c>
      <c r="E130" s="265" t="s">
        <v>497</v>
      </c>
      <c r="H130" s="265" t="s">
        <v>499</v>
      </c>
      <c r="I130" s="265" t="s">
        <v>717</v>
      </c>
      <c r="M130" s="265" t="s">
        <v>472</v>
      </c>
    </row>
    <row r="131" spans="1:21">
      <c r="A131" s="265">
        <v>212665</v>
      </c>
      <c r="B131" s="265" t="s">
        <v>1029</v>
      </c>
      <c r="C131" s="265" t="s">
        <v>145</v>
      </c>
      <c r="D131" s="265" t="s">
        <v>397</v>
      </c>
      <c r="E131" s="265" t="s">
        <v>497</v>
      </c>
      <c r="H131" s="265" t="s">
        <v>499</v>
      </c>
      <c r="I131" s="265" t="s">
        <v>717</v>
      </c>
      <c r="M131" s="265" t="s">
        <v>492</v>
      </c>
    </row>
    <row r="132" spans="1:21">
      <c r="A132" s="265">
        <v>212674</v>
      </c>
      <c r="B132" s="265" t="s">
        <v>3365</v>
      </c>
      <c r="C132" s="265" t="s">
        <v>193</v>
      </c>
      <c r="D132" s="265" t="s">
        <v>1618</v>
      </c>
      <c r="E132" s="265" t="s">
        <v>498</v>
      </c>
      <c r="H132" s="265" t="s">
        <v>499</v>
      </c>
      <c r="I132" s="265" t="s">
        <v>717</v>
      </c>
      <c r="M132" s="265" t="s">
        <v>482</v>
      </c>
      <c r="U132" s="265">
        <v>15000</v>
      </c>
    </row>
    <row r="133" spans="1:21">
      <c r="A133" s="265">
        <v>212688</v>
      </c>
      <c r="B133" s="265" t="s">
        <v>1419</v>
      </c>
      <c r="C133" s="265" t="s">
        <v>162</v>
      </c>
      <c r="D133" s="265" t="s">
        <v>368</v>
      </c>
      <c r="E133" s="265" t="s">
        <v>497</v>
      </c>
      <c r="H133" s="265" t="s">
        <v>499</v>
      </c>
      <c r="I133" s="265" t="s">
        <v>717</v>
      </c>
      <c r="M133" s="265" t="s">
        <v>487</v>
      </c>
    </row>
    <row r="134" spans="1:21">
      <c r="A134" s="265">
        <v>212695</v>
      </c>
      <c r="B134" s="265" t="s">
        <v>1065</v>
      </c>
      <c r="C134" s="265" t="s">
        <v>84</v>
      </c>
      <c r="D134" s="265" t="s">
        <v>713</v>
      </c>
      <c r="E134" s="265" t="s">
        <v>498</v>
      </c>
      <c r="H134" s="265" t="s">
        <v>499</v>
      </c>
      <c r="I134" s="265" t="s">
        <v>717</v>
      </c>
      <c r="M134" s="265" t="s">
        <v>492</v>
      </c>
    </row>
    <row r="135" spans="1:21">
      <c r="A135" s="265">
        <v>212707</v>
      </c>
      <c r="B135" s="265" t="s">
        <v>1598</v>
      </c>
      <c r="C135" s="265" t="s">
        <v>1599</v>
      </c>
      <c r="D135" s="265" t="s">
        <v>1600</v>
      </c>
      <c r="E135" s="265" t="s">
        <v>498</v>
      </c>
      <c r="H135" s="265" t="s">
        <v>499</v>
      </c>
      <c r="I135" s="265" t="s">
        <v>717</v>
      </c>
      <c r="M135" s="265" t="s">
        <v>483</v>
      </c>
    </row>
    <row r="136" spans="1:21">
      <c r="A136" s="265">
        <v>212722</v>
      </c>
      <c r="B136" s="265" t="s">
        <v>2265</v>
      </c>
      <c r="C136" s="265" t="s">
        <v>124</v>
      </c>
      <c r="D136" s="265" t="s">
        <v>795</v>
      </c>
      <c r="E136" s="265" t="s">
        <v>497</v>
      </c>
      <c r="H136" s="265" t="s">
        <v>499</v>
      </c>
      <c r="I136" s="265" t="s">
        <v>717</v>
      </c>
      <c r="M136" s="265" t="s">
        <v>472</v>
      </c>
    </row>
    <row r="137" spans="1:21">
      <c r="A137" s="265">
        <v>212733</v>
      </c>
      <c r="B137" s="265" t="s">
        <v>3342</v>
      </c>
      <c r="C137" s="265" t="s">
        <v>117</v>
      </c>
      <c r="D137" s="265" t="s">
        <v>323</v>
      </c>
      <c r="E137" s="265" t="s">
        <v>498</v>
      </c>
      <c r="H137" s="265" t="s">
        <v>499</v>
      </c>
      <c r="I137" s="265" t="s">
        <v>717</v>
      </c>
      <c r="M137" s="265" t="s">
        <v>494</v>
      </c>
    </row>
    <row r="138" spans="1:21">
      <c r="A138" s="265">
        <v>212748</v>
      </c>
      <c r="B138" s="265" t="s">
        <v>2757</v>
      </c>
      <c r="C138" s="265" t="s">
        <v>83</v>
      </c>
      <c r="D138" s="265" t="s">
        <v>2758</v>
      </c>
      <c r="E138" s="265" t="s">
        <v>498</v>
      </c>
      <c r="H138" s="265" t="s">
        <v>499</v>
      </c>
      <c r="I138" s="265" t="s">
        <v>717</v>
      </c>
      <c r="M138" s="265" t="s">
        <v>474</v>
      </c>
    </row>
    <row r="139" spans="1:21">
      <c r="A139" s="265">
        <v>212755</v>
      </c>
      <c r="B139" s="265" t="s">
        <v>1990</v>
      </c>
      <c r="C139" s="265" t="s">
        <v>1339</v>
      </c>
      <c r="D139" s="265" t="s">
        <v>706</v>
      </c>
      <c r="E139" s="265" t="s">
        <v>498</v>
      </c>
      <c r="H139" s="265" t="s">
        <v>499</v>
      </c>
      <c r="I139" s="265" t="s">
        <v>717</v>
      </c>
      <c r="M139" s="265" t="s">
        <v>493</v>
      </c>
    </row>
    <row r="140" spans="1:21">
      <c r="A140" s="265">
        <v>212756</v>
      </c>
      <c r="B140" s="265" t="s">
        <v>1418</v>
      </c>
      <c r="C140" s="265" t="s">
        <v>225</v>
      </c>
      <c r="D140" s="265" t="s">
        <v>386</v>
      </c>
      <c r="E140" s="265" t="s">
        <v>498</v>
      </c>
      <c r="H140" s="265" t="s">
        <v>499</v>
      </c>
      <c r="I140" s="265" t="s">
        <v>717</v>
      </c>
      <c r="M140" s="265" t="s">
        <v>487</v>
      </c>
    </row>
    <row r="141" spans="1:21">
      <c r="A141" s="265">
        <v>212757</v>
      </c>
      <c r="B141" s="265" t="s">
        <v>3346</v>
      </c>
      <c r="C141" s="265" t="s">
        <v>78</v>
      </c>
      <c r="D141" s="265" t="s">
        <v>357</v>
      </c>
      <c r="E141" s="265" t="s">
        <v>498</v>
      </c>
      <c r="H141" s="265" t="s">
        <v>499</v>
      </c>
      <c r="I141" s="265" t="s">
        <v>717</v>
      </c>
      <c r="M141" s="265" t="s">
        <v>484</v>
      </c>
    </row>
    <row r="142" spans="1:21">
      <c r="A142" s="265">
        <v>212762</v>
      </c>
      <c r="B142" s="265" t="s">
        <v>2081</v>
      </c>
      <c r="C142" s="265" t="s">
        <v>180</v>
      </c>
      <c r="D142" s="265" t="s">
        <v>696</v>
      </c>
      <c r="E142" s="265" t="s">
        <v>498</v>
      </c>
      <c r="H142" s="265" t="s">
        <v>499</v>
      </c>
      <c r="I142" s="265" t="s">
        <v>717</v>
      </c>
      <c r="M142" s="265" t="s">
        <v>472</v>
      </c>
    </row>
    <row r="143" spans="1:21">
      <c r="A143" s="265">
        <v>212783</v>
      </c>
      <c r="B143" s="265" t="s">
        <v>1993</v>
      </c>
      <c r="C143" s="265" t="s">
        <v>134</v>
      </c>
      <c r="D143" s="265" t="s">
        <v>944</v>
      </c>
      <c r="E143" s="265" t="s">
        <v>497</v>
      </c>
      <c r="H143" s="265" t="s">
        <v>499</v>
      </c>
      <c r="I143" s="265" t="s">
        <v>717</v>
      </c>
      <c r="M143" s="265" t="s">
        <v>493</v>
      </c>
    </row>
    <row r="144" spans="1:21">
      <c r="A144" s="265">
        <v>212795</v>
      </c>
      <c r="B144" s="265" t="s">
        <v>3212</v>
      </c>
      <c r="C144" s="265" t="s">
        <v>128</v>
      </c>
      <c r="D144" s="265" t="s">
        <v>352</v>
      </c>
      <c r="E144" s="265" t="s">
        <v>497</v>
      </c>
      <c r="H144" s="265" t="s">
        <v>556</v>
      </c>
      <c r="I144" s="265" t="s">
        <v>717</v>
      </c>
      <c r="M144" s="265" t="s">
        <v>463</v>
      </c>
    </row>
    <row r="145" spans="1:21">
      <c r="A145" s="265">
        <v>212803</v>
      </c>
      <c r="B145" s="265" t="s">
        <v>3296</v>
      </c>
      <c r="C145" s="265" t="s">
        <v>1006</v>
      </c>
      <c r="D145" s="265" t="s">
        <v>292</v>
      </c>
      <c r="E145" s="265" t="s">
        <v>497</v>
      </c>
      <c r="H145" s="265" t="s">
        <v>499</v>
      </c>
      <c r="I145" s="265" t="s">
        <v>717</v>
      </c>
      <c r="M145" s="265" t="s">
        <v>472</v>
      </c>
    </row>
    <row r="146" spans="1:21">
      <c r="A146" s="265">
        <v>212811</v>
      </c>
      <c r="B146" s="265" t="s">
        <v>2258</v>
      </c>
      <c r="C146" s="265" t="s">
        <v>2259</v>
      </c>
      <c r="D146" s="265" t="s">
        <v>1985</v>
      </c>
      <c r="E146" s="265" t="s">
        <v>497</v>
      </c>
      <c r="H146" s="265" t="s">
        <v>499</v>
      </c>
      <c r="I146" s="265" t="s">
        <v>717</v>
      </c>
      <c r="M146" s="265" t="s">
        <v>472</v>
      </c>
    </row>
    <row r="147" spans="1:21">
      <c r="A147" s="265">
        <v>212818</v>
      </c>
      <c r="B147" s="265" t="s">
        <v>542</v>
      </c>
      <c r="C147" s="265" t="s">
        <v>128</v>
      </c>
      <c r="D147" s="265" t="s">
        <v>312</v>
      </c>
      <c r="E147" s="265" t="s">
        <v>497</v>
      </c>
      <c r="H147" s="265" t="s">
        <v>499</v>
      </c>
      <c r="I147" s="265" t="s">
        <v>717</v>
      </c>
      <c r="M147" s="265" t="s">
        <v>472</v>
      </c>
    </row>
    <row r="148" spans="1:21">
      <c r="A148" s="265">
        <v>212836</v>
      </c>
      <c r="B148" s="265" t="s">
        <v>3328</v>
      </c>
      <c r="C148" s="265" t="s">
        <v>3329</v>
      </c>
      <c r="D148" s="265" t="s">
        <v>306</v>
      </c>
      <c r="E148" s="265" t="s">
        <v>497</v>
      </c>
      <c r="H148" s="265" t="s">
        <v>499</v>
      </c>
      <c r="I148" s="265" t="s">
        <v>717</v>
      </c>
      <c r="M148" s="265" t="s">
        <v>472</v>
      </c>
    </row>
    <row r="149" spans="1:21">
      <c r="A149" s="265">
        <v>212860</v>
      </c>
      <c r="B149" s="265" t="s">
        <v>2181</v>
      </c>
      <c r="C149" s="265" t="s">
        <v>139</v>
      </c>
      <c r="D149" s="265" t="s">
        <v>308</v>
      </c>
      <c r="E149" s="265" t="s">
        <v>497</v>
      </c>
      <c r="H149" s="265" t="s">
        <v>499</v>
      </c>
      <c r="I149" s="265" t="s">
        <v>717</v>
      </c>
      <c r="M149" s="265" t="s">
        <v>472</v>
      </c>
    </row>
    <row r="150" spans="1:21">
      <c r="A150" s="265">
        <v>212871</v>
      </c>
      <c r="B150" s="265" t="s">
        <v>2780</v>
      </c>
      <c r="C150" s="265" t="s">
        <v>84</v>
      </c>
      <c r="D150" s="265" t="s">
        <v>386</v>
      </c>
      <c r="E150" s="265" t="s">
        <v>497</v>
      </c>
      <c r="H150" s="265" t="s">
        <v>499</v>
      </c>
      <c r="I150" s="265" t="s">
        <v>717</v>
      </c>
      <c r="M150" s="265" t="s">
        <v>474</v>
      </c>
    </row>
    <row r="151" spans="1:21">
      <c r="A151" s="265">
        <v>212873</v>
      </c>
      <c r="B151" s="265" t="s">
        <v>3317</v>
      </c>
      <c r="C151" s="265" t="s">
        <v>84</v>
      </c>
      <c r="D151" s="265" t="s">
        <v>1009</v>
      </c>
      <c r="E151" s="265" t="s">
        <v>497</v>
      </c>
      <c r="H151" s="265" t="s">
        <v>499</v>
      </c>
      <c r="I151" s="265" t="s">
        <v>717</v>
      </c>
      <c r="M151" s="265" t="s">
        <v>484</v>
      </c>
    </row>
    <row r="152" spans="1:21">
      <c r="A152" s="265">
        <v>212880</v>
      </c>
      <c r="B152" s="265" t="s">
        <v>1095</v>
      </c>
      <c r="C152" s="265" t="s">
        <v>193</v>
      </c>
      <c r="D152" s="265" t="s">
        <v>1096</v>
      </c>
      <c r="E152" s="265" t="s">
        <v>498</v>
      </c>
      <c r="H152" s="265" t="s">
        <v>499</v>
      </c>
      <c r="I152" s="265" t="s">
        <v>717</v>
      </c>
      <c r="M152" s="265" t="s">
        <v>492</v>
      </c>
    </row>
    <row r="153" spans="1:21">
      <c r="A153" s="265">
        <v>212906</v>
      </c>
      <c r="B153" s="265" t="s">
        <v>2796</v>
      </c>
      <c r="C153" s="265" t="s">
        <v>1001</v>
      </c>
      <c r="D153" s="265" t="s">
        <v>2797</v>
      </c>
      <c r="E153" s="265" t="s">
        <v>498</v>
      </c>
      <c r="H153" s="265" t="s">
        <v>499</v>
      </c>
      <c r="I153" s="265" t="s">
        <v>717</v>
      </c>
      <c r="M153" s="265" t="s">
        <v>474</v>
      </c>
    </row>
    <row r="154" spans="1:21">
      <c r="A154" s="265">
        <v>212920</v>
      </c>
      <c r="B154" s="265" t="s">
        <v>3366</v>
      </c>
      <c r="C154" s="265" t="s">
        <v>97</v>
      </c>
      <c r="D154" s="265" t="s">
        <v>628</v>
      </c>
      <c r="E154" s="265" t="s">
        <v>498</v>
      </c>
      <c r="H154" s="265" t="s">
        <v>499</v>
      </c>
      <c r="I154" s="265" t="s">
        <v>717</v>
      </c>
      <c r="M154" s="265" t="s">
        <v>474</v>
      </c>
    </row>
    <row r="155" spans="1:21">
      <c r="A155" s="265">
        <v>212929</v>
      </c>
      <c r="B155" s="265" t="s">
        <v>1989</v>
      </c>
      <c r="C155" s="265" t="s">
        <v>99</v>
      </c>
      <c r="D155" s="265" t="s">
        <v>306</v>
      </c>
      <c r="E155" s="265" t="s">
        <v>498</v>
      </c>
      <c r="H155" s="265" t="s">
        <v>499</v>
      </c>
      <c r="I155" s="265" t="s">
        <v>717</v>
      </c>
      <c r="M155" s="265" t="s">
        <v>493</v>
      </c>
    </row>
    <row r="156" spans="1:21">
      <c r="A156" s="265">
        <v>212941</v>
      </c>
      <c r="B156" s="265" t="s">
        <v>1067</v>
      </c>
      <c r="C156" s="265" t="s">
        <v>1068</v>
      </c>
      <c r="D156" s="265" t="s">
        <v>336</v>
      </c>
      <c r="E156" s="265" t="s">
        <v>498</v>
      </c>
      <c r="H156" s="265" t="s">
        <v>499</v>
      </c>
      <c r="I156" s="265" t="s">
        <v>717</v>
      </c>
      <c r="M156" s="265" t="s">
        <v>492</v>
      </c>
    </row>
    <row r="157" spans="1:21">
      <c r="A157" s="265">
        <v>212943</v>
      </c>
      <c r="B157" s="265" t="s">
        <v>1968</v>
      </c>
      <c r="C157" s="265" t="s">
        <v>131</v>
      </c>
      <c r="D157" s="265" t="s">
        <v>1969</v>
      </c>
      <c r="E157" s="265" t="s">
        <v>498</v>
      </c>
      <c r="H157" s="265" t="s">
        <v>499</v>
      </c>
      <c r="I157" s="265" t="s">
        <v>717</v>
      </c>
      <c r="M157" s="265" t="s">
        <v>493</v>
      </c>
    </row>
    <row r="158" spans="1:21">
      <c r="A158" s="265">
        <v>212967</v>
      </c>
      <c r="B158" s="265" t="s">
        <v>2871</v>
      </c>
      <c r="C158" s="265" t="s">
        <v>110</v>
      </c>
      <c r="D158" s="265" t="s">
        <v>324</v>
      </c>
      <c r="E158" s="265" t="s">
        <v>497</v>
      </c>
      <c r="H158" s="265" t="s">
        <v>499</v>
      </c>
      <c r="I158" s="265" t="s">
        <v>717</v>
      </c>
      <c r="M158" s="265" t="s">
        <v>474</v>
      </c>
      <c r="U158" s="265">
        <v>0</v>
      </c>
    </row>
    <row r="159" spans="1:21">
      <c r="A159" s="265">
        <v>213002</v>
      </c>
      <c r="B159" s="265" t="s">
        <v>3213</v>
      </c>
      <c r="C159" s="265" t="s">
        <v>158</v>
      </c>
      <c r="D159" s="265" t="s">
        <v>3214</v>
      </c>
      <c r="E159" s="265" t="s">
        <v>498</v>
      </c>
      <c r="H159" s="265" t="s">
        <v>556</v>
      </c>
      <c r="I159" s="265" t="s">
        <v>717</v>
      </c>
      <c r="M159" s="265" t="s">
        <v>463</v>
      </c>
    </row>
    <row r="160" spans="1:21">
      <c r="A160" s="265">
        <v>213024</v>
      </c>
      <c r="B160" s="265" t="s">
        <v>2809</v>
      </c>
      <c r="C160" s="265" t="s">
        <v>161</v>
      </c>
      <c r="D160" s="265" t="s">
        <v>2533</v>
      </c>
      <c r="E160" s="265" t="s">
        <v>498</v>
      </c>
      <c r="H160" s="265" t="s">
        <v>499</v>
      </c>
      <c r="I160" s="265" t="s">
        <v>717</v>
      </c>
      <c r="M160" s="265" t="s">
        <v>474</v>
      </c>
    </row>
    <row r="161" spans="1:21">
      <c r="A161" s="265">
        <v>213032</v>
      </c>
      <c r="B161" s="265" t="s">
        <v>870</v>
      </c>
      <c r="C161" s="265" t="s">
        <v>84</v>
      </c>
      <c r="D161" s="265" t="s">
        <v>399</v>
      </c>
      <c r="E161" s="265" t="s">
        <v>498</v>
      </c>
      <c r="H161" s="265" t="s">
        <v>499</v>
      </c>
      <c r="I161" s="265" t="s">
        <v>717</v>
      </c>
      <c r="M161" s="265" t="s">
        <v>491</v>
      </c>
    </row>
    <row r="162" spans="1:21">
      <c r="A162" s="265">
        <v>213034</v>
      </c>
      <c r="B162" s="265" t="s">
        <v>3275</v>
      </c>
      <c r="C162" s="265" t="s">
        <v>88</v>
      </c>
      <c r="D162" s="265" t="s">
        <v>644</v>
      </c>
      <c r="E162" s="265" t="s">
        <v>498</v>
      </c>
      <c r="H162" s="265" t="s">
        <v>499</v>
      </c>
      <c r="I162" s="265" t="s">
        <v>717</v>
      </c>
      <c r="M162" s="265" t="s">
        <v>484</v>
      </c>
    </row>
    <row r="163" spans="1:21">
      <c r="A163" s="265">
        <v>213047</v>
      </c>
      <c r="B163" s="265" t="s">
        <v>2686</v>
      </c>
      <c r="C163" s="265" t="s">
        <v>182</v>
      </c>
      <c r="D163" s="265" t="s">
        <v>356</v>
      </c>
      <c r="E163" s="265" t="s">
        <v>498</v>
      </c>
      <c r="H163" s="265" t="s">
        <v>499</v>
      </c>
      <c r="I163" s="265" t="s">
        <v>717</v>
      </c>
      <c r="M163" s="265" t="s">
        <v>474</v>
      </c>
    </row>
    <row r="164" spans="1:21">
      <c r="A164" s="265">
        <v>213064</v>
      </c>
      <c r="B164" s="265" t="s">
        <v>2782</v>
      </c>
      <c r="C164" s="265" t="s">
        <v>128</v>
      </c>
      <c r="D164" s="265" t="s">
        <v>325</v>
      </c>
      <c r="E164" s="265" t="s">
        <v>498</v>
      </c>
      <c r="H164" s="265" t="s">
        <v>499</v>
      </c>
      <c r="I164" s="265" t="s">
        <v>717</v>
      </c>
      <c r="M164" s="265" t="s">
        <v>474</v>
      </c>
    </row>
    <row r="165" spans="1:21">
      <c r="A165" s="265">
        <v>213070</v>
      </c>
      <c r="B165" s="265" t="s">
        <v>3297</v>
      </c>
      <c r="C165" s="265" t="s">
        <v>84</v>
      </c>
      <c r="D165" s="265" t="s">
        <v>3298</v>
      </c>
      <c r="E165" s="265" t="s">
        <v>498</v>
      </c>
      <c r="H165" s="265" t="s">
        <v>499</v>
      </c>
      <c r="I165" s="265" t="s">
        <v>717</v>
      </c>
      <c r="M165" s="265" t="s">
        <v>493</v>
      </c>
      <c r="U165" s="265">
        <v>22500</v>
      </c>
    </row>
    <row r="166" spans="1:21">
      <c r="A166" s="265">
        <v>213082</v>
      </c>
      <c r="B166" s="265" t="s">
        <v>3071</v>
      </c>
      <c r="C166" s="265" t="s">
        <v>973</v>
      </c>
      <c r="D166" s="265" t="s">
        <v>390</v>
      </c>
      <c r="E166" s="265" t="s">
        <v>498</v>
      </c>
      <c r="H166" s="265" t="s">
        <v>499</v>
      </c>
      <c r="I166" s="265" t="s">
        <v>717</v>
      </c>
      <c r="M166" s="265" t="s">
        <v>486</v>
      </c>
    </row>
    <row r="167" spans="1:21">
      <c r="A167" s="265">
        <v>213112</v>
      </c>
      <c r="B167" s="265" t="s">
        <v>1012</v>
      </c>
      <c r="C167" s="265" t="s">
        <v>618</v>
      </c>
      <c r="D167" s="265" t="s">
        <v>634</v>
      </c>
      <c r="E167" s="265" t="s">
        <v>497</v>
      </c>
      <c r="H167" s="265" t="s">
        <v>499</v>
      </c>
      <c r="I167" s="265" t="s">
        <v>717</v>
      </c>
      <c r="M167" s="265" t="s">
        <v>492</v>
      </c>
    </row>
    <row r="168" spans="1:21">
      <c r="A168" s="265">
        <v>213117</v>
      </c>
      <c r="B168" s="265" t="s">
        <v>2320</v>
      </c>
      <c r="C168" s="265" t="s">
        <v>686</v>
      </c>
      <c r="D168" s="265" t="s">
        <v>944</v>
      </c>
      <c r="E168" s="265" t="s">
        <v>498</v>
      </c>
      <c r="H168" s="265" t="s">
        <v>499</v>
      </c>
      <c r="I168" s="265" t="s">
        <v>717</v>
      </c>
      <c r="M168" s="265" t="s">
        <v>472</v>
      </c>
    </row>
    <row r="169" spans="1:21">
      <c r="A169" s="265">
        <v>213121</v>
      </c>
      <c r="B169" s="265" t="s">
        <v>3205</v>
      </c>
      <c r="C169" s="265" t="s">
        <v>155</v>
      </c>
      <c r="D169" s="265" t="s">
        <v>2495</v>
      </c>
      <c r="E169" s="265" t="s">
        <v>497</v>
      </c>
      <c r="H169" s="265" t="s">
        <v>556</v>
      </c>
      <c r="I169" s="265" t="s">
        <v>717</v>
      </c>
      <c r="M169" s="265" t="s">
        <v>463</v>
      </c>
    </row>
    <row r="170" spans="1:21">
      <c r="A170" s="265">
        <v>213126</v>
      </c>
      <c r="B170" s="265" t="s">
        <v>2300</v>
      </c>
      <c r="C170" s="265" t="s">
        <v>182</v>
      </c>
      <c r="D170" s="265" t="s">
        <v>422</v>
      </c>
      <c r="E170" s="265" t="s">
        <v>497</v>
      </c>
      <c r="H170" s="265" t="s">
        <v>499</v>
      </c>
      <c r="I170" s="265" t="s">
        <v>717</v>
      </c>
      <c r="M170" s="265" t="s">
        <v>472</v>
      </c>
    </row>
    <row r="171" spans="1:21">
      <c r="A171" s="265">
        <v>213129</v>
      </c>
      <c r="B171" s="265" t="s">
        <v>590</v>
      </c>
      <c r="C171" s="265" t="s">
        <v>84</v>
      </c>
      <c r="D171" s="265" t="s">
        <v>328</v>
      </c>
      <c r="E171" s="265" t="s">
        <v>497</v>
      </c>
      <c r="H171" s="265" t="s">
        <v>3414</v>
      </c>
      <c r="I171" s="265" t="s">
        <v>717</v>
      </c>
      <c r="M171" s="265" t="s">
        <v>463</v>
      </c>
    </row>
    <row r="172" spans="1:21">
      <c r="A172" s="265">
        <v>213139</v>
      </c>
      <c r="B172" s="265" t="s">
        <v>716</v>
      </c>
      <c r="C172" s="265" t="s">
        <v>113</v>
      </c>
      <c r="D172" s="265" t="s">
        <v>401</v>
      </c>
      <c r="E172" s="265" t="s">
        <v>497</v>
      </c>
      <c r="H172" s="265" t="s">
        <v>499</v>
      </c>
      <c r="I172" s="265" t="s">
        <v>717</v>
      </c>
      <c r="M172" s="265" t="s">
        <v>481</v>
      </c>
    </row>
    <row r="173" spans="1:21">
      <c r="A173" s="265">
        <v>213146</v>
      </c>
      <c r="B173" s="265" t="s">
        <v>2844</v>
      </c>
      <c r="C173" s="265" t="s">
        <v>2845</v>
      </c>
      <c r="D173" s="265" t="s">
        <v>357</v>
      </c>
      <c r="E173" s="265" t="s">
        <v>497</v>
      </c>
      <c r="H173" s="265" t="s">
        <v>499</v>
      </c>
      <c r="I173" s="265" t="s">
        <v>717</v>
      </c>
      <c r="M173" s="265" t="s">
        <v>474</v>
      </c>
    </row>
    <row r="174" spans="1:21">
      <c r="A174" s="265">
        <v>213150</v>
      </c>
      <c r="B174" s="265" t="s">
        <v>2711</v>
      </c>
      <c r="C174" s="265" t="s">
        <v>544</v>
      </c>
      <c r="D174" s="265" t="s">
        <v>325</v>
      </c>
      <c r="E174" s="265" t="s">
        <v>497</v>
      </c>
      <c r="H174" s="265" t="s">
        <v>499</v>
      </c>
      <c r="I174" s="265" t="s">
        <v>717</v>
      </c>
      <c r="M174" s="265" t="s">
        <v>474</v>
      </c>
    </row>
    <row r="175" spans="1:21">
      <c r="A175" s="265">
        <v>213155</v>
      </c>
      <c r="B175" s="265" t="s">
        <v>3330</v>
      </c>
      <c r="C175" s="265" t="s">
        <v>215</v>
      </c>
      <c r="D175" s="265" t="s">
        <v>3331</v>
      </c>
      <c r="E175" s="265" t="s">
        <v>497</v>
      </c>
      <c r="H175" s="265" t="s">
        <v>499</v>
      </c>
      <c r="I175" s="265" t="s">
        <v>717</v>
      </c>
      <c r="M175" s="265" t="s">
        <v>472</v>
      </c>
    </row>
    <row r="176" spans="1:21">
      <c r="A176" s="265">
        <v>213158</v>
      </c>
      <c r="B176" s="265" t="s">
        <v>2742</v>
      </c>
      <c r="C176" s="265" t="s">
        <v>78</v>
      </c>
      <c r="D176" s="265" t="s">
        <v>2743</v>
      </c>
      <c r="E176" s="265" t="s">
        <v>497</v>
      </c>
      <c r="H176" s="265" t="s">
        <v>499</v>
      </c>
      <c r="I176" s="265" t="s">
        <v>717</v>
      </c>
      <c r="M176" s="265" t="s">
        <v>474</v>
      </c>
      <c r="U176" s="265">
        <v>14000</v>
      </c>
    </row>
    <row r="177" spans="1:21">
      <c r="A177" s="265">
        <v>213161</v>
      </c>
      <c r="B177" s="265" t="s">
        <v>3166</v>
      </c>
      <c r="C177" s="265" t="s">
        <v>3167</v>
      </c>
      <c r="D177" s="265" t="s">
        <v>2541</v>
      </c>
      <c r="E177" s="265" t="s">
        <v>497</v>
      </c>
      <c r="H177" s="265" t="s">
        <v>3414</v>
      </c>
      <c r="I177" s="265" t="s">
        <v>717</v>
      </c>
      <c r="M177" s="265" t="s">
        <v>463</v>
      </c>
      <c r="U177" s="265">
        <v>13000</v>
      </c>
    </row>
    <row r="178" spans="1:21">
      <c r="A178" s="265">
        <v>213168</v>
      </c>
      <c r="B178" s="265" t="s">
        <v>3367</v>
      </c>
      <c r="C178" s="265" t="s">
        <v>108</v>
      </c>
      <c r="D178" s="265" t="s">
        <v>358</v>
      </c>
      <c r="E178" s="265" t="s">
        <v>497</v>
      </c>
      <c r="H178" s="265" t="s">
        <v>499</v>
      </c>
      <c r="I178" s="265" t="s">
        <v>717</v>
      </c>
      <c r="M178" s="265" t="s">
        <v>474</v>
      </c>
    </row>
    <row r="179" spans="1:21">
      <c r="A179" s="265">
        <v>213184</v>
      </c>
      <c r="B179" s="265" t="s">
        <v>1844</v>
      </c>
      <c r="C179" s="265" t="s">
        <v>229</v>
      </c>
      <c r="D179" s="265" t="s">
        <v>323</v>
      </c>
      <c r="E179" s="265" t="s">
        <v>498</v>
      </c>
      <c r="H179" s="265" t="s">
        <v>499</v>
      </c>
      <c r="I179" s="265" t="s">
        <v>717</v>
      </c>
      <c r="M179" s="265" t="s">
        <v>482</v>
      </c>
    </row>
    <row r="180" spans="1:21">
      <c r="A180" s="265">
        <v>213185</v>
      </c>
      <c r="B180" s="265" t="s">
        <v>2284</v>
      </c>
      <c r="C180" s="265" t="s">
        <v>224</v>
      </c>
      <c r="D180" s="265" t="s">
        <v>2285</v>
      </c>
      <c r="E180" s="265" t="s">
        <v>498</v>
      </c>
      <c r="H180" s="265" t="s">
        <v>499</v>
      </c>
      <c r="I180" s="265" t="s">
        <v>717</v>
      </c>
      <c r="M180" s="265" t="s">
        <v>472</v>
      </c>
    </row>
    <row r="181" spans="1:21">
      <c r="A181" s="265">
        <v>213189</v>
      </c>
      <c r="B181" s="265" t="s">
        <v>1021</v>
      </c>
      <c r="C181" s="265" t="s">
        <v>113</v>
      </c>
      <c r="D181" s="265" t="s">
        <v>310</v>
      </c>
      <c r="E181" s="265" t="s">
        <v>498</v>
      </c>
      <c r="H181" s="265" t="s">
        <v>499</v>
      </c>
      <c r="I181" s="265" t="s">
        <v>717</v>
      </c>
      <c r="M181" s="265" t="s">
        <v>492</v>
      </c>
    </row>
    <row r="182" spans="1:21">
      <c r="A182" s="265">
        <v>213192</v>
      </c>
      <c r="B182" s="265" t="s">
        <v>2550</v>
      </c>
      <c r="C182" s="265" t="s">
        <v>84</v>
      </c>
      <c r="D182" s="265" t="s">
        <v>245</v>
      </c>
      <c r="E182" s="265" t="s">
        <v>498</v>
      </c>
      <c r="H182" s="265" t="s">
        <v>499</v>
      </c>
      <c r="I182" s="265" t="s">
        <v>717</v>
      </c>
      <c r="M182" s="265" t="s">
        <v>495</v>
      </c>
      <c r="U182" s="265">
        <v>30000</v>
      </c>
    </row>
    <row r="183" spans="1:21">
      <c r="A183" s="265">
        <v>213196</v>
      </c>
      <c r="B183" s="265" t="s">
        <v>2776</v>
      </c>
      <c r="C183" s="265" t="s">
        <v>2305</v>
      </c>
      <c r="D183" s="265" t="s">
        <v>1980</v>
      </c>
      <c r="E183" s="265" t="s">
        <v>498</v>
      </c>
      <c r="H183" s="265" t="s">
        <v>499</v>
      </c>
      <c r="I183" s="265" t="s">
        <v>717</v>
      </c>
      <c r="M183" s="265" t="s">
        <v>474</v>
      </c>
    </row>
    <row r="184" spans="1:21">
      <c r="A184" s="265">
        <v>213207</v>
      </c>
      <c r="B184" s="265" t="s">
        <v>1945</v>
      </c>
      <c r="C184" s="265" t="s">
        <v>128</v>
      </c>
      <c r="D184" s="265" t="s">
        <v>138</v>
      </c>
      <c r="E184" s="265" t="s">
        <v>498</v>
      </c>
      <c r="H184" s="265" t="s">
        <v>499</v>
      </c>
      <c r="I184" s="265" t="s">
        <v>717</v>
      </c>
      <c r="M184" s="265" t="s">
        <v>493</v>
      </c>
    </row>
    <row r="185" spans="1:21">
      <c r="A185" s="265">
        <v>213229</v>
      </c>
      <c r="B185" s="265" t="s">
        <v>2563</v>
      </c>
      <c r="C185" s="265" t="s">
        <v>97</v>
      </c>
      <c r="D185" s="265" t="s">
        <v>294</v>
      </c>
      <c r="E185" s="265" t="s">
        <v>497</v>
      </c>
      <c r="H185" s="265" t="s">
        <v>499</v>
      </c>
      <c r="I185" s="265" t="s">
        <v>717</v>
      </c>
      <c r="M185" s="265" t="s">
        <v>495</v>
      </c>
    </row>
    <row r="186" spans="1:21">
      <c r="A186" s="265">
        <v>213231</v>
      </c>
      <c r="B186" s="265" t="s">
        <v>2247</v>
      </c>
      <c r="C186" s="265" t="s">
        <v>128</v>
      </c>
      <c r="D186" s="265" t="s">
        <v>308</v>
      </c>
      <c r="E186" s="265" t="s">
        <v>498</v>
      </c>
      <c r="H186" s="265" t="s">
        <v>499</v>
      </c>
      <c r="I186" s="265" t="s">
        <v>717</v>
      </c>
      <c r="M186" s="265" t="s">
        <v>472</v>
      </c>
    </row>
    <row r="187" spans="1:21">
      <c r="A187" s="265">
        <v>213232</v>
      </c>
      <c r="B187" s="265" t="s">
        <v>1962</v>
      </c>
      <c r="C187" s="265" t="s">
        <v>128</v>
      </c>
      <c r="D187" s="265" t="s">
        <v>898</v>
      </c>
      <c r="E187" s="265" t="s">
        <v>498</v>
      </c>
      <c r="H187" s="265" t="s">
        <v>499</v>
      </c>
      <c r="I187" s="265" t="s">
        <v>717</v>
      </c>
      <c r="M187" s="265" t="s">
        <v>493</v>
      </c>
    </row>
    <row r="188" spans="1:21">
      <c r="A188" s="265">
        <v>213233</v>
      </c>
      <c r="B188" s="265" t="s">
        <v>884</v>
      </c>
      <c r="C188" s="265" t="s">
        <v>220</v>
      </c>
      <c r="D188" s="265" t="s">
        <v>320</v>
      </c>
      <c r="E188" s="265" t="s">
        <v>497</v>
      </c>
      <c r="H188" s="265" t="s">
        <v>499</v>
      </c>
      <c r="I188" s="265" t="s">
        <v>717</v>
      </c>
      <c r="M188" s="265" t="s">
        <v>491</v>
      </c>
      <c r="U188" s="265">
        <v>14000</v>
      </c>
    </row>
    <row r="189" spans="1:21">
      <c r="A189" s="265">
        <v>213238</v>
      </c>
      <c r="B189" s="265" t="s">
        <v>3052</v>
      </c>
      <c r="C189" s="265" t="s">
        <v>120</v>
      </c>
      <c r="D189" s="265" t="s">
        <v>385</v>
      </c>
      <c r="E189" s="265" t="s">
        <v>498</v>
      </c>
      <c r="H189" s="265" t="s">
        <v>499</v>
      </c>
      <c r="I189" s="265" t="s">
        <v>717</v>
      </c>
      <c r="M189" s="265" t="s">
        <v>486</v>
      </c>
    </row>
    <row r="190" spans="1:21">
      <c r="A190" s="265">
        <v>213249</v>
      </c>
      <c r="B190" s="265" t="s">
        <v>2289</v>
      </c>
      <c r="C190" s="265" t="s">
        <v>667</v>
      </c>
      <c r="D190" s="265" t="s">
        <v>293</v>
      </c>
      <c r="E190" s="265" t="s">
        <v>498</v>
      </c>
      <c r="H190" s="265" t="s">
        <v>499</v>
      </c>
      <c r="I190" s="265" t="s">
        <v>717</v>
      </c>
      <c r="M190" s="265" t="s">
        <v>472</v>
      </c>
    </row>
    <row r="191" spans="1:21">
      <c r="A191" s="265">
        <v>213251</v>
      </c>
      <c r="B191" s="265" t="s">
        <v>1528</v>
      </c>
      <c r="C191" s="265" t="s">
        <v>95</v>
      </c>
      <c r="D191" s="265" t="s">
        <v>642</v>
      </c>
      <c r="E191" s="265" t="s">
        <v>498</v>
      </c>
      <c r="H191" s="265" t="s">
        <v>499</v>
      </c>
      <c r="I191" s="265" t="s">
        <v>717</v>
      </c>
      <c r="M191" s="265" t="s">
        <v>483</v>
      </c>
    </row>
    <row r="192" spans="1:21">
      <c r="A192" s="265">
        <v>213268</v>
      </c>
      <c r="B192" s="265" t="s">
        <v>2655</v>
      </c>
      <c r="C192" s="265" t="s">
        <v>649</v>
      </c>
      <c r="D192" s="265" t="s">
        <v>418</v>
      </c>
      <c r="E192" s="265" t="s">
        <v>498</v>
      </c>
      <c r="H192" s="265" t="s">
        <v>499</v>
      </c>
      <c r="I192" s="265" t="s">
        <v>717</v>
      </c>
      <c r="M192" s="265" t="s">
        <v>474</v>
      </c>
    </row>
    <row r="193" spans="1:13">
      <c r="A193" s="265">
        <v>213269</v>
      </c>
      <c r="B193" s="265" t="s">
        <v>3089</v>
      </c>
      <c r="C193" s="265" t="s">
        <v>121</v>
      </c>
      <c r="D193" s="265" t="s">
        <v>2530</v>
      </c>
      <c r="E193" s="265" t="s">
        <v>497</v>
      </c>
      <c r="H193" s="265" t="s">
        <v>499</v>
      </c>
      <c r="I193" s="265" t="s">
        <v>717</v>
      </c>
      <c r="M193" s="265" t="s">
        <v>486</v>
      </c>
    </row>
    <row r="194" spans="1:13">
      <c r="A194" s="265">
        <v>213271</v>
      </c>
      <c r="B194" s="265" t="s">
        <v>2570</v>
      </c>
      <c r="C194" s="265" t="s">
        <v>848</v>
      </c>
      <c r="D194" s="265" t="s">
        <v>340</v>
      </c>
      <c r="E194" s="265" t="s">
        <v>497</v>
      </c>
      <c r="H194" s="265" t="s">
        <v>499</v>
      </c>
      <c r="I194" s="265" t="s">
        <v>717</v>
      </c>
      <c r="M194" s="265" t="s">
        <v>495</v>
      </c>
    </row>
    <row r="195" spans="1:13">
      <c r="A195" s="265">
        <v>213276</v>
      </c>
      <c r="B195" s="265" t="s">
        <v>847</v>
      </c>
      <c r="C195" s="265" t="s">
        <v>848</v>
      </c>
      <c r="D195" s="265" t="s">
        <v>714</v>
      </c>
      <c r="E195" s="265" t="s">
        <v>498</v>
      </c>
      <c r="F195" s="265">
        <v>35330</v>
      </c>
      <c r="G195" s="265" t="s">
        <v>3411</v>
      </c>
      <c r="H195" s="265" t="s">
        <v>499</v>
      </c>
      <c r="I195" s="265" t="s">
        <v>717</v>
      </c>
      <c r="M195" s="265" t="s">
        <v>491</v>
      </c>
    </row>
    <row r="196" spans="1:13">
      <c r="A196" s="265">
        <v>213283</v>
      </c>
      <c r="B196" s="265" t="s">
        <v>2729</v>
      </c>
      <c r="C196" s="265" t="s">
        <v>215</v>
      </c>
      <c r="D196" s="265" t="s">
        <v>388</v>
      </c>
      <c r="E196" s="265" t="s">
        <v>498</v>
      </c>
      <c r="H196" s="265" t="s">
        <v>499</v>
      </c>
      <c r="I196" s="265" t="s">
        <v>717</v>
      </c>
      <c r="M196" s="265" t="s">
        <v>474</v>
      </c>
    </row>
    <row r="197" spans="1:13">
      <c r="A197" s="265">
        <v>213289</v>
      </c>
      <c r="B197" s="265" t="s">
        <v>2353</v>
      </c>
      <c r="C197" s="265" t="s">
        <v>640</v>
      </c>
      <c r="D197" s="265" t="s">
        <v>312</v>
      </c>
      <c r="E197" s="265" t="s">
        <v>498</v>
      </c>
      <c r="H197" s="265" t="s">
        <v>499</v>
      </c>
      <c r="I197" s="265" t="s">
        <v>717</v>
      </c>
      <c r="M197" s="265" t="s">
        <v>472</v>
      </c>
    </row>
    <row r="198" spans="1:13">
      <c r="A198" s="265">
        <v>213298</v>
      </c>
      <c r="B198" s="265" t="s">
        <v>1855</v>
      </c>
      <c r="C198" s="265" t="s">
        <v>84</v>
      </c>
      <c r="D198" s="265" t="s">
        <v>637</v>
      </c>
      <c r="E198" s="265" t="s">
        <v>497</v>
      </c>
      <c r="H198" s="265" t="s">
        <v>499</v>
      </c>
      <c r="I198" s="265" t="s">
        <v>717</v>
      </c>
      <c r="M198" s="265" t="s">
        <v>482</v>
      </c>
    </row>
    <row r="199" spans="1:13">
      <c r="A199" s="265">
        <v>213306</v>
      </c>
      <c r="B199" s="265" t="s">
        <v>2200</v>
      </c>
      <c r="C199" s="265" t="s">
        <v>700</v>
      </c>
      <c r="D199" s="265" t="s">
        <v>679</v>
      </c>
      <c r="E199" s="265" t="s">
        <v>498</v>
      </c>
      <c r="H199" s="265" t="s">
        <v>499</v>
      </c>
      <c r="I199" s="265" t="s">
        <v>717</v>
      </c>
      <c r="M199" s="265" t="s">
        <v>472</v>
      </c>
    </row>
    <row r="200" spans="1:13">
      <c r="A200" s="265">
        <v>213309</v>
      </c>
      <c r="B200" s="265" t="s">
        <v>3091</v>
      </c>
      <c r="C200" s="265" t="s">
        <v>3092</v>
      </c>
      <c r="D200" s="265" t="s">
        <v>320</v>
      </c>
      <c r="E200" s="265" t="s">
        <v>498</v>
      </c>
      <c r="H200" s="265" t="s">
        <v>499</v>
      </c>
      <c r="I200" s="265" t="s">
        <v>717</v>
      </c>
      <c r="M200" s="265" t="s">
        <v>486</v>
      </c>
    </row>
    <row r="201" spans="1:13">
      <c r="A201" s="265">
        <v>213316</v>
      </c>
      <c r="B201" s="265" t="s">
        <v>782</v>
      </c>
      <c r="C201" s="265" t="s">
        <v>84</v>
      </c>
      <c r="D201" s="265" t="s">
        <v>654</v>
      </c>
      <c r="E201" s="265" t="s">
        <v>497</v>
      </c>
      <c r="F201" s="265">
        <v>34547</v>
      </c>
      <c r="G201" s="265" t="s">
        <v>3402</v>
      </c>
      <c r="H201" s="265" t="s">
        <v>499</v>
      </c>
      <c r="I201" s="265" t="s">
        <v>717</v>
      </c>
      <c r="M201" s="265" t="s">
        <v>496</v>
      </c>
    </row>
    <row r="202" spans="1:13">
      <c r="A202" s="265">
        <v>213325</v>
      </c>
      <c r="B202" s="265" t="s">
        <v>1219</v>
      </c>
      <c r="C202" s="265" t="s">
        <v>1220</v>
      </c>
      <c r="D202" s="265" t="s">
        <v>342</v>
      </c>
      <c r="E202" s="265" t="s">
        <v>498</v>
      </c>
      <c r="H202" s="265" t="s">
        <v>499</v>
      </c>
      <c r="I202" s="265" t="s">
        <v>717</v>
      </c>
      <c r="M202" s="265" t="s">
        <v>484</v>
      </c>
    </row>
    <row r="203" spans="1:13">
      <c r="A203" s="265">
        <v>213331</v>
      </c>
      <c r="B203" s="265" t="s">
        <v>813</v>
      </c>
      <c r="C203" s="265" t="s">
        <v>87</v>
      </c>
      <c r="D203" s="265" t="s">
        <v>814</v>
      </c>
      <c r="E203" s="265" t="s">
        <v>497</v>
      </c>
      <c r="F203" s="265">
        <v>35528</v>
      </c>
      <c r="G203" s="265" t="s">
        <v>491</v>
      </c>
      <c r="H203" s="265" t="s">
        <v>499</v>
      </c>
      <c r="I203" s="265" t="s">
        <v>717</v>
      </c>
      <c r="M203" s="265" t="s">
        <v>491</v>
      </c>
    </row>
    <row r="204" spans="1:13">
      <c r="A204" s="265">
        <v>213348</v>
      </c>
      <c r="B204" s="265" t="s">
        <v>1929</v>
      </c>
      <c r="C204" s="265" t="s">
        <v>84</v>
      </c>
      <c r="D204" s="265" t="s">
        <v>295</v>
      </c>
      <c r="E204" s="265" t="s">
        <v>498</v>
      </c>
      <c r="H204" s="265" t="s">
        <v>499</v>
      </c>
      <c r="I204" s="265" t="s">
        <v>717</v>
      </c>
      <c r="M204" s="265" t="s">
        <v>493</v>
      </c>
    </row>
    <row r="205" spans="1:13">
      <c r="A205" s="265">
        <v>213357</v>
      </c>
      <c r="B205" s="265" t="s">
        <v>2221</v>
      </c>
      <c r="C205" s="265" t="s">
        <v>603</v>
      </c>
      <c r="D205" s="265" t="s">
        <v>315</v>
      </c>
      <c r="E205" s="265" t="s">
        <v>498</v>
      </c>
      <c r="H205" s="265" t="s">
        <v>499</v>
      </c>
      <c r="I205" s="265" t="s">
        <v>717</v>
      </c>
      <c r="M205" s="265" t="s">
        <v>472</v>
      </c>
    </row>
    <row r="206" spans="1:13">
      <c r="A206" s="265">
        <v>213373</v>
      </c>
      <c r="B206" s="265" t="s">
        <v>800</v>
      </c>
      <c r="C206" s="265" t="s">
        <v>686</v>
      </c>
      <c r="D206" s="265" t="s">
        <v>801</v>
      </c>
      <c r="E206" s="265" t="s">
        <v>498</v>
      </c>
      <c r="F206" s="265">
        <v>35796</v>
      </c>
      <c r="G206" s="265" t="s">
        <v>552</v>
      </c>
      <c r="H206" s="265" t="s">
        <v>499</v>
      </c>
      <c r="I206" s="265" t="s">
        <v>717</v>
      </c>
      <c r="M206" s="265" t="s">
        <v>491</v>
      </c>
    </row>
    <row r="207" spans="1:13">
      <c r="A207" s="265">
        <v>213376</v>
      </c>
      <c r="B207" s="265" t="s">
        <v>2669</v>
      </c>
      <c r="C207" s="265" t="s">
        <v>230</v>
      </c>
      <c r="D207" s="265" t="s">
        <v>678</v>
      </c>
      <c r="E207" s="265" t="s">
        <v>497</v>
      </c>
      <c r="H207" s="265" t="s">
        <v>499</v>
      </c>
      <c r="I207" s="265" t="s">
        <v>717</v>
      </c>
      <c r="M207" s="265" t="s">
        <v>474</v>
      </c>
    </row>
    <row r="208" spans="1:13">
      <c r="A208" s="265">
        <v>213378</v>
      </c>
      <c r="B208" s="265" t="s">
        <v>2299</v>
      </c>
      <c r="C208" s="265" t="s">
        <v>139</v>
      </c>
      <c r="D208" s="265" t="s">
        <v>302</v>
      </c>
      <c r="E208" s="265" t="s">
        <v>498</v>
      </c>
      <c r="H208" s="265" t="s">
        <v>499</v>
      </c>
      <c r="I208" s="265" t="s">
        <v>717</v>
      </c>
      <c r="M208" s="265" t="s">
        <v>472</v>
      </c>
    </row>
    <row r="209" spans="1:21">
      <c r="A209" s="265">
        <v>213381</v>
      </c>
      <c r="B209" s="265" t="s">
        <v>2166</v>
      </c>
      <c r="C209" s="265" t="s">
        <v>104</v>
      </c>
      <c r="D209" s="265" t="s">
        <v>380</v>
      </c>
      <c r="E209" s="265" t="s">
        <v>497</v>
      </c>
      <c r="H209" s="265" t="s">
        <v>499</v>
      </c>
      <c r="I209" s="265" t="s">
        <v>717</v>
      </c>
      <c r="M209" s="265" t="s">
        <v>472</v>
      </c>
    </row>
    <row r="210" spans="1:21">
      <c r="A210" s="265">
        <v>213384</v>
      </c>
      <c r="B210" s="265" t="s">
        <v>3099</v>
      </c>
      <c r="C210" s="265" t="s">
        <v>174</v>
      </c>
      <c r="D210" s="265" t="s">
        <v>315</v>
      </c>
      <c r="E210" s="265" t="s">
        <v>497</v>
      </c>
      <c r="H210" s="265" t="s">
        <v>499</v>
      </c>
      <c r="I210" s="265" t="s">
        <v>717</v>
      </c>
      <c r="M210" s="265" t="s">
        <v>486</v>
      </c>
    </row>
    <row r="211" spans="1:21">
      <c r="A211" s="265">
        <v>213385</v>
      </c>
      <c r="B211" s="265" t="s">
        <v>3354</v>
      </c>
      <c r="C211" s="265" t="s">
        <v>132</v>
      </c>
      <c r="D211" s="265" t="s">
        <v>317</v>
      </c>
      <c r="E211" s="265" t="s">
        <v>497</v>
      </c>
      <c r="H211" s="265" t="s">
        <v>499</v>
      </c>
      <c r="I211" s="265" t="s">
        <v>717</v>
      </c>
      <c r="M211" s="265" t="s">
        <v>472</v>
      </c>
    </row>
    <row r="212" spans="1:21">
      <c r="A212" s="265">
        <v>213388</v>
      </c>
      <c r="B212" s="265" t="s">
        <v>2689</v>
      </c>
      <c r="C212" s="265" t="s">
        <v>2690</v>
      </c>
      <c r="D212" s="265" t="s">
        <v>297</v>
      </c>
      <c r="E212" s="265" t="s">
        <v>498</v>
      </c>
      <c r="H212" s="265" t="s">
        <v>499</v>
      </c>
      <c r="I212" s="265" t="s">
        <v>717</v>
      </c>
      <c r="M212" s="265" t="s">
        <v>474</v>
      </c>
    </row>
    <row r="213" spans="1:21">
      <c r="A213" s="265">
        <v>213393</v>
      </c>
      <c r="B213" s="265" t="s">
        <v>2324</v>
      </c>
      <c r="C213" s="265" t="s">
        <v>119</v>
      </c>
      <c r="D213" s="265" t="s">
        <v>285</v>
      </c>
      <c r="E213" s="265" t="s">
        <v>498</v>
      </c>
      <c r="H213" s="265" t="s">
        <v>499</v>
      </c>
      <c r="I213" s="265" t="s">
        <v>717</v>
      </c>
      <c r="M213" s="265" t="s">
        <v>472</v>
      </c>
    </row>
    <row r="214" spans="1:21">
      <c r="A214" s="265">
        <v>213403</v>
      </c>
      <c r="B214" s="265" t="s">
        <v>1017</v>
      </c>
      <c r="C214" s="265" t="s">
        <v>400</v>
      </c>
      <c r="D214" s="265" t="s">
        <v>1018</v>
      </c>
      <c r="E214" s="265" t="s">
        <v>498</v>
      </c>
      <c r="H214" s="265" t="s">
        <v>499</v>
      </c>
      <c r="I214" s="265" t="s">
        <v>717</v>
      </c>
      <c r="M214" s="265" t="s">
        <v>492</v>
      </c>
    </row>
    <row r="215" spans="1:21">
      <c r="A215" s="265">
        <v>213407</v>
      </c>
      <c r="B215" s="265" t="s">
        <v>2319</v>
      </c>
      <c r="C215" s="265" t="s">
        <v>118</v>
      </c>
      <c r="D215" s="265" t="s">
        <v>285</v>
      </c>
      <c r="E215" s="265" t="s">
        <v>497</v>
      </c>
      <c r="H215" s="265" t="s">
        <v>499</v>
      </c>
      <c r="I215" s="265" t="s">
        <v>717</v>
      </c>
      <c r="M215" s="265" t="s">
        <v>472</v>
      </c>
    </row>
    <row r="216" spans="1:21">
      <c r="A216" s="265">
        <v>213413</v>
      </c>
      <c r="B216" s="265" t="s">
        <v>1251</v>
      </c>
      <c r="C216" s="265" t="s">
        <v>84</v>
      </c>
      <c r="D216" s="265" t="s">
        <v>390</v>
      </c>
      <c r="E216" s="265" t="s">
        <v>497</v>
      </c>
      <c r="H216" s="265" t="s">
        <v>499</v>
      </c>
      <c r="I216" s="265" t="s">
        <v>717</v>
      </c>
      <c r="M216" s="265" t="s">
        <v>484</v>
      </c>
    </row>
    <row r="217" spans="1:21">
      <c r="A217" s="265">
        <v>213435</v>
      </c>
      <c r="B217" s="265" t="s">
        <v>721</v>
      </c>
      <c r="C217" s="265" t="s">
        <v>722</v>
      </c>
      <c r="D217" s="265" t="s">
        <v>692</v>
      </c>
      <c r="E217" s="265" t="s">
        <v>498</v>
      </c>
      <c r="F217" s="265">
        <v>33394</v>
      </c>
      <c r="G217" s="265" t="s">
        <v>494</v>
      </c>
      <c r="H217" s="265" t="s">
        <v>499</v>
      </c>
      <c r="I217" s="265" t="s">
        <v>717</v>
      </c>
      <c r="M217" s="265" t="s">
        <v>494</v>
      </c>
    </row>
    <row r="218" spans="1:21">
      <c r="A218" s="265">
        <v>213437</v>
      </c>
      <c r="B218" s="265" t="s">
        <v>3215</v>
      </c>
      <c r="C218" s="265" t="s">
        <v>767</v>
      </c>
      <c r="D218" s="265" t="s">
        <v>410</v>
      </c>
      <c r="E218" s="265" t="s">
        <v>497</v>
      </c>
      <c r="H218" s="265" t="s">
        <v>556</v>
      </c>
      <c r="I218" s="265" t="s">
        <v>717</v>
      </c>
      <c r="M218" s="265" t="s">
        <v>463</v>
      </c>
    </row>
    <row r="219" spans="1:21">
      <c r="A219" s="265">
        <v>213443</v>
      </c>
      <c r="B219" s="265" t="s">
        <v>2256</v>
      </c>
      <c r="C219" s="265" t="s">
        <v>1006</v>
      </c>
      <c r="D219" s="265" t="s">
        <v>380</v>
      </c>
      <c r="E219" s="265" t="s">
        <v>498</v>
      </c>
      <c r="H219" s="265" t="s">
        <v>499</v>
      </c>
      <c r="I219" s="265" t="s">
        <v>717</v>
      </c>
      <c r="M219" s="265" t="s">
        <v>472</v>
      </c>
    </row>
    <row r="220" spans="1:21">
      <c r="A220" s="265">
        <v>213444</v>
      </c>
      <c r="B220" s="265" t="s">
        <v>3169</v>
      </c>
      <c r="C220" s="265" t="s">
        <v>84</v>
      </c>
      <c r="D220" s="265" t="s">
        <v>312</v>
      </c>
      <c r="E220" s="265" t="s">
        <v>498</v>
      </c>
      <c r="H220" s="265" t="s">
        <v>3414</v>
      </c>
      <c r="I220" s="265" t="s">
        <v>717</v>
      </c>
      <c r="M220" s="265" t="s">
        <v>463</v>
      </c>
      <c r="U220" s="265">
        <v>28000</v>
      </c>
    </row>
    <row r="221" spans="1:21">
      <c r="A221" s="265">
        <v>213453</v>
      </c>
      <c r="B221" s="265" t="s">
        <v>3318</v>
      </c>
      <c r="C221" s="265" t="s">
        <v>3044</v>
      </c>
      <c r="D221" s="265" t="s">
        <v>736</v>
      </c>
      <c r="E221" s="265" t="s">
        <v>498</v>
      </c>
      <c r="H221" s="265" t="s">
        <v>499</v>
      </c>
      <c r="I221" s="265" t="s">
        <v>717</v>
      </c>
      <c r="M221" s="265" t="s">
        <v>474</v>
      </c>
      <c r="U221" s="265">
        <v>10000</v>
      </c>
    </row>
    <row r="222" spans="1:21">
      <c r="A222" s="265">
        <v>213467</v>
      </c>
      <c r="B222" s="265" t="s">
        <v>1491</v>
      </c>
      <c r="C222" s="265" t="s">
        <v>1349</v>
      </c>
      <c r="D222" s="265" t="s">
        <v>668</v>
      </c>
      <c r="E222" s="265" t="s">
        <v>498</v>
      </c>
      <c r="H222" s="265" t="s">
        <v>499</v>
      </c>
      <c r="I222" s="265" t="s">
        <v>717</v>
      </c>
      <c r="M222" s="265" t="s">
        <v>481</v>
      </c>
    </row>
    <row r="223" spans="1:21">
      <c r="A223" s="265">
        <v>213470</v>
      </c>
      <c r="B223" s="265" t="s">
        <v>1805</v>
      </c>
      <c r="C223" s="265" t="s">
        <v>91</v>
      </c>
      <c r="D223" s="265" t="s">
        <v>110</v>
      </c>
      <c r="E223" s="265" t="s">
        <v>497</v>
      </c>
      <c r="H223" s="265" t="s">
        <v>499</v>
      </c>
      <c r="I223" s="265" t="s">
        <v>717</v>
      </c>
      <c r="M223" s="265" t="s">
        <v>482</v>
      </c>
      <c r="U223" s="265">
        <v>10000</v>
      </c>
    </row>
    <row r="224" spans="1:21">
      <c r="A224" s="265">
        <v>213477</v>
      </c>
      <c r="B224" s="265" t="s">
        <v>3319</v>
      </c>
      <c r="C224" s="265" t="s">
        <v>194</v>
      </c>
      <c r="D224" s="265" t="s">
        <v>373</v>
      </c>
      <c r="E224" s="265" t="s">
        <v>498</v>
      </c>
      <c r="H224" s="265" t="s">
        <v>499</v>
      </c>
      <c r="I224" s="265" t="s">
        <v>717</v>
      </c>
      <c r="M224" s="265" t="s">
        <v>472</v>
      </c>
    </row>
    <row r="225" spans="1:21">
      <c r="A225" s="265">
        <v>213489</v>
      </c>
      <c r="B225" s="265" t="s">
        <v>3355</v>
      </c>
      <c r="C225" s="265" t="s">
        <v>148</v>
      </c>
      <c r="D225" s="265" t="s">
        <v>615</v>
      </c>
      <c r="E225" s="265" t="s">
        <v>498</v>
      </c>
      <c r="H225" s="265" t="s">
        <v>499</v>
      </c>
      <c r="I225" s="265" t="s">
        <v>717</v>
      </c>
      <c r="M225" s="265" t="s">
        <v>472</v>
      </c>
    </row>
    <row r="226" spans="1:21">
      <c r="A226" s="265">
        <v>213490</v>
      </c>
      <c r="B226" s="265" t="s">
        <v>1090</v>
      </c>
      <c r="C226" s="265" t="s">
        <v>195</v>
      </c>
      <c r="D226" s="265" t="s">
        <v>248</v>
      </c>
      <c r="E226" s="265" t="s">
        <v>497</v>
      </c>
      <c r="H226" s="265" t="s">
        <v>499</v>
      </c>
      <c r="I226" s="265" t="s">
        <v>717</v>
      </c>
      <c r="M226" s="265" t="s">
        <v>492</v>
      </c>
    </row>
    <row r="227" spans="1:21">
      <c r="A227" s="265">
        <v>213496</v>
      </c>
      <c r="B227" s="265" t="s">
        <v>2135</v>
      </c>
      <c r="C227" s="265" t="s">
        <v>2055</v>
      </c>
      <c r="D227" s="265" t="s">
        <v>293</v>
      </c>
      <c r="E227" s="265" t="s">
        <v>498</v>
      </c>
      <c r="H227" s="265" t="s">
        <v>499</v>
      </c>
      <c r="I227" s="265" t="s">
        <v>717</v>
      </c>
      <c r="M227" s="265" t="s">
        <v>472</v>
      </c>
    </row>
    <row r="228" spans="1:21">
      <c r="A228" s="265">
        <v>213508</v>
      </c>
      <c r="B228" s="265" t="s">
        <v>3188</v>
      </c>
      <c r="C228" s="265" t="s">
        <v>128</v>
      </c>
      <c r="D228" s="265" t="s">
        <v>398</v>
      </c>
      <c r="E228" s="265" t="s">
        <v>498</v>
      </c>
      <c r="H228" s="265" t="s">
        <v>556</v>
      </c>
      <c r="I228" s="265" t="s">
        <v>717</v>
      </c>
      <c r="M228" s="265" t="s">
        <v>463</v>
      </c>
    </row>
    <row r="229" spans="1:21">
      <c r="A229" s="265">
        <v>213520</v>
      </c>
      <c r="B229" s="265" t="s">
        <v>1266</v>
      </c>
      <c r="C229" s="265" t="s">
        <v>207</v>
      </c>
      <c r="D229" s="265" t="s">
        <v>287</v>
      </c>
      <c r="E229" s="265" t="s">
        <v>498</v>
      </c>
      <c r="H229" s="265" t="s">
        <v>499</v>
      </c>
      <c r="I229" s="265" t="s">
        <v>717</v>
      </c>
      <c r="M229" s="265" t="s">
        <v>484</v>
      </c>
    </row>
    <row r="230" spans="1:21">
      <c r="A230" s="265">
        <v>213524</v>
      </c>
      <c r="B230" s="265" t="s">
        <v>3211</v>
      </c>
      <c r="C230" s="265" t="s">
        <v>84</v>
      </c>
      <c r="D230" s="265" t="s">
        <v>650</v>
      </c>
      <c r="E230" s="265" t="s">
        <v>498</v>
      </c>
      <c r="H230" s="265" t="s">
        <v>556</v>
      </c>
      <c r="I230" s="265" t="s">
        <v>717</v>
      </c>
      <c r="M230" s="265" t="s">
        <v>463</v>
      </c>
    </row>
    <row r="231" spans="1:21">
      <c r="A231" s="265">
        <v>213529</v>
      </c>
      <c r="B231" s="265" t="s">
        <v>2851</v>
      </c>
      <c r="C231" s="265" t="s">
        <v>136</v>
      </c>
      <c r="D231" s="265" t="s">
        <v>2852</v>
      </c>
      <c r="E231" s="265" t="s">
        <v>498</v>
      </c>
      <c r="H231" s="265" t="s">
        <v>499</v>
      </c>
      <c r="I231" s="265" t="s">
        <v>717</v>
      </c>
      <c r="M231" s="265" t="s">
        <v>474</v>
      </c>
      <c r="U231" s="265">
        <v>0</v>
      </c>
    </row>
    <row r="232" spans="1:21">
      <c r="A232" s="265">
        <v>213532</v>
      </c>
      <c r="B232" s="265" t="s">
        <v>1278</v>
      </c>
      <c r="C232" s="265" t="s">
        <v>834</v>
      </c>
      <c r="D232" s="265" t="s">
        <v>325</v>
      </c>
      <c r="E232" s="265" t="s">
        <v>498</v>
      </c>
      <c r="H232" s="265" t="s">
        <v>499</v>
      </c>
      <c r="I232" s="265" t="s">
        <v>717</v>
      </c>
      <c r="M232" s="265" t="s">
        <v>484</v>
      </c>
    </row>
    <row r="233" spans="1:21">
      <c r="A233" s="265">
        <v>213545</v>
      </c>
      <c r="B233" s="265" t="s">
        <v>2228</v>
      </c>
      <c r="C233" s="265" t="s">
        <v>2229</v>
      </c>
      <c r="D233" s="265" t="s">
        <v>342</v>
      </c>
      <c r="E233" s="265" t="s">
        <v>498</v>
      </c>
      <c r="H233" s="265" t="s">
        <v>499</v>
      </c>
      <c r="I233" s="265" t="s">
        <v>717</v>
      </c>
      <c r="M233" s="265" t="s">
        <v>472</v>
      </c>
    </row>
    <row r="234" spans="1:21">
      <c r="A234" s="265">
        <v>213547</v>
      </c>
      <c r="B234" s="265" t="s">
        <v>2057</v>
      </c>
      <c r="C234" s="265" t="s">
        <v>132</v>
      </c>
      <c r="D234" s="265" t="s">
        <v>312</v>
      </c>
      <c r="E234" s="265" t="s">
        <v>497</v>
      </c>
      <c r="H234" s="265" t="s">
        <v>499</v>
      </c>
      <c r="I234" s="265" t="s">
        <v>717</v>
      </c>
      <c r="M234" s="265" t="s">
        <v>472</v>
      </c>
      <c r="U234" s="265">
        <v>11500</v>
      </c>
    </row>
    <row r="235" spans="1:21">
      <c r="A235" s="265">
        <v>213553</v>
      </c>
      <c r="B235" s="265" t="s">
        <v>2178</v>
      </c>
      <c r="C235" s="265" t="s">
        <v>241</v>
      </c>
      <c r="D235" s="265" t="s">
        <v>2179</v>
      </c>
      <c r="E235" s="265" t="s">
        <v>498</v>
      </c>
      <c r="H235" s="265" t="s">
        <v>499</v>
      </c>
      <c r="I235" s="265" t="s">
        <v>717</v>
      </c>
      <c r="M235" s="265" t="s">
        <v>472</v>
      </c>
    </row>
    <row r="236" spans="1:21">
      <c r="A236" s="265">
        <v>213568</v>
      </c>
      <c r="B236" s="265" t="s">
        <v>3332</v>
      </c>
      <c r="C236" s="265" t="s">
        <v>87</v>
      </c>
      <c r="D236" s="265" t="s">
        <v>362</v>
      </c>
      <c r="E236" s="265" t="s">
        <v>497</v>
      </c>
      <c r="H236" s="265" t="s">
        <v>499</v>
      </c>
      <c r="I236" s="265" t="s">
        <v>717</v>
      </c>
      <c r="M236" s="265" t="s">
        <v>472</v>
      </c>
    </row>
    <row r="237" spans="1:21">
      <c r="A237" s="265">
        <v>213574</v>
      </c>
      <c r="B237" s="265" t="s">
        <v>2146</v>
      </c>
      <c r="C237" s="265" t="s">
        <v>127</v>
      </c>
      <c r="D237" s="265" t="s">
        <v>1171</v>
      </c>
      <c r="E237" s="265" t="s">
        <v>498</v>
      </c>
      <c r="H237" s="265" t="s">
        <v>499</v>
      </c>
      <c r="I237" s="265" t="s">
        <v>717</v>
      </c>
      <c r="M237" s="265" t="s">
        <v>472</v>
      </c>
    </row>
    <row r="238" spans="1:21">
      <c r="A238" s="265">
        <v>213585</v>
      </c>
      <c r="B238" s="265" t="s">
        <v>1958</v>
      </c>
      <c r="C238" s="265" t="s">
        <v>158</v>
      </c>
      <c r="D238" s="265" t="s">
        <v>1270</v>
      </c>
      <c r="E238" s="265" t="s">
        <v>498</v>
      </c>
      <c r="H238" s="265" t="s">
        <v>499</v>
      </c>
      <c r="I238" s="265" t="s">
        <v>717</v>
      </c>
      <c r="M238" s="265" t="s">
        <v>493</v>
      </c>
    </row>
    <row r="239" spans="1:21">
      <c r="A239" s="265">
        <v>213592</v>
      </c>
      <c r="B239" s="265" t="s">
        <v>2839</v>
      </c>
      <c r="C239" s="265" t="s">
        <v>161</v>
      </c>
      <c r="D239" s="265" t="s">
        <v>1939</v>
      </c>
      <c r="E239" s="265" t="s">
        <v>498</v>
      </c>
      <c r="H239" s="265" t="s">
        <v>499</v>
      </c>
      <c r="I239" s="265" t="s">
        <v>717</v>
      </c>
      <c r="M239" s="265" t="s">
        <v>474</v>
      </c>
    </row>
    <row r="240" spans="1:21">
      <c r="A240" s="265">
        <v>213593</v>
      </c>
      <c r="B240" s="265" t="s">
        <v>1539</v>
      </c>
      <c r="C240" s="265" t="s">
        <v>193</v>
      </c>
      <c r="D240" s="265" t="s">
        <v>412</v>
      </c>
      <c r="E240" s="265" t="s">
        <v>498</v>
      </c>
      <c r="H240" s="265" t="s">
        <v>499</v>
      </c>
      <c r="I240" s="265" t="s">
        <v>717</v>
      </c>
      <c r="M240" s="265" t="s">
        <v>483</v>
      </c>
    </row>
    <row r="241" spans="1:13">
      <c r="A241" s="265">
        <v>213598</v>
      </c>
      <c r="B241" s="265" t="s">
        <v>3356</v>
      </c>
      <c r="C241" s="265" t="s">
        <v>148</v>
      </c>
      <c r="D241" s="265" t="s">
        <v>615</v>
      </c>
      <c r="E241" s="265" t="s">
        <v>498</v>
      </c>
      <c r="H241" s="265" t="s">
        <v>499</v>
      </c>
      <c r="I241" s="265" t="s">
        <v>717</v>
      </c>
      <c r="M241" s="265" t="s">
        <v>472</v>
      </c>
    </row>
    <row r="242" spans="1:13">
      <c r="A242" s="265">
        <v>213603</v>
      </c>
      <c r="B242" s="265" t="s">
        <v>2751</v>
      </c>
      <c r="C242" s="265" t="s">
        <v>139</v>
      </c>
      <c r="D242" s="265" t="s">
        <v>306</v>
      </c>
      <c r="E242" s="265" t="s">
        <v>498</v>
      </c>
      <c r="H242" s="265" t="s">
        <v>499</v>
      </c>
      <c r="I242" s="265" t="s">
        <v>717</v>
      </c>
      <c r="M242" s="265" t="s">
        <v>474</v>
      </c>
    </row>
    <row r="243" spans="1:13">
      <c r="A243" s="265">
        <v>213606</v>
      </c>
      <c r="B243" s="265" t="s">
        <v>1522</v>
      </c>
      <c r="C243" s="265" t="s">
        <v>81</v>
      </c>
      <c r="D243" s="265" t="s">
        <v>330</v>
      </c>
      <c r="E243" s="265" t="s">
        <v>498</v>
      </c>
      <c r="H243" s="265" t="s">
        <v>499</v>
      </c>
      <c r="I243" s="265" t="s">
        <v>717</v>
      </c>
      <c r="M243" s="265" t="s">
        <v>483</v>
      </c>
    </row>
    <row r="244" spans="1:13">
      <c r="A244" s="265">
        <v>213625</v>
      </c>
      <c r="B244" s="265" t="s">
        <v>2738</v>
      </c>
      <c r="C244" s="265" t="s">
        <v>189</v>
      </c>
      <c r="D244" s="265" t="s">
        <v>325</v>
      </c>
      <c r="E244" s="265" t="s">
        <v>498</v>
      </c>
      <c r="H244" s="265" t="s">
        <v>499</v>
      </c>
      <c r="I244" s="265" t="s">
        <v>717</v>
      </c>
      <c r="M244" s="265" t="s">
        <v>474</v>
      </c>
    </row>
    <row r="245" spans="1:13">
      <c r="A245" s="265">
        <v>213628</v>
      </c>
      <c r="B245" s="265" t="s">
        <v>2083</v>
      </c>
      <c r="C245" s="265" t="s">
        <v>591</v>
      </c>
      <c r="D245" s="265" t="s">
        <v>320</v>
      </c>
      <c r="E245" s="265" t="s">
        <v>498</v>
      </c>
      <c r="H245" s="265" t="s">
        <v>499</v>
      </c>
      <c r="I245" s="265" t="s">
        <v>717</v>
      </c>
      <c r="M245" s="265" t="s">
        <v>472</v>
      </c>
    </row>
    <row r="246" spans="1:13">
      <c r="A246" s="265">
        <v>213638</v>
      </c>
      <c r="B246" s="265" t="s">
        <v>3080</v>
      </c>
      <c r="C246" s="265" t="s">
        <v>88</v>
      </c>
      <c r="D246" s="265" t="s">
        <v>333</v>
      </c>
      <c r="E246" s="265" t="s">
        <v>498</v>
      </c>
      <c r="H246" s="265" t="s">
        <v>499</v>
      </c>
      <c r="I246" s="265" t="s">
        <v>717</v>
      </c>
      <c r="M246" s="265" t="s">
        <v>486</v>
      </c>
    </row>
    <row r="247" spans="1:13">
      <c r="A247" s="265">
        <v>213640</v>
      </c>
      <c r="B247" s="265" t="s">
        <v>2853</v>
      </c>
      <c r="C247" s="265" t="s">
        <v>1001</v>
      </c>
      <c r="D247" s="265" t="s">
        <v>313</v>
      </c>
      <c r="E247" s="265" t="s">
        <v>498</v>
      </c>
      <c r="H247" s="265" t="s">
        <v>499</v>
      </c>
      <c r="I247" s="265" t="s">
        <v>717</v>
      </c>
      <c r="M247" s="265" t="s">
        <v>474</v>
      </c>
    </row>
    <row r="248" spans="1:13">
      <c r="A248" s="265">
        <v>213644</v>
      </c>
      <c r="B248" s="265" t="s">
        <v>1390</v>
      </c>
      <c r="C248" s="265" t="s">
        <v>134</v>
      </c>
      <c r="D248" s="265" t="s">
        <v>1391</v>
      </c>
      <c r="E248" s="265" t="s">
        <v>498</v>
      </c>
      <c r="H248" s="265" t="s">
        <v>499</v>
      </c>
      <c r="I248" s="265" t="s">
        <v>717</v>
      </c>
      <c r="M248" s="265" t="s">
        <v>487</v>
      </c>
    </row>
    <row r="249" spans="1:13">
      <c r="A249" s="265">
        <v>213674</v>
      </c>
      <c r="B249" s="265" t="s">
        <v>2226</v>
      </c>
      <c r="C249" s="265" t="s">
        <v>155</v>
      </c>
      <c r="D249" s="265" t="s">
        <v>367</v>
      </c>
      <c r="E249" s="265" t="s">
        <v>498</v>
      </c>
      <c r="H249" s="265" t="s">
        <v>499</v>
      </c>
      <c r="I249" s="265" t="s">
        <v>717</v>
      </c>
      <c r="M249" s="265" t="s">
        <v>472</v>
      </c>
    </row>
    <row r="250" spans="1:13">
      <c r="A250" s="265">
        <v>213679</v>
      </c>
      <c r="B250" s="265" t="s">
        <v>1640</v>
      </c>
      <c r="C250" s="265" t="s">
        <v>133</v>
      </c>
      <c r="D250" s="265" t="s">
        <v>1371</v>
      </c>
      <c r="E250" s="265" t="s">
        <v>497</v>
      </c>
      <c r="H250" s="265" t="s">
        <v>499</v>
      </c>
      <c r="I250" s="265" t="s">
        <v>717</v>
      </c>
      <c r="M250" s="265" t="s">
        <v>483</v>
      </c>
    </row>
    <row r="251" spans="1:13">
      <c r="A251" s="265">
        <v>213688</v>
      </c>
      <c r="B251" s="265" t="s">
        <v>883</v>
      </c>
      <c r="C251" s="265" t="s">
        <v>103</v>
      </c>
      <c r="D251" s="265" t="s">
        <v>298</v>
      </c>
      <c r="E251" s="265" t="s">
        <v>498</v>
      </c>
      <c r="H251" s="265" t="s">
        <v>499</v>
      </c>
      <c r="I251" s="265" t="s">
        <v>717</v>
      </c>
      <c r="M251" s="265" t="s">
        <v>491</v>
      </c>
    </row>
    <row r="252" spans="1:13">
      <c r="A252" s="265">
        <v>213690</v>
      </c>
      <c r="B252" s="265" t="s">
        <v>3343</v>
      </c>
      <c r="C252" s="265" t="s">
        <v>128</v>
      </c>
      <c r="D252" s="265" t="s">
        <v>330</v>
      </c>
      <c r="E252" s="265" t="s">
        <v>498</v>
      </c>
      <c r="H252" s="265" t="s">
        <v>499</v>
      </c>
      <c r="I252" s="265" t="s">
        <v>717</v>
      </c>
      <c r="M252" s="265" t="s">
        <v>472</v>
      </c>
    </row>
    <row r="253" spans="1:13">
      <c r="A253" s="265">
        <v>213697</v>
      </c>
      <c r="B253" s="265" t="s">
        <v>2161</v>
      </c>
      <c r="C253" s="265" t="s">
        <v>148</v>
      </c>
      <c r="D253" s="265" t="s">
        <v>292</v>
      </c>
      <c r="E253" s="265" t="s">
        <v>498</v>
      </c>
      <c r="H253" s="265" t="s">
        <v>499</v>
      </c>
      <c r="I253" s="265" t="s">
        <v>717</v>
      </c>
      <c r="M253" s="265" t="s">
        <v>472</v>
      </c>
    </row>
    <row r="254" spans="1:13">
      <c r="A254" s="265">
        <v>213698</v>
      </c>
      <c r="B254" s="265" t="s">
        <v>1597</v>
      </c>
      <c r="C254" s="265" t="s">
        <v>238</v>
      </c>
      <c r="D254" s="265" t="s">
        <v>1355</v>
      </c>
      <c r="E254" s="265" t="s">
        <v>498</v>
      </c>
      <c r="H254" s="265" t="s">
        <v>499</v>
      </c>
      <c r="I254" s="265" t="s">
        <v>717</v>
      </c>
      <c r="M254" s="265" t="s">
        <v>483</v>
      </c>
    </row>
    <row r="255" spans="1:13">
      <c r="A255" s="265">
        <v>213699</v>
      </c>
      <c r="B255" s="265" t="s">
        <v>3064</v>
      </c>
      <c r="C255" s="265" t="s">
        <v>1347</v>
      </c>
      <c r="D255" s="265" t="s">
        <v>408</v>
      </c>
      <c r="E255" s="265" t="s">
        <v>498</v>
      </c>
      <c r="H255" s="265" t="s">
        <v>499</v>
      </c>
      <c r="I255" s="265" t="s">
        <v>717</v>
      </c>
      <c r="M255" s="265" t="s">
        <v>486</v>
      </c>
    </row>
    <row r="256" spans="1:13">
      <c r="A256" s="265">
        <v>213700</v>
      </c>
      <c r="B256" s="265" t="s">
        <v>2246</v>
      </c>
      <c r="C256" s="265" t="s">
        <v>95</v>
      </c>
      <c r="D256" s="265" t="s">
        <v>306</v>
      </c>
      <c r="E256" s="265" t="s">
        <v>498</v>
      </c>
      <c r="H256" s="265" t="s">
        <v>499</v>
      </c>
      <c r="I256" s="265" t="s">
        <v>717</v>
      </c>
      <c r="M256" s="265" t="s">
        <v>472</v>
      </c>
    </row>
    <row r="257" spans="1:21">
      <c r="A257" s="265">
        <v>213707</v>
      </c>
      <c r="B257" s="265" t="s">
        <v>831</v>
      </c>
      <c r="C257" s="265" t="s">
        <v>124</v>
      </c>
      <c r="D257" s="265" t="s">
        <v>294</v>
      </c>
      <c r="E257" s="265" t="s">
        <v>498</v>
      </c>
      <c r="F257" s="265">
        <v>33192</v>
      </c>
      <c r="G257" s="265" t="s">
        <v>491</v>
      </c>
      <c r="H257" s="265" t="s">
        <v>499</v>
      </c>
      <c r="I257" s="265" t="s">
        <v>717</v>
      </c>
      <c r="M257" s="265" t="s">
        <v>491</v>
      </c>
      <c r="U257" s="265">
        <v>14000</v>
      </c>
    </row>
    <row r="258" spans="1:21">
      <c r="A258" s="265">
        <v>213708</v>
      </c>
      <c r="B258" s="265" t="s">
        <v>2191</v>
      </c>
      <c r="C258" s="265" t="s">
        <v>128</v>
      </c>
      <c r="D258" s="265" t="s">
        <v>349</v>
      </c>
      <c r="E258" s="265" t="s">
        <v>498</v>
      </c>
      <c r="H258" s="265" t="s">
        <v>499</v>
      </c>
      <c r="I258" s="265" t="s">
        <v>717</v>
      </c>
      <c r="M258" s="265" t="s">
        <v>472</v>
      </c>
      <c r="U258" s="265">
        <v>10000</v>
      </c>
    </row>
    <row r="259" spans="1:21">
      <c r="A259" s="265">
        <v>213712</v>
      </c>
      <c r="B259" s="265" t="s">
        <v>1082</v>
      </c>
      <c r="C259" s="265" t="s">
        <v>129</v>
      </c>
      <c r="D259" s="265" t="s">
        <v>288</v>
      </c>
      <c r="E259" s="265" t="s">
        <v>497</v>
      </c>
      <c r="H259" s="265" t="s">
        <v>499</v>
      </c>
      <c r="I259" s="265" t="s">
        <v>717</v>
      </c>
      <c r="M259" s="265" t="s">
        <v>492</v>
      </c>
    </row>
    <row r="260" spans="1:21">
      <c r="A260" s="265">
        <v>213720</v>
      </c>
      <c r="B260" s="265" t="s">
        <v>3347</v>
      </c>
      <c r="C260" s="265" t="s">
        <v>90</v>
      </c>
      <c r="D260" s="265" t="s">
        <v>312</v>
      </c>
      <c r="E260" s="265" t="s">
        <v>498</v>
      </c>
      <c r="H260" s="265" t="s">
        <v>499</v>
      </c>
      <c r="I260" s="265" t="s">
        <v>717</v>
      </c>
      <c r="M260" s="265" t="s">
        <v>487</v>
      </c>
    </row>
    <row r="261" spans="1:21">
      <c r="A261" s="265">
        <v>213734</v>
      </c>
      <c r="B261" s="265" t="s">
        <v>1235</v>
      </c>
      <c r="C261" s="265" t="s">
        <v>1236</v>
      </c>
      <c r="D261" s="265" t="s">
        <v>1237</v>
      </c>
      <c r="E261" s="265" t="s">
        <v>498</v>
      </c>
      <c r="H261" s="265" t="s">
        <v>499</v>
      </c>
      <c r="I261" s="265" t="s">
        <v>717</v>
      </c>
      <c r="M261" s="265" t="s">
        <v>484</v>
      </c>
    </row>
    <row r="262" spans="1:21">
      <c r="A262" s="265">
        <v>213743</v>
      </c>
      <c r="B262" s="265" t="s">
        <v>3093</v>
      </c>
      <c r="C262" s="265" t="s">
        <v>90</v>
      </c>
      <c r="D262" s="265" t="s">
        <v>374</v>
      </c>
      <c r="E262" s="265" t="s">
        <v>498</v>
      </c>
      <c r="H262" s="265" t="s">
        <v>499</v>
      </c>
      <c r="I262" s="265" t="s">
        <v>717</v>
      </c>
      <c r="M262" s="265" t="s">
        <v>486</v>
      </c>
    </row>
    <row r="263" spans="1:21">
      <c r="A263" s="265">
        <v>213748</v>
      </c>
      <c r="B263" s="265" t="s">
        <v>1632</v>
      </c>
      <c r="C263" s="265" t="s">
        <v>84</v>
      </c>
      <c r="D263" s="265" t="s">
        <v>353</v>
      </c>
      <c r="E263" s="265" t="s">
        <v>498</v>
      </c>
      <c r="H263" s="265" t="s">
        <v>556</v>
      </c>
      <c r="I263" s="265" t="s">
        <v>717</v>
      </c>
      <c r="M263" s="265" t="s">
        <v>463</v>
      </c>
    </row>
    <row r="264" spans="1:21">
      <c r="A264" s="265">
        <v>213750</v>
      </c>
      <c r="B264" s="265" t="s">
        <v>890</v>
      </c>
      <c r="C264" s="265" t="s">
        <v>891</v>
      </c>
      <c r="D264" s="265" t="s">
        <v>336</v>
      </c>
      <c r="E264" s="265" t="s">
        <v>498</v>
      </c>
      <c r="H264" s="265" t="s">
        <v>499</v>
      </c>
      <c r="I264" s="265" t="s">
        <v>717</v>
      </c>
      <c r="M264" s="265" t="s">
        <v>491</v>
      </c>
    </row>
    <row r="265" spans="1:21">
      <c r="A265" s="265">
        <v>213751</v>
      </c>
      <c r="B265" s="265" t="s">
        <v>1947</v>
      </c>
      <c r="C265" s="265" t="s">
        <v>1948</v>
      </c>
      <c r="D265" s="265" t="s">
        <v>588</v>
      </c>
      <c r="E265" s="265" t="s">
        <v>498</v>
      </c>
      <c r="H265" s="265" t="s">
        <v>499</v>
      </c>
      <c r="I265" s="265" t="s">
        <v>717</v>
      </c>
      <c r="M265" s="265" t="s">
        <v>493</v>
      </c>
    </row>
    <row r="266" spans="1:21">
      <c r="A266" s="265">
        <v>213756</v>
      </c>
      <c r="B266" s="265" t="s">
        <v>3344</v>
      </c>
      <c r="C266" s="265" t="s">
        <v>3345</v>
      </c>
      <c r="D266" s="265" t="s">
        <v>961</v>
      </c>
      <c r="E266" s="265" t="s">
        <v>498</v>
      </c>
      <c r="H266" s="265" t="s">
        <v>499</v>
      </c>
      <c r="I266" s="265" t="s">
        <v>717</v>
      </c>
      <c r="M266" s="265" t="s">
        <v>481</v>
      </c>
    </row>
    <row r="267" spans="1:21">
      <c r="A267" s="265">
        <v>213758</v>
      </c>
      <c r="B267" s="265" t="s">
        <v>1234</v>
      </c>
      <c r="C267" s="265" t="s">
        <v>154</v>
      </c>
      <c r="D267" s="265" t="s">
        <v>349</v>
      </c>
      <c r="E267" s="265" t="s">
        <v>498</v>
      </c>
      <c r="H267" s="265" t="s">
        <v>499</v>
      </c>
      <c r="I267" s="265" t="s">
        <v>717</v>
      </c>
      <c r="M267" s="265" t="s">
        <v>484</v>
      </c>
    </row>
    <row r="268" spans="1:21">
      <c r="A268" s="265">
        <v>213762</v>
      </c>
      <c r="B268" s="265" t="s">
        <v>1918</v>
      </c>
      <c r="C268" s="265" t="s">
        <v>781</v>
      </c>
      <c r="D268" s="265" t="s">
        <v>1009</v>
      </c>
      <c r="E268" s="265" t="s">
        <v>497</v>
      </c>
      <c r="H268" s="265" t="s">
        <v>499</v>
      </c>
      <c r="I268" s="265" t="s">
        <v>717</v>
      </c>
      <c r="M268" s="265" t="s">
        <v>493</v>
      </c>
    </row>
    <row r="269" spans="1:21">
      <c r="A269" s="265">
        <v>213764</v>
      </c>
      <c r="B269" s="265" t="s">
        <v>2649</v>
      </c>
      <c r="C269" s="265" t="s">
        <v>192</v>
      </c>
      <c r="D269" s="265" t="s">
        <v>672</v>
      </c>
      <c r="E269" s="265" t="s">
        <v>497</v>
      </c>
      <c r="H269" s="265" t="s">
        <v>499</v>
      </c>
      <c r="I269" s="265" t="s">
        <v>717</v>
      </c>
      <c r="M269" s="265" t="s">
        <v>474</v>
      </c>
    </row>
    <row r="270" spans="1:21">
      <c r="A270" s="265">
        <v>213767</v>
      </c>
      <c r="B270" s="265" t="s">
        <v>1949</v>
      </c>
      <c r="C270" s="265" t="s">
        <v>1948</v>
      </c>
      <c r="D270" s="265" t="s">
        <v>588</v>
      </c>
      <c r="E270" s="265" t="s">
        <v>498</v>
      </c>
      <c r="H270" s="265" t="s">
        <v>499</v>
      </c>
      <c r="I270" s="265" t="s">
        <v>717</v>
      </c>
      <c r="M270" s="265" t="s">
        <v>493</v>
      </c>
    </row>
    <row r="271" spans="1:21">
      <c r="A271" s="265">
        <v>213786</v>
      </c>
      <c r="B271" s="265" t="s">
        <v>1928</v>
      </c>
      <c r="C271" s="265" t="s">
        <v>239</v>
      </c>
      <c r="D271" s="265" t="s">
        <v>1416</v>
      </c>
      <c r="E271" s="265" t="s">
        <v>497</v>
      </c>
      <c r="H271" s="265" t="s">
        <v>499</v>
      </c>
      <c r="I271" s="265" t="s">
        <v>717</v>
      </c>
      <c r="M271" s="265" t="s">
        <v>493</v>
      </c>
      <c r="U271" s="265">
        <v>0</v>
      </c>
    </row>
    <row r="272" spans="1:21">
      <c r="A272" s="265">
        <v>213788</v>
      </c>
      <c r="B272" s="265" t="s">
        <v>2214</v>
      </c>
      <c r="C272" s="265" t="s">
        <v>181</v>
      </c>
      <c r="D272" s="265" t="s">
        <v>308</v>
      </c>
      <c r="E272" s="265" t="s">
        <v>498</v>
      </c>
      <c r="H272" s="265" t="s">
        <v>499</v>
      </c>
      <c r="I272" s="265" t="s">
        <v>717</v>
      </c>
      <c r="M272" s="265" t="s">
        <v>472</v>
      </c>
    </row>
    <row r="273" spans="1:21">
      <c r="A273" s="265">
        <v>213790</v>
      </c>
      <c r="B273" s="265" t="s">
        <v>2786</v>
      </c>
      <c r="C273" s="265" t="s">
        <v>600</v>
      </c>
      <c r="D273" s="265" t="s">
        <v>2787</v>
      </c>
      <c r="E273" s="265" t="s">
        <v>498</v>
      </c>
      <c r="H273" s="265" t="s">
        <v>499</v>
      </c>
      <c r="I273" s="265" t="s">
        <v>717</v>
      </c>
      <c r="M273" s="265" t="s">
        <v>474</v>
      </c>
    </row>
    <row r="274" spans="1:21">
      <c r="A274" s="265">
        <v>213796</v>
      </c>
      <c r="B274" s="265" t="s">
        <v>3368</v>
      </c>
      <c r="C274" s="265" t="s">
        <v>115</v>
      </c>
      <c r="D274" s="265" t="s">
        <v>3369</v>
      </c>
      <c r="E274" s="265" t="s">
        <v>498</v>
      </c>
      <c r="H274" s="265" t="s">
        <v>499</v>
      </c>
      <c r="I274" s="265" t="s">
        <v>717</v>
      </c>
      <c r="M274" s="265" t="s">
        <v>482</v>
      </c>
    </row>
    <row r="275" spans="1:21">
      <c r="A275" s="265">
        <v>213818</v>
      </c>
      <c r="B275" s="265" t="s">
        <v>2654</v>
      </c>
      <c r="C275" s="265" t="s">
        <v>80</v>
      </c>
      <c r="D275" s="265" t="s">
        <v>898</v>
      </c>
      <c r="E275" s="265" t="s">
        <v>497</v>
      </c>
      <c r="H275" s="265" t="s">
        <v>499</v>
      </c>
      <c r="I275" s="265" t="s">
        <v>717</v>
      </c>
      <c r="M275" s="265" t="s">
        <v>474</v>
      </c>
    </row>
    <row r="276" spans="1:21">
      <c r="A276" s="265">
        <v>213824</v>
      </c>
      <c r="B276" s="265" t="s">
        <v>2798</v>
      </c>
      <c r="C276" s="265" t="s">
        <v>998</v>
      </c>
      <c r="D276" s="265" t="s">
        <v>288</v>
      </c>
      <c r="E276" s="265" t="s">
        <v>498</v>
      </c>
      <c r="H276" s="265" t="s">
        <v>499</v>
      </c>
      <c r="I276" s="265" t="s">
        <v>717</v>
      </c>
      <c r="M276" s="265" t="s">
        <v>474</v>
      </c>
    </row>
    <row r="277" spans="1:21">
      <c r="A277" s="265">
        <v>213833</v>
      </c>
      <c r="B277" s="265" t="s">
        <v>2345</v>
      </c>
      <c r="C277" s="265" t="s">
        <v>212</v>
      </c>
      <c r="D277" s="265" t="s">
        <v>882</v>
      </c>
      <c r="E277" s="265" t="s">
        <v>498</v>
      </c>
      <c r="H277" s="265" t="s">
        <v>499</v>
      </c>
      <c r="I277" s="265" t="s">
        <v>717</v>
      </c>
      <c r="M277" s="265" t="s">
        <v>472</v>
      </c>
    </row>
    <row r="278" spans="1:21">
      <c r="A278" s="265">
        <v>213837</v>
      </c>
      <c r="B278" s="265" t="s">
        <v>1181</v>
      </c>
      <c r="C278" s="265" t="s">
        <v>128</v>
      </c>
      <c r="D278" s="265" t="s">
        <v>410</v>
      </c>
      <c r="E278" s="265" t="s">
        <v>497</v>
      </c>
      <c r="H278" s="265" t="s">
        <v>499</v>
      </c>
      <c r="I278" s="265" t="s">
        <v>717</v>
      </c>
      <c r="M278" s="265" t="s">
        <v>484</v>
      </c>
    </row>
    <row r="279" spans="1:21">
      <c r="A279" s="265">
        <v>213844</v>
      </c>
      <c r="B279" s="265" t="s">
        <v>1454</v>
      </c>
      <c r="C279" s="265" t="s">
        <v>91</v>
      </c>
      <c r="D279" s="265" t="s">
        <v>409</v>
      </c>
      <c r="E279" s="265" t="s">
        <v>498</v>
      </c>
      <c r="H279" s="265" t="s">
        <v>499</v>
      </c>
      <c r="I279" s="265" t="s">
        <v>717</v>
      </c>
      <c r="M279" s="265" t="s">
        <v>481</v>
      </c>
    </row>
    <row r="280" spans="1:21">
      <c r="A280" s="265">
        <v>213848</v>
      </c>
      <c r="B280" s="265" t="s">
        <v>1033</v>
      </c>
      <c r="C280" s="265" t="s">
        <v>139</v>
      </c>
      <c r="D280" s="265" t="s">
        <v>308</v>
      </c>
      <c r="E280" s="265" t="s">
        <v>498</v>
      </c>
      <c r="H280" s="265" t="s">
        <v>499</v>
      </c>
      <c r="I280" s="265" t="s">
        <v>717</v>
      </c>
      <c r="M280" s="265" t="s">
        <v>492</v>
      </c>
    </row>
    <row r="281" spans="1:21">
      <c r="A281" s="265">
        <v>213854</v>
      </c>
      <c r="B281" s="265" t="s">
        <v>3183</v>
      </c>
      <c r="C281" s="265" t="s">
        <v>84</v>
      </c>
      <c r="D281" s="265" t="s">
        <v>312</v>
      </c>
      <c r="E281" s="265" t="s">
        <v>498</v>
      </c>
      <c r="H281" s="265" t="s">
        <v>556</v>
      </c>
      <c r="I281" s="265" t="s">
        <v>717</v>
      </c>
      <c r="M281" s="265" t="s">
        <v>463</v>
      </c>
      <c r="U281" s="265">
        <v>0</v>
      </c>
    </row>
    <row r="282" spans="1:21">
      <c r="A282" s="265">
        <v>213860</v>
      </c>
      <c r="B282" s="265" t="s">
        <v>2312</v>
      </c>
      <c r="C282" s="265" t="s">
        <v>2313</v>
      </c>
      <c r="D282" s="265" t="s">
        <v>2314</v>
      </c>
      <c r="E282" s="265" t="s">
        <v>498</v>
      </c>
      <c r="H282" s="265" t="s">
        <v>499</v>
      </c>
      <c r="I282" s="265" t="s">
        <v>717</v>
      </c>
      <c r="M282" s="265" t="s">
        <v>472</v>
      </c>
    </row>
    <row r="283" spans="1:21">
      <c r="A283" s="265">
        <v>213863</v>
      </c>
      <c r="B283" s="265" t="s">
        <v>1097</v>
      </c>
      <c r="C283" s="265" t="s">
        <v>119</v>
      </c>
      <c r="D283" s="265" t="s">
        <v>642</v>
      </c>
      <c r="E283" s="265" t="s">
        <v>497</v>
      </c>
      <c r="H283" s="265" t="s">
        <v>499</v>
      </c>
      <c r="I283" s="265" t="s">
        <v>717</v>
      </c>
      <c r="M283" s="265" t="s">
        <v>492</v>
      </c>
    </row>
    <row r="284" spans="1:21">
      <c r="A284" s="265">
        <v>213864</v>
      </c>
      <c r="B284" s="265" t="s">
        <v>3359</v>
      </c>
      <c r="C284" s="265" t="s">
        <v>3360</v>
      </c>
      <c r="D284" s="265" t="s">
        <v>659</v>
      </c>
      <c r="E284" s="265" t="s">
        <v>497</v>
      </c>
      <c r="H284" s="265" t="s">
        <v>499</v>
      </c>
      <c r="I284" s="265" t="s">
        <v>717</v>
      </c>
      <c r="M284" s="265" t="s">
        <v>472</v>
      </c>
    </row>
    <row r="285" spans="1:21">
      <c r="A285" s="265">
        <v>213870</v>
      </c>
      <c r="B285" s="265" t="s">
        <v>3357</v>
      </c>
      <c r="C285" s="265" t="s">
        <v>128</v>
      </c>
      <c r="D285" s="265" t="s">
        <v>3358</v>
      </c>
      <c r="E285" s="265" t="s">
        <v>498</v>
      </c>
      <c r="H285" s="265" t="s">
        <v>499</v>
      </c>
      <c r="I285" s="265" t="s">
        <v>717</v>
      </c>
      <c r="M285" s="265" t="s">
        <v>474</v>
      </c>
    </row>
    <row r="286" spans="1:21">
      <c r="A286" s="265">
        <v>213875</v>
      </c>
      <c r="B286" s="265" t="s">
        <v>3299</v>
      </c>
      <c r="C286" s="265" t="s">
        <v>633</v>
      </c>
      <c r="D286" s="265" t="s">
        <v>445</v>
      </c>
      <c r="E286" s="265" t="s">
        <v>497</v>
      </c>
      <c r="H286" s="265" t="s">
        <v>499</v>
      </c>
      <c r="I286" s="265" t="s">
        <v>717</v>
      </c>
      <c r="M286" s="265" t="s">
        <v>484</v>
      </c>
    </row>
    <row r="287" spans="1:21">
      <c r="A287" s="265">
        <v>213878</v>
      </c>
      <c r="B287" s="265" t="s">
        <v>2781</v>
      </c>
      <c r="C287" s="265" t="s">
        <v>81</v>
      </c>
      <c r="D287" s="265" t="s">
        <v>345</v>
      </c>
      <c r="E287" s="265" t="s">
        <v>497</v>
      </c>
      <c r="H287" s="265" t="s">
        <v>499</v>
      </c>
      <c r="I287" s="265" t="s">
        <v>717</v>
      </c>
      <c r="M287" s="265" t="s">
        <v>474</v>
      </c>
    </row>
    <row r="288" spans="1:21">
      <c r="A288" s="265">
        <v>213881</v>
      </c>
      <c r="B288" s="265" t="s">
        <v>2546</v>
      </c>
      <c r="C288" s="265" t="s">
        <v>84</v>
      </c>
      <c r="D288" s="265" t="s">
        <v>315</v>
      </c>
      <c r="E288" s="265" t="s">
        <v>497</v>
      </c>
      <c r="H288" s="265" t="s">
        <v>499</v>
      </c>
      <c r="I288" s="265" t="s">
        <v>717</v>
      </c>
      <c r="M288" s="265" t="s">
        <v>495</v>
      </c>
    </row>
    <row r="289" spans="1:21">
      <c r="A289" s="265">
        <v>213885</v>
      </c>
      <c r="B289" s="265" t="s">
        <v>1828</v>
      </c>
      <c r="C289" s="265" t="s">
        <v>998</v>
      </c>
      <c r="D289" s="265" t="s">
        <v>245</v>
      </c>
      <c r="E289" s="265" t="s">
        <v>497</v>
      </c>
      <c r="H289" s="265" t="s">
        <v>499</v>
      </c>
      <c r="I289" s="265" t="s">
        <v>717</v>
      </c>
      <c r="M289" s="265" t="s">
        <v>482</v>
      </c>
    </row>
    <row r="290" spans="1:21">
      <c r="A290" s="265">
        <v>213886</v>
      </c>
      <c r="B290" s="265" t="s">
        <v>2785</v>
      </c>
      <c r="C290" s="265" t="s">
        <v>84</v>
      </c>
      <c r="D290" s="265" t="s">
        <v>325</v>
      </c>
      <c r="E290" s="265" t="s">
        <v>497</v>
      </c>
      <c r="H290" s="265" t="s">
        <v>499</v>
      </c>
      <c r="I290" s="265" t="s">
        <v>717</v>
      </c>
      <c r="M290" s="265" t="s">
        <v>474</v>
      </c>
    </row>
    <row r="291" spans="1:21">
      <c r="A291" s="265">
        <v>213889</v>
      </c>
      <c r="B291" s="265" t="s">
        <v>2076</v>
      </c>
      <c r="C291" s="265" t="s">
        <v>236</v>
      </c>
      <c r="D291" s="265" t="s">
        <v>417</v>
      </c>
      <c r="E291" s="265" t="s">
        <v>497</v>
      </c>
      <c r="H291" s="265" t="s">
        <v>499</v>
      </c>
      <c r="I291" s="265" t="s">
        <v>717</v>
      </c>
      <c r="M291" s="265" t="s">
        <v>472</v>
      </c>
    </row>
    <row r="292" spans="1:21">
      <c r="A292" s="265">
        <v>213893</v>
      </c>
      <c r="B292" s="265" t="s">
        <v>3370</v>
      </c>
      <c r="C292" s="265" t="s">
        <v>235</v>
      </c>
      <c r="D292" s="265" t="s">
        <v>599</v>
      </c>
      <c r="E292" s="265" t="s">
        <v>497</v>
      </c>
      <c r="H292" s="265" t="s">
        <v>499</v>
      </c>
      <c r="I292" s="265" t="s">
        <v>717</v>
      </c>
      <c r="M292" s="265" t="s">
        <v>472</v>
      </c>
    </row>
    <row r="293" spans="1:21">
      <c r="A293" s="265">
        <v>213927</v>
      </c>
      <c r="B293" s="265" t="s">
        <v>2547</v>
      </c>
      <c r="C293" s="265" t="s">
        <v>124</v>
      </c>
      <c r="D293" s="265" t="s">
        <v>380</v>
      </c>
      <c r="E293" s="265" t="s">
        <v>498</v>
      </c>
      <c r="H293" s="265" t="s">
        <v>499</v>
      </c>
      <c r="I293" s="265" t="s">
        <v>717</v>
      </c>
      <c r="M293" s="265" t="s">
        <v>495</v>
      </c>
    </row>
    <row r="294" spans="1:21">
      <c r="A294" s="265">
        <v>213934</v>
      </c>
      <c r="B294" s="265" t="s">
        <v>2623</v>
      </c>
      <c r="C294" s="265" t="s">
        <v>132</v>
      </c>
      <c r="D294" s="265" t="s">
        <v>285</v>
      </c>
      <c r="E294" s="265" t="s">
        <v>498</v>
      </c>
      <c r="H294" s="265" t="s">
        <v>499</v>
      </c>
      <c r="I294" s="265" t="s">
        <v>717</v>
      </c>
      <c r="M294" s="265" t="s">
        <v>474</v>
      </c>
    </row>
    <row r="295" spans="1:21">
      <c r="A295" s="265">
        <v>213939</v>
      </c>
      <c r="B295" s="265" t="s">
        <v>3371</v>
      </c>
      <c r="C295" s="265" t="s">
        <v>122</v>
      </c>
      <c r="D295" s="265" t="s">
        <v>637</v>
      </c>
      <c r="E295" s="265" t="s">
        <v>497</v>
      </c>
      <c r="H295" s="265" t="s">
        <v>499</v>
      </c>
      <c r="I295" s="265" t="s">
        <v>717</v>
      </c>
      <c r="M295" s="265" t="s">
        <v>494</v>
      </c>
    </row>
    <row r="296" spans="1:21">
      <c r="A296" s="265">
        <v>213955</v>
      </c>
      <c r="B296" s="265" t="s">
        <v>1663</v>
      </c>
      <c r="C296" s="265" t="s">
        <v>81</v>
      </c>
      <c r="D296" s="265" t="s">
        <v>1664</v>
      </c>
      <c r="E296" s="265" t="s">
        <v>497</v>
      </c>
      <c r="H296" s="265" t="s">
        <v>499</v>
      </c>
      <c r="I296" s="265" t="s">
        <v>717</v>
      </c>
      <c r="M296" s="265" t="s">
        <v>483</v>
      </c>
    </row>
    <row r="297" spans="1:21">
      <c r="A297" s="265">
        <v>213956</v>
      </c>
      <c r="B297" s="265" t="s">
        <v>1566</v>
      </c>
      <c r="C297" s="265" t="s">
        <v>220</v>
      </c>
      <c r="D297" s="265" t="s">
        <v>1567</v>
      </c>
      <c r="E297" s="265" t="s">
        <v>497</v>
      </c>
      <c r="H297" s="265" t="s">
        <v>499</v>
      </c>
      <c r="I297" s="265" t="s">
        <v>717</v>
      </c>
      <c r="M297" s="265" t="s">
        <v>483</v>
      </c>
    </row>
    <row r="298" spans="1:21">
      <c r="A298" s="265">
        <v>213959</v>
      </c>
      <c r="B298" s="265" t="s">
        <v>1625</v>
      </c>
      <c r="C298" s="265" t="s">
        <v>915</v>
      </c>
      <c r="D298" s="265" t="s">
        <v>315</v>
      </c>
      <c r="E298" s="265" t="s">
        <v>497</v>
      </c>
      <c r="H298" s="265" t="s">
        <v>499</v>
      </c>
      <c r="I298" s="265" t="s">
        <v>717</v>
      </c>
      <c r="M298" s="265" t="s">
        <v>483</v>
      </c>
      <c r="U298" s="265">
        <v>2500</v>
      </c>
    </row>
    <row r="299" spans="1:21">
      <c r="A299" s="265">
        <v>213966</v>
      </c>
      <c r="B299" s="265" t="s">
        <v>3372</v>
      </c>
      <c r="C299" s="265" t="s">
        <v>193</v>
      </c>
      <c r="D299" s="265" t="s">
        <v>3373</v>
      </c>
      <c r="E299" s="265" t="s">
        <v>497</v>
      </c>
      <c r="H299" s="265" t="s">
        <v>499</v>
      </c>
      <c r="I299" s="265" t="s">
        <v>717</v>
      </c>
      <c r="M299" s="265" t="s">
        <v>483</v>
      </c>
    </row>
    <row r="300" spans="1:21">
      <c r="A300" s="265">
        <v>213968</v>
      </c>
      <c r="B300" s="265" t="s">
        <v>3333</v>
      </c>
      <c r="C300" s="265" t="s">
        <v>3334</v>
      </c>
      <c r="D300" s="265" t="s">
        <v>3335</v>
      </c>
      <c r="E300" s="265" t="s">
        <v>497</v>
      </c>
      <c r="H300" s="265" t="s">
        <v>499</v>
      </c>
      <c r="I300" s="265" t="s">
        <v>717</v>
      </c>
      <c r="M300" s="265" t="s">
        <v>481</v>
      </c>
    </row>
    <row r="301" spans="1:21">
      <c r="A301" s="265">
        <v>213973</v>
      </c>
      <c r="B301" s="265" t="s">
        <v>1991</v>
      </c>
      <c r="C301" s="265" t="s">
        <v>1992</v>
      </c>
      <c r="D301" s="265" t="s">
        <v>637</v>
      </c>
      <c r="E301" s="265" t="s">
        <v>498</v>
      </c>
      <c r="H301" s="265" t="s">
        <v>499</v>
      </c>
      <c r="I301" s="265" t="s">
        <v>717</v>
      </c>
      <c r="M301" s="265" t="s">
        <v>493</v>
      </c>
    </row>
    <row r="302" spans="1:21">
      <c r="A302" s="265">
        <v>213989</v>
      </c>
      <c r="B302" s="265" t="s">
        <v>2346</v>
      </c>
      <c r="C302" s="265" t="s">
        <v>91</v>
      </c>
      <c r="D302" s="265" t="s">
        <v>289</v>
      </c>
      <c r="E302" s="265" t="s">
        <v>498</v>
      </c>
      <c r="H302" s="265" t="s">
        <v>499</v>
      </c>
      <c r="I302" s="265" t="s">
        <v>717</v>
      </c>
      <c r="M302" s="265" t="s">
        <v>472</v>
      </c>
    </row>
    <row r="303" spans="1:21">
      <c r="A303" s="265">
        <v>213997</v>
      </c>
      <c r="B303" s="265" t="s">
        <v>3158</v>
      </c>
      <c r="C303" s="265" t="s">
        <v>603</v>
      </c>
      <c r="D303" s="265" t="s">
        <v>359</v>
      </c>
      <c r="E303" s="265" t="s">
        <v>497</v>
      </c>
      <c r="H303" s="265" t="s">
        <v>558</v>
      </c>
      <c r="I303" s="265" t="s">
        <v>717</v>
      </c>
      <c r="M303" s="265" t="s">
        <v>463</v>
      </c>
    </row>
    <row r="304" spans="1:21">
      <c r="A304" s="265">
        <v>214005</v>
      </c>
      <c r="B304" s="265" t="s">
        <v>3168</v>
      </c>
      <c r="C304" s="265" t="s">
        <v>194</v>
      </c>
      <c r="D304" s="265" t="s">
        <v>1483</v>
      </c>
      <c r="E304" s="265" t="s">
        <v>497</v>
      </c>
      <c r="H304" s="265" t="s">
        <v>3414</v>
      </c>
      <c r="I304" s="265" t="s">
        <v>717</v>
      </c>
      <c r="M304" s="265" t="s">
        <v>463</v>
      </c>
    </row>
    <row r="305" spans="1:21">
      <c r="A305" s="265">
        <v>214009</v>
      </c>
      <c r="B305" s="265" t="s">
        <v>2232</v>
      </c>
      <c r="C305" s="265" t="s">
        <v>2233</v>
      </c>
      <c r="D305" s="265" t="s">
        <v>2234</v>
      </c>
      <c r="E305" s="265" t="s">
        <v>498</v>
      </c>
      <c r="H305" s="265" t="s">
        <v>499</v>
      </c>
      <c r="I305" s="265" t="s">
        <v>717</v>
      </c>
      <c r="M305" s="265" t="s">
        <v>472</v>
      </c>
    </row>
    <row r="306" spans="1:21">
      <c r="A306" s="265">
        <v>214011</v>
      </c>
      <c r="B306" s="265" t="s">
        <v>3374</v>
      </c>
      <c r="C306" s="265" t="s">
        <v>148</v>
      </c>
      <c r="D306" s="265" t="s">
        <v>381</v>
      </c>
      <c r="E306" s="265" t="s">
        <v>498</v>
      </c>
      <c r="H306" s="265" t="s">
        <v>499</v>
      </c>
      <c r="I306" s="265" t="s">
        <v>717</v>
      </c>
      <c r="M306" s="265" t="s">
        <v>492</v>
      </c>
      <c r="U306" s="265">
        <v>11500</v>
      </c>
    </row>
    <row r="307" spans="1:21">
      <c r="A307" s="265">
        <v>214026</v>
      </c>
      <c r="B307" s="265" t="s">
        <v>2239</v>
      </c>
      <c r="C307" s="265" t="s">
        <v>85</v>
      </c>
      <c r="D307" s="265" t="s">
        <v>306</v>
      </c>
      <c r="E307" s="265" t="s">
        <v>498</v>
      </c>
      <c r="H307" s="265" t="s">
        <v>499</v>
      </c>
      <c r="I307" s="265" t="s">
        <v>717</v>
      </c>
      <c r="M307" s="265" t="s">
        <v>472</v>
      </c>
    </row>
    <row r="308" spans="1:21">
      <c r="A308" s="265">
        <v>214028</v>
      </c>
      <c r="B308" s="265" t="s">
        <v>1044</v>
      </c>
      <c r="C308" s="265" t="s">
        <v>699</v>
      </c>
      <c r="D308" s="265" t="s">
        <v>245</v>
      </c>
      <c r="E308" s="265" t="s">
        <v>497</v>
      </c>
      <c r="H308" s="265" t="s">
        <v>499</v>
      </c>
      <c r="I308" s="265" t="s">
        <v>717</v>
      </c>
      <c r="M308" s="265" t="s">
        <v>492</v>
      </c>
    </row>
    <row r="309" spans="1:21">
      <c r="A309" s="265">
        <v>214036</v>
      </c>
      <c r="B309" s="265" t="s">
        <v>3375</v>
      </c>
      <c r="C309" s="265" t="s">
        <v>129</v>
      </c>
      <c r="D309" s="265" t="s">
        <v>3376</v>
      </c>
      <c r="E309" s="265" t="s">
        <v>498</v>
      </c>
      <c r="H309" s="265" t="s">
        <v>499</v>
      </c>
      <c r="I309" s="265" t="s">
        <v>717</v>
      </c>
      <c r="M309" s="265" t="s">
        <v>474</v>
      </c>
    </row>
    <row r="310" spans="1:21">
      <c r="A310" s="265">
        <v>214043</v>
      </c>
      <c r="B310" s="265" t="s">
        <v>3202</v>
      </c>
      <c r="C310" s="265" t="s">
        <v>98</v>
      </c>
      <c r="D310" s="265" t="s">
        <v>323</v>
      </c>
      <c r="E310" s="265" t="s">
        <v>497</v>
      </c>
      <c r="H310" s="265" t="s">
        <v>556</v>
      </c>
      <c r="I310" s="265" t="s">
        <v>717</v>
      </c>
      <c r="M310" s="265" t="s">
        <v>463</v>
      </c>
    </row>
    <row r="311" spans="1:21">
      <c r="A311" s="265">
        <v>214044</v>
      </c>
      <c r="B311" s="265" t="s">
        <v>3377</v>
      </c>
      <c r="C311" s="265" t="s">
        <v>82</v>
      </c>
      <c r="D311" s="265" t="s">
        <v>2535</v>
      </c>
      <c r="E311" s="265" t="s">
        <v>497</v>
      </c>
      <c r="H311" s="265" t="s">
        <v>556</v>
      </c>
      <c r="I311" s="265" t="s">
        <v>717</v>
      </c>
      <c r="M311" s="265" t="s">
        <v>463</v>
      </c>
    </row>
    <row r="312" spans="1:21">
      <c r="A312" s="265">
        <v>214047</v>
      </c>
      <c r="B312" s="265" t="s">
        <v>2067</v>
      </c>
      <c r="C312" s="265" t="s">
        <v>134</v>
      </c>
      <c r="D312" s="265" t="s">
        <v>373</v>
      </c>
      <c r="E312" s="265" t="s">
        <v>497</v>
      </c>
      <c r="H312" s="265" t="s">
        <v>499</v>
      </c>
      <c r="I312" s="265" t="s">
        <v>717</v>
      </c>
      <c r="M312" s="265" t="s">
        <v>472</v>
      </c>
    </row>
    <row r="313" spans="1:21">
      <c r="A313" s="265">
        <v>214053</v>
      </c>
      <c r="B313" s="265" t="s">
        <v>1564</v>
      </c>
      <c r="C313" s="265" t="s">
        <v>130</v>
      </c>
      <c r="D313" s="265" t="s">
        <v>325</v>
      </c>
      <c r="E313" s="265" t="s">
        <v>498</v>
      </c>
      <c r="H313" s="265" t="s">
        <v>499</v>
      </c>
      <c r="I313" s="265" t="s">
        <v>717</v>
      </c>
      <c r="M313" s="265" t="s">
        <v>483</v>
      </c>
    </row>
    <row r="314" spans="1:21">
      <c r="A314" s="265">
        <v>214061</v>
      </c>
      <c r="B314" s="265" t="s">
        <v>2821</v>
      </c>
      <c r="C314" s="265" t="s">
        <v>84</v>
      </c>
      <c r="D314" s="265" t="s">
        <v>1391</v>
      </c>
      <c r="E314" s="265" t="s">
        <v>497</v>
      </c>
      <c r="H314" s="265" t="s">
        <v>499</v>
      </c>
      <c r="I314" s="265" t="s">
        <v>717</v>
      </c>
      <c r="M314" s="265" t="s">
        <v>474</v>
      </c>
      <c r="U314" s="265">
        <v>11500</v>
      </c>
    </row>
    <row r="315" spans="1:21">
      <c r="A315" s="265">
        <v>214080</v>
      </c>
      <c r="B315" s="265" t="s">
        <v>3276</v>
      </c>
      <c r="C315" s="265" t="s">
        <v>3277</v>
      </c>
      <c r="D315" s="265" t="s">
        <v>3278</v>
      </c>
      <c r="E315" s="265" t="s">
        <v>498</v>
      </c>
      <c r="H315" s="265" t="s">
        <v>499</v>
      </c>
      <c r="I315" s="265" t="s">
        <v>717</v>
      </c>
      <c r="M315" s="265" t="s">
        <v>474</v>
      </c>
    </row>
    <row r="316" spans="1:21">
      <c r="A316" s="265">
        <v>214081</v>
      </c>
      <c r="B316" s="265" t="s">
        <v>1043</v>
      </c>
      <c r="C316" s="265" t="s">
        <v>198</v>
      </c>
      <c r="D316" s="265" t="s">
        <v>357</v>
      </c>
      <c r="E316" s="265" t="s">
        <v>498</v>
      </c>
      <c r="H316" s="265" t="s">
        <v>499</v>
      </c>
      <c r="I316" s="265" t="s">
        <v>717</v>
      </c>
      <c r="M316" s="265" t="s">
        <v>492</v>
      </c>
    </row>
    <row r="317" spans="1:21">
      <c r="A317" s="265">
        <v>214098</v>
      </c>
      <c r="B317" s="265" t="s">
        <v>2775</v>
      </c>
      <c r="C317" s="265" t="s">
        <v>175</v>
      </c>
      <c r="D317" s="265" t="s">
        <v>427</v>
      </c>
      <c r="E317" s="265" t="s">
        <v>498</v>
      </c>
      <c r="H317" s="265" t="s">
        <v>499</v>
      </c>
      <c r="I317" s="265" t="s">
        <v>717</v>
      </c>
      <c r="M317" s="265" t="s">
        <v>474</v>
      </c>
    </row>
    <row r="318" spans="1:21">
      <c r="A318" s="265">
        <v>214102</v>
      </c>
      <c r="B318" s="265" t="s">
        <v>1838</v>
      </c>
      <c r="C318" s="265" t="s">
        <v>114</v>
      </c>
      <c r="D318" s="265" t="s">
        <v>340</v>
      </c>
      <c r="E318" s="265" t="s">
        <v>498</v>
      </c>
      <c r="H318" s="265" t="s">
        <v>499</v>
      </c>
      <c r="I318" s="265" t="s">
        <v>717</v>
      </c>
      <c r="M318" s="265" t="s">
        <v>482</v>
      </c>
    </row>
    <row r="319" spans="1:21">
      <c r="A319" s="265">
        <v>214104</v>
      </c>
      <c r="B319" s="265" t="s">
        <v>1177</v>
      </c>
      <c r="C319" s="265" t="s">
        <v>205</v>
      </c>
      <c r="D319" s="265" t="s">
        <v>287</v>
      </c>
      <c r="E319" s="265" t="s">
        <v>498</v>
      </c>
      <c r="H319" s="265" t="s">
        <v>499</v>
      </c>
      <c r="I319" s="265" t="s">
        <v>717</v>
      </c>
      <c r="M319" s="265" t="s">
        <v>484</v>
      </c>
    </row>
    <row r="320" spans="1:21">
      <c r="A320" s="265">
        <v>214113</v>
      </c>
      <c r="B320" s="265" t="s">
        <v>1214</v>
      </c>
      <c r="C320" s="265" t="s">
        <v>185</v>
      </c>
      <c r="D320" s="265" t="s">
        <v>395</v>
      </c>
      <c r="E320" s="265" t="s">
        <v>498</v>
      </c>
      <c r="H320" s="265" t="s">
        <v>499</v>
      </c>
      <c r="I320" s="265" t="s">
        <v>717</v>
      </c>
      <c r="M320" s="265" t="s">
        <v>484</v>
      </c>
      <c r="U320" s="265">
        <v>12500</v>
      </c>
    </row>
    <row r="321" spans="1:21">
      <c r="A321" s="265">
        <v>214114</v>
      </c>
      <c r="B321" s="265" t="s">
        <v>1830</v>
      </c>
      <c r="C321" s="265" t="s">
        <v>192</v>
      </c>
      <c r="D321" s="265" t="s">
        <v>1831</v>
      </c>
      <c r="E321" s="265" t="s">
        <v>498</v>
      </c>
      <c r="H321" s="265" t="s">
        <v>499</v>
      </c>
      <c r="I321" s="265" t="s">
        <v>717</v>
      </c>
      <c r="M321" s="265" t="s">
        <v>482</v>
      </c>
    </row>
    <row r="322" spans="1:21">
      <c r="A322" s="265">
        <v>214118</v>
      </c>
      <c r="B322" s="265" t="s">
        <v>3156</v>
      </c>
      <c r="C322" s="265" t="s">
        <v>142</v>
      </c>
      <c r="D322" s="265" t="s">
        <v>3157</v>
      </c>
      <c r="E322" s="265" t="s">
        <v>498</v>
      </c>
      <c r="H322" s="265" t="s">
        <v>558</v>
      </c>
      <c r="I322" s="265" t="s">
        <v>717</v>
      </c>
      <c r="M322" s="265" t="s">
        <v>463</v>
      </c>
    </row>
    <row r="323" spans="1:21">
      <c r="A323" s="265">
        <v>214121</v>
      </c>
      <c r="B323" s="265" t="s">
        <v>3336</v>
      </c>
      <c r="C323" s="265" t="s">
        <v>84</v>
      </c>
      <c r="D323" s="265" t="s">
        <v>3337</v>
      </c>
      <c r="E323" s="265" t="s">
        <v>498</v>
      </c>
      <c r="H323" s="265" t="s">
        <v>499</v>
      </c>
      <c r="I323" s="265" t="s">
        <v>717</v>
      </c>
      <c r="M323" s="265" t="s">
        <v>472</v>
      </c>
    </row>
    <row r="324" spans="1:21">
      <c r="A324" s="265">
        <v>214143</v>
      </c>
      <c r="B324" s="265" t="s">
        <v>1617</v>
      </c>
      <c r="C324" s="265" t="s">
        <v>122</v>
      </c>
      <c r="D324" s="265" t="s">
        <v>292</v>
      </c>
      <c r="E324" s="265" t="s">
        <v>498</v>
      </c>
      <c r="H324" s="265" t="s">
        <v>499</v>
      </c>
      <c r="I324" s="265" t="s">
        <v>717</v>
      </c>
      <c r="M324" s="265" t="s">
        <v>483</v>
      </c>
    </row>
    <row r="325" spans="1:21">
      <c r="A325" s="265">
        <v>214144</v>
      </c>
      <c r="B325" s="265" t="s">
        <v>2278</v>
      </c>
      <c r="C325" s="265" t="s">
        <v>106</v>
      </c>
      <c r="D325" s="265" t="s">
        <v>328</v>
      </c>
      <c r="E325" s="265" t="s">
        <v>498</v>
      </c>
      <c r="H325" s="265" t="s">
        <v>499</v>
      </c>
      <c r="I325" s="265" t="s">
        <v>717</v>
      </c>
      <c r="M325" s="265" t="s">
        <v>472</v>
      </c>
    </row>
    <row r="326" spans="1:21">
      <c r="A326" s="265">
        <v>214152</v>
      </c>
      <c r="B326" s="265" t="s">
        <v>2622</v>
      </c>
      <c r="C326" s="265" t="s">
        <v>653</v>
      </c>
      <c r="D326" s="265" t="s">
        <v>378</v>
      </c>
      <c r="E326" s="265" t="s">
        <v>497</v>
      </c>
      <c r="H326" s="265" t="s">
        <v>499</v>
      </c>
      <c r="I326" s="265" t="s">
        <v>717</v>
      </c>
      <c r="M326" s="265" t="s">
        <v>474</v>
      </c>
    </row>
    <row r="327" spans="1:21">
      <c r="A327" s="265">
        <v>214158</v>
      </c>
      <c r="B327" s="265" t="s">
        <v>1473</v>
      </c>
      <c r="C327" s="265" t="s">
        <v>581</v>
      </c>
      <c r="D327" s="265" t="s">
        <v>290</v>
      </c>
      <c r="E327" s="265" t="s">
        <v>498</v>
      </c>
      <c r="H327" s="265" t="s">
        <v>499</v>
      </c>
      <c r="I327" s="265" t="s">
        <v>717</v>
      </c>
      <c r="M327" s="265" t="s">
        <v>481</v>
      </c>
    </row>
    <row r="328" spans="1:21">
      <c r="A328" s="265">
        <v>214162</v>
      </c>
      <c r="B328" s="265" t="s">
        <v>3338</v>
      </c>
      <c r="C328" s="265" t="s">
        <v>110</v>
      </c>
      <c r="D328" s="265" t="s">
        <v>612</v>
      </c>
      <c r="E328" s="265" t="s">
        <v>498</v>
      </c>
      <c r="H328" s="265" t="s">
        <v>499</v>
      </c>
      <c r="I328" s="265" t="s">
        <v>717</v>
      </c>
      <c r="M328" s="265" t="s">
        <v>474</v>
      </c>
    </row>
    <row r="329" spans="1:21">
      <c r="A329" s="265">
        <v>214173</v>
      </c>
      <c r="B329" s="265" t="s">
        <v>2837</v>
      </c>
      <c r="C329" s="265" t="s">
        <v>91</v>
      </c>
      <c r="D329" s="265" t="s">
        <v>433</v>
      </c>
      <c r="E329" s="265" t="s">
        <v>497</v>
      </c>
      <c r="H329" s="265" t="s">
        <v>499</v>
      </c>
      <c r="I329" s="265" t="s">
        <v>717</v>
      </c>
      <c r="M329" s="265" t="s">
        <v>474</v>
      </c>
    </row>
    <row r="330" spans="1:21">
      <c r="A330" s="265">
        <v>214176</v>
      </c>
      <c r="B330" s="265" t="s">
        <v>796</v>
      </c>
      <c r="C330" s="265" t="s">
        <v>187</v>
      </c>
      <c r="D330" s="265" t="s">
        <v>298</v>
      </c>
      <c r="E330" s="265" t="s">
        <v>498</v>
      </c>
      <c r="F330" s="265">
        <v>31413</v>
      </c>
      <c r="G330" s="265" t="s">
        <v>552</v>
      </c>
      <c r="H330" s="265" t="s">
        <v>499</v>
      </c>
      <c r="I330" s="265" t="s">
        <v>717</v>
      </c>
      <c r="M330" s="265" t="s">
        <v>491</v>
      </c>
      <c r="U330" s="265">
        <v>0</v>
      </c>
    </row>
    <row r="331" spans="1:21">
      <c r="A331" s="265">
        <v>214178</v>
      </c>
      <c r="B331" s="265" t="s">
        <v>858</v>
      </c>
      <c r="C331" s="265" t="s">
        <v>859</v>
      </c>
      <c r="D331" s="265" t="s">
        <v>313</v>
      </c>
      <c r="E331" s="265" t="s">
        <v>498</v>
      </c>
      <c r="H331" s="265" t="s">
        <v>499</v>
      </c>
      <c r="I331" s="265" t="s">
        <v>717</v>
      </c>
      <c r="M331" s="265" t="s">
        <v>491</v>
      </c>
    </row>
    <row r="332" spans="1:21">
      <c r="A332" s="265">
        <v>214180</v>
      </c>
      <c r="B332" s="265" t="s">
        <v>2700</v>
      </c>
      <c r="C332" s="265" t="s">
        <v>81</v>
      </c>
      <c r="D332" s="265" t="s">
        <v>328</v>
      </c>
      <c r="E332" s="265" t="s">
        <v>498</v>
      </c>
      <c r="H332" s="265" t="s">
        <v>499</v>
      </c>
      <c r="I332" s="265" t="s">
        <v>717</v>
      </c>
      <c r="M332" s="265" t="s">
        <v>474</v>
      </c>
      <c r="U332" s="265">
        <v>11500</v>
      </c>
    </row>
    <row r="333" spans="1:21">
      <c r="A333" s="265">
        <v>214183</v>
      </c>
      <c r="B333" s="265" t="s">
        <v>1927</v>
      </c>
      <c r="C333" s="265" t="s">
        <v>182</v>
      </c>
      <c r="D333" s="265" t="s">
        <v>365</v>
      </c>
      <c r="E333" s="265" t="s">
        <v>497</v>
      </c>
      <c r="H333" s="265" t="s">
        <v>499</v>
      </c>
      <c r="I333" s="265" t="s">
        <v>717</v>
      </c>
      <c r="M333" s="265" t="s">
        <v>493</v>
      </c>
    </row>
    <row r="334" spans="1:21">
      <c r="A334" s="265">
        <v>214184</v>
      </c>
      <c r="B334" s="265" t="s">
        <v>2065</v>
      </c>
      <c r="C334" s="265" t="s">
        <v>88</v>
      </c>
      <c r="D334" s="265" t="s">
        <v>2066</v>
      </c>
      <c r="E334" s="265" t="s">
        <v>497</v>
      </c>
      <c r="H334" s="265" t="s">
        <v>499</v>
      </c>
      <c r="I334" s="265" t="s">
        <v>717</v>
      </c>
      <c r="M334" s="265" t="s">
        <v>472</v>
      </c>
    </row>
    <row r="335" spans="1:21">
      <c r="A335" s="265">
        <v>214188</v>
      </c>
      <c r="B335" s="265" t="s">
        <v>3300</v>
      </c>
      <c r="C335" s="265" t="s">
        <v>163</v>
      </c>
      <c r="D335" s="265" t="s">
        <v>448</v>
      </c>
      <c r="E335" s="265" t="s">
        <v>497</v>
      </c>
      <c r="H335" s="265" t="s">
        <v>499</v>
      </c>
      <c r="I335" s="265" t="s">
        <v>717</v>
      </c>
      <c r="M335" s="265" t="s">
        <v>472</v>
      </c>
    </row>
    <row r="336" spans="1:21">
      <c r="A336" s="265">
        <v>214196</v>
      </c>
      <c r="B336" s="265" t="s">
        <v>1055</v>
      </c>
      <c r="C336" s="265" t="s">
        <v>705</v>
      </c>
      <c r="D336" s="265" t="s">
        <v>349</v>
      </c>
      <c r="E336" s="265" t="s">
        <v>497</v>
      </c>
      <c r="H336" s="265" t="s">
        <v>499</v>
      </c>
      <c r="I336" s="265" t="s">
        <v>717</v>
      </c>
      <c r="M336" s="265" t="s">
        <v>492</v>
      </c>
    </row>
    <row r="337" spans="1:21">
      <c r="A337" s="265">
        <v>214201</v>
      </c>
      <c r="B337" s="265" t="s">
        <v>2803</v>
      </c>
      <c r="C337" s="265" t="s">
        <v>1119</v>
      </c>
      <c r="D337" s="265" t="s">
        <v>2804</v>
      </c>
      <c r="E337" s="265" t="s">
        <v>497</v>
      </c>
      <c r="H337" s="265" t="s">
        <v>499</v>
      </c>
      <c r="I337" s="265" t="s">
        <v>717</v>
      </c>
      <c r="M337" s="265" t="s">
        <v>474</v>
      </c>
    </row>
    <row r="338" spans="1:21">
      <c r="A338" s="265">
        <v>214204</v>
      </c>
      <c r="B338" s="265" t="s">
        <v>2336</v>
      </c>
      <c r="C338" s="265" t="s">
        <v>437</v>
      </c>
      <c r="D338" s="265" t="s">
        <v>381</v>
      </c>
      <c r="E338" s="265" t="s">
        <v>497</v>
      </c>
      <c r="H338" s="265" t="s">
        <v>499</v>
      </c>
      <c r="I338" s="265" t="s">
        <v>717</v>
      </c>
      <c r="M338" s="265" t="s">
        <v>472</v>
      </c>
    </row>
    <row r="339" spans="1:21">
      <c r="A339" s="265">
        <v>214213</v>
      </c>
      <c r="B339" s="265" t="s">
        <v>768</v>
      </c>
      <c r="C339" s="265" t="s">
        <v>794</v>
      </c>
      <c r="D339" s="265" t="s">
        <v>384</v>
      </c>
      <c r="E339" s="265" t="s">
        <v>497</v>
      </c>
      <c r="H339" s="265" t="s">
        <v>499</v>
      </c>
      <c r="I339" s="265" t="s">
        <v>717</v>
      </c>
      <c r="M339" s="265" t="s">
        <v>492</v>
      </c>
    </row>
    <row r="340" spans="1:21">
      <c r="A340" s="265">
        <v>214214</v>
      </c>
      <c r="B340" s="265" t="s">
        <v>2197</v>
      </c>
      <c r="C340" s="265" t="s">
        <v>107</v>
      </c>
      <c r="D340" s="265" t="s">
        <v>373</v>
      </c>
      <c r="E340" s="265" t="s">
        <v>497</v>
      </c>
      <c r="H340" s="265" t="s">
        <v>499</v>
      </c>
      <c r="I340" s="265" t="s">
        <v>717</v>
      </c>
      <c r="M340" s="265" t="s">
        <v>472</v>
      </c>
    </row>
    <row r="341" spans="1:21">
      <c r="A341" s="265">
        <v>214217</v>
      </c>
      <c r="B341" s="265" t="s">
        <v>2870</v>
      </c>
      <c r="C341" s="265" t="s">
        <v>627</v>
      </c>
      <c r="D341" s="265" t="s">
        <v>304</v>
      </c>
      <c r="E341" s="265" t="s">
        <v>497</v>
      </c>
      <c r="H341" s="265" t="s">
        <v>499</v>
      </c>
      <c r="I341" s="265" t="s">
        <v>717</v>
      </c>
      <c r="M341" s="265" t="s">
        <v>474</v>
      </c>
    </row>
    <row r="342" spans="1:21">
      <c r="A342" s="265">
        <v>214219</v>
      </c>
      <c r="B342" s="265" t="s">
        <v>3187</v>
      </c>
      <c r="C342" s="265" t="s">
        <v>1897</v>
      </c>
      <c r="D342" s="265" t="s">
        <v>706</v>
      </c>
      <c r="E342" s="265" t="s">
        <v>497</v>
      </c>
      <c r="H342" s="265" t="s">
        <v>556</v>
      </c>
      <c r="I342" s="265" t="s">
        <v>717</v>
      </c>
      <c r="M342" s="265" t="s">
        <v>463</v>
      </c>
    </row>
    <row r="343" spans="1:21">
      <c r="A343" s="265">
        <v>214223</v>
      </c>
      <c r="B343" s="265" t="s">
        <v>247</v>
      </c>
      <c r="C343" s="265" t="s">
        <v>78</v>
      </c>
      <c r="D343" s="265" t="s">
        <v>336</v>
      </c>
      <c r="E343" s="265" t="s">
        <v>497</v>
      </c>
      <c r="H343" s="265" t="s">
        <v>499</v>
      </c>
      <c r="I343" s="265" t="s">
        <v>717</v>
      </c>
      <c r="M343" s="265" t="s">
        <v>481</v>
      </c>
    </row>
    <row r="344" spans="1:21">
      <c r="A344" s="265">
        <v>214224</v>
      </c>
      <c r="B344" s="265" t="s">
        <v>2330</v>
      </c>
      <c r="C344" s="265" t="s">
        <v>213</v>
      </c>
      <c r="D344" s="265" t="s">
        <v>245</v>
      </c>
      <c r="E344" s="265" t="s">
        <v>497</v>
      </c>
      <c r="H344" s="265" t="s">
        <v>499</v>
      </c>
      <c r="I344" s="265" t="s">
        <v>717</v>
      </c>
      <c r="M344" s="265" t="s">
        <v>472</v>
      </c>
    </row>
    <row r="345" spans="1:21">
      <c r="A345" s="265">
        <v>214234</v>
      </c>
      <c r="B345" s="265" t="s">
        <v>1204</v>
      </c>
      <c r="C345" s="265" t="s">
        <v>133</v>
      </c>
      <c r="D345" s="265" t="s">
        <v>409</v>
      </c>
      <c r="E345" s="265" t="s">
        <v>497</v>
      </c>
      <c r="H345" s="265" t="s">
        <v>499</v>
      </c>
      <c r="I345" s="265" t="s">
        <v>717</v>
      </c>
      <c r="M345" s="265" t="s">
        <v>484</v>
      </c>
    </row>
    <row r="346" spans="1:21">
      <c r="A346" s="265">
        <v>214238</v>
      </c>
      <c r="B346" s="265" t="s">
        <v>2159</v>
      </c>
      <c r="C346" s="265" t="s">
        <v>173</v>
      </c>
      <c r="D346" s="265" t="s">
        <v>288</v>
      </c>
      <c r="E346" s="265" t="s">
        <v>497</v>
      </c>
      <c r="H346" s="265" t="s">
        <v>499</v>
      </c>
      <c r="I346" s="265" t="s">
        <v>717</v>
      </c>
      <c r="M346" s="265" t="s">
        <v>472</v>
      </c>
    </row>
    <row r="347" spans="1:21">
      <c r="A347" s="265">
        <v>214239</v>
      </c>
      <c r="B347" s="265" t="s">
        <v>2347</v>
      </c>
      <c r="C347" s="265" t="s">
        <v>179</v>
      </c>
      <c r="D347" s="265" t="s">
        <v>284</v>
      </c>
      <c r="E347" s="265" t="s">
        <v>497</v>
      </c>
      <c r="H347" s="265" t="s">
        <v>499</v>
      </c>
      <c r="I347" s="265" t="s">
        <v>717</v>
      </c>
      <c r="M347" s="265" t="s">
        <v>472</v>
      </c>
    </row>
    <row r="348" spans="1:21">
      <c r="A348" s="265">
        <v>214245</v>
      </c>
      <c r="B348" s="265" t="s">
        <v>2979</v>
      </c>
      <c r="C348" s="265" t="s">
        <v>125</v>
      </c>
      <c r="D348" s="265" t="s">
        <v>349</v>
      </c>
      <c r="E348" s="265" t="s">
        <v>497</v>
      </c>
      <c r="H348" s="265" t="s">
        <v>556</v>
      </c>
      <c r="I348" s="265" t="s">
        <v>717</v>
      </c>
      <c r="M348" s="265" t="s">
        <v>463</v>
      </c>
    </row>
    <row r="349" spans="1:21">
      <c r="A349" s="265">
        <v>214247</v>
      </c>
      <c r="B349" s="265" t="s">
        <v>2110</v>
      </c>
      <c r="C349" s="265" t="s">
        <v>1169</v>
      </c>
      <c r="D349" s="265" t="s">
        <v>1915</v>
      </c>
      <c r="E349" s="265" t="s">
        <v>497</v>
      </c>
      <c r="H349" s="265" t="s">
        <v>499</v>
      </c>
      <c r="I349" s="265" t="s">
        <v>717</v>
      </c>
      <c r="M349" s="265" t="s">
        <v>472</v>
      </c>
    </row>
    <row r="350" spans="1:21">
      <c r="A350" s="265">
        <v>214254</v>
      </c>
      <c r="B350" s="265" t="s">
        <v>3348</v>
      </c>
      <c r="C350" s="265" t="s">
        <v>3349</v>
      </c>
      <c r="D350" s="265" t="s">
        <v>373</v>
      </c>
      <c r="E350" s="265" t="s">
        <v>497</v>
      </c>
      <c r="H350" s="265" t="s">
        <v>499</v>
      </c>
      <c r="I350" s="265" t="s">
        <v>717</v>
      </c>
      <c r="M350" s="265" t="s">
        <v>472</v>
      </c>
    </row>
    <row r="351" spans="1:21">
      <c r="A351" s="265">
        <v>214264</v>
      </c>
      <c r="B351" s="265" t="s">
        <v>1407</v>
      </c>
      <c r="C351" s="265" t="s">
        <v>671</v>
      </c>
      <c r="D351" s="265" t="s">
        <v>1408</v>
      </c>
      <c r="E351" s="265" t="s">
        <v>497</v>
      </c>
      <c r="H351" s="265" t="s">
        <v>499</v>
      </c>
      <c r="I351" s="265" t="s">
        <v>717</v>
      </c>
      <c r="M351" s="265" t="s">
        <v>487</v>
      </c>
      <c r="U351" s="265">
        <v>12500</v>
      </c>
    </row>
    <row r="352" spans="1:21">
      <c r="A352" s="265">
        <v>214267</v>
      </c>
      <c r="B352" s="265" t="s">
        <v>1668</v>
      </c>
      <c r="C352" s="265" t="s">
        <v>81</v>
      </c>
      <c r="D352" s="265" t="s">
        <v>320</v>
      </c>
      <c r="E352" s="265" t="s">
        <v>497</v>
      </c>
      <c r="H352" s="265" t="s">
        <v>499</v>
      </c>
      <c r="I352" s="265" t="s">
        <v>717</v>
      </c>
      <c r="M352" s="265" t="s">
        <v>483</v>
      </c>
    </row>
    <row r="353" spans="1:21">
      <c r="A353" s="265">
        <v>214270</v>
      </c>
      <c r="B353" s="265" t="s">
        <v>2274</v>
      </c>
      <c r="C353" s="265" t="s">
        <v>115</v>
      </c>
      <c r="D353" s="265" t="s">
        <v>2275</v>
      </c>
      <c r="E353" s="265" t="s">
        <v>497</v>
      </c>
      <c r="H353" s="265" t="s">
        <v>499</v>
      </c>
      <c r="I353" s="265" t="s">
        <v>717</v>
      </c>
      <c r="M353" s="265" t="s">
        <v>472</v>
      </c>
    </row>
    <row r="354" spans="1:21">
      <c r="A354" s="265">
        <v>214277</v>
      </c>
      <c r="B354" s="265" t="s">
        <v>2187</v>
      </c>
      <c r="C354" s="265" t="s">
        <v>1014</v>
      </c>
      <c r="D354" s="265" t="s">
        <v>320</v>
      </c>
      <c r="E354" s="265" t="s">
        <v>497</v>
      </c>
      <c r="H354" s="265" t="s">
        <v>499</v>
      </c>
      <c r="I354" s="265" t="s">
        <v>717</v>
      </c>
      <c r="M354" s="265" t="s">
        <v>472</v>
      </c>
    </row>
    <row r="355" spans="1:21">
      <c r="A355" s="265">
        <v>214278</v>
      </c>
      <c r="B355" s="265" t="s">
        <v>2255</v>
      </c>
      <c r="C355" s="265" t="s">
        <v>922</v>
      </c>
      <c r="D355" s="265" t="s">
        <v>1915</v>
      </c>
      <c r="E355" s="265" t="s">
        <v>497</v>
      </c>
      <c r="H355" s="265" t="s">
        <v>499</v>
      </c>
      <c r="I355" s="265" t="s">
        <v>717</v>
      </c>
      <c r="M355" s="265" t="s">
        <v>472</v>
      </c>
    </row>
    <row r="356" spans="1:21">
      <c r="A356" s="265">
        <v>214285</v>
      </c>
      <c r="B356" s="265" t="s">
        <v>2836</v>
      </c>
      <c r="C356" s="265" t="s">
        <v>711</v>
      </c>
      <c r="D356" s="265" t="s">
        <v>320</v>
      </c>
      <c r="E356" s="265" t="s">
        <v>497</v>
      </c>
      <c r="H356" s="265" t="s">
        <v>499</v>
      </c>
      <c r="I356" s="265" t="s">
        <v>717</v>
      </c>
      <c r="M356" s="265" t="s">
        <v>474</v>
      </c>
    </row>
    <row r="357" spans="1:21">
      <c r="A357" s="265">
        <v>214294</v>
      </c>
      <c r="B357" s="265" t="s">
        <v>3286</v>
      </c>
      <c r="C357" s="265" t="s">
        <v>580</v>
      </c>
      <c r="D357" s="265" t="s">
        <v>655</v>
      </c>
      <c r="E357" s="265" t="s">
        <v>497</v>
      </c>
      <c r="H357" s="265" t="s">
        <v>499</v>
      </c>
      <c r="I357" s="265" t="s">
        <v>717</v>
      </c>
      <c r="M357" s="265" t="s">
        <v>486</v>
      </c>
    </row>
    <row r="358" spans="1:21">
      <c r="A358" s="265">
        <v>214307</v>
      </c>
      <c r="B358" s="265" t="s">
        <v>1085</v>
      </c>
      <c r="C358" s="265" t="s">
        <v>863</v>
      </c>
      <c r="D358" s="265" t="s">
        <v>1086</v>
      </c>
      <c r="E358" s="265" t="s">
        <v>498</v>
      </c>
      <c r="H358" s="265" t="s">
        <v>499</v>
      </c>
      <c r="I358" s="265" t="s">
        <v>717</v>
      </c>
      <c r="M358" s="265" t="s">
        <v>492</v>
      </c>
    </row>
    <row r="359" spans="1:21">
      <c r="A359" s="265">
        <v>214315</v>
      </c>
      <c r="B359" s="265" t="s">
        <v>2266</v>
      </c>
      <c r="C359" s="265" t="s">
        <v>224</v>
      </c>
      <c r="D359" s="265" t="s">
        <v>346</v>
      </c>
      <c r="E359" s="265" t="s">
        <v>497</v>
      </c>
      <c r="H359" s="265" t="s">
        <v>499</v>
      </c>
      <c r="I359" s="265" t="s">
        <v>717</v>
      </c>
      <c r="M359" s="265" t="s">
        <v>472</v>
      </c>
    </row>
    <row r="360" spans="1:21">
      <c r="A360" s="265">
        <v>214328</v>
      </c>
      <c r="B360" s="265" t="s">
        <v>1401</v>
      </c>
      <c r="C360" s="265" t="s">
        <v>87</v>
      </c>
      <c r="D360" s="265" t="s">
        <v>289</v>
      </c>
      <c r="E360" s="265" t="s">
        <v>498</v>
      </c>
      <c r="H360" s="265" t="s">
        <v>499</v>
      </c>
      <c r="I360" s="265" t="s">
        <v>717</v>
      </c>
      <c r="M360" s="265" t="s">
        <v>487</v>
      </c>
    </row>
    <row r="361" spans="1:21">
      <c r="A361" s="265">
        <v>214332</v>
      </c>
      <c r="B361" s="265" t="s">
        <v>3210</v>
      </c>
      <c r="C361" s="265" t="s">
        <v>128</v>
      </c>
      <c r="D361" s="265" t="s">
        <v>384</v>
      </c>
      <c r="E361" s="265" t="s">
        <v>498</v>
      </c>
      <c r="H361" s="265" t="s">
        <v>556</v>
      </c>
      <c r="I361" s="265" t="s">
        <v>717</v>
      </c>
      <c r="M361" s="265" t="s">
        <v>463</v>
      </c>
    </row>
    <row r="362" spans="1:21">
      <c r="A362" s="265">
        <v>214336</v>
      </c>
      <c r="B362" s="265" t="s">
        <v>1468</v>
      </c>
      <c r="C362" s="265" t="s">
        <v>88</v>
      </c>
      <c r="D362" s="265" t="s">
        <v>338</v>
      </c>
      <c r="E362" s="265" t="s">
        <v>497</v>
      </c>
      <c r="H362" s="265" t="s">
        <v>499</v>
      </c>
      <c r="I362" s="265" t="s">
        <v>717</v>
      </c>
      <c r="M362" s="265" t="s">
        <v>481</v>
      </c>
    </row>
    <row r="363" spans="1:21">
      <c r="A363" s="265">
        <v>214338</v>
      </c>
      <c r="B363" s="265" t="s">
        <v>1397</v>
      </c>
      <c r="C363" s="265" t="s">
        <v>115</v>
      </c>
      <c r="D363" s="265" t="s">
        <v>368</v>
      </c>
      <c r="E363" s="265" t="s">
        <v>497</v>
      </c>
      <c r="H363" s="265" t="s">
        <v>499</v>
      </c>
      <c r="I363" s="265" t="s">
        <v>717</v>
      </c>
      <c r="M363" s="265" t="s">
        <v>487</v>
      </c>
    </row>
    <row r="364" spans="1:21">
      <c r="A364" s="265">
        <v>214364</v>
      </c>
      <c r="B364" s="265" t="s">
        <v>2642</v>
      </c>
      <c r="C364" s="265" t="s">
        <v>198</v>
      </c>
      <c r="D364" s="265" t="s">
        <v>328</v>
      </c>
      <c r="E364" s="265" t="s">
        <v>497</v>
      </c>
      <c r="H364" s="265" t="s">
        <v>499</v>
      </c>
      <c r="I364" s="265" t="s">
        <v>717</v>
      </c>
      <c r="M364" s="265" t="s">
        <v>474</v>
      </c>
    </row>
    <row r="365" spans="1:21">
      <c r="A365" s="265">
        <v>214365</v>
      </c>
      <c r="B365" s="265" t="s">
        <v>2676</v>
      </c>
      <c r="C365" s="265" t="s">
        <v>84</v>
      </c>
      <c r="D365" s="265" t="s">
        <v>313</v>
      </c>
      <c r="E365" s="265" t="s">
        <v>497</v>
      </c>
      <c r="H365" s="265" t="s">
        <v>499</v>
      </c>
      <c r="I365" s="265" t="s">
        <v>717</v>
      </c>
      <c r="M365" s="265" t="s">
        <v>474</v>
      </c>
      <c r="U365" s="265">
        <v>15000</v>
      </c>
    </row>
    <row r="366" spans="1:21">
      <c r="A366" s="265">
        <v>214396</v>
      </c>
      <c r="B366" s="265" t="s">
        <v>2235</v>
      </c>
      <c r="C366" s="265" t="s">
        <v>683</v>
      </c>
      <c r="D366" s="265" t="s">
        <v>373</v>
      </c>
      <c r="E366" s="265" t="s">
        <v>498</v>
      </c>
      <c r="H366" s="265" t="s">
        <v>499</v>
      </c>
      <c r="I366" s="265" t="s">
        <v>717</v>
      </c>
      <c r="M366" s="265" t="s">
        <v>472</v>
      </c>
    </row>
    <row r="367" spans="1:21">
      <c r="A367" s="265">
        <v>214402</v>
      </c>
      <c r="B367" s="265" t="s">
        <v>3339</v>
      </c>
      <c r="C367" s="265" t="s">
        <v>78</v>
      </c>
      <c r="D367" s="265" t="s">
        <v>843</v>
      </c>
      <c r="E367" s="265" t="s">
        <v>498</v>
      </c>
      <c r="H367" s="265" t="s">
        <v>499</v>
      </c>
      <c r="I367" s="265" t="s">
        <v>717</v>
      </c>
      <c r="M367" s="265" t="s">
        <v>474</v>
      </c>
    </row>
    <row r="368" spans="1:21">
      <c r="A368" s="265">
        <v>214403</v>
      </c>
      <c r="B368" s="265" t="s">
        <v>2724</v>
      </c>
      <c r="C368" s="265" t="s">
        <v>187</v>
      </c>
      <c r="D368" s="265" t="s">
        <v>2725</v>
      </c>
      <c r="E368" s="265" t="s">
        <v>498</v>
      </c>
      <c r="H368" s="265" t="s">
        <v>499</v>
      </c>
      <c r="I368" s="265" t="s">
        <v>717</v>
      </c>
      <c r="M368" s="265" t="s">
        <v>474</v>
      </c>
    </row>
    <row r="369" spans="1:21">
      <c r="A369" s="265">
        <v>214409</v>
      </c>
      <c r="B369" s="265" t="s">
        <v>3350</v>
      </c>
      <c r="C369" s="265" t="s">
        <v>3351</v>
      </c>
      <c r="D369" s="265" t="s">
        <v>3352</v>
      </c>
      <c r="E369" s="265" t="s">
        <v>497</v>
      </c>
      <c r="H369" s="265" t="s">
        <v>499</v>
      </c>
      <c r="I369" s="265" t="s">
        <v>717</v>
      </c>
      <c r="M369" s="265" t="s">
        <v>491</v>
      </c>
    </row>
    <row r="370" spans="1:21">
      <c r="A370" s="265">
        <v>214411</v>
      </c>
      <c r="B370" s="265" t="s">
        <v>1917</v>
      </c>
      <c r="C370" s="265" t="s">
        <v>212</v>
      </c>
      <c r="D370" s="265" t="s">
        <v>441</v>
      </c>
      <c r="E370" s="265" t="s">
        <v>498</v>
      </c>
      <c r="H370" s="265" t="s">
        <v>499</v>
      </c>
      <c r="I370" s="265" t="s">
        <v>717</v>
      </c>
      <c r="M370" s="265" t="s">
        <v>493</v>
      </c>
    </row>
    <row r="371" spans="1:21">
      <c r="A371" s="265">
        <v>214412</v>
      </c>
      <c r="B371" s="265" t="s">
        <v>1558</v>
      </c>
      <c r="C371" s="265" t="s">
        <v>1008</v>
      </c>
      <c r="D371" s="265" t="s">
        <v>289</v>
      </c>
      <c r="E371" s="265" t="s">
        <v>498</v>
      </c>
      <c r="H371" s="265" t="s">
        <v>499</v>
      </c>
      <c r="I371" s="265" t="s">
        <v>717</v>
      </c>
      <c r="M371" s="265" t="s">
        <v>483</v>
      </c>
    </row>
    <row r="372" spans="1:21">
      <c r="A372" s="265">
        <v>214415</v>
      </c>
      <c r="B372" s="265" t="s">
        <v>2872</v>
      </c>
      <c r="C372" s="265" t="s">
        <v>139</v>
      </c>
      <c r="D372" s="265" t="s">
        <v>386</v>
      </c>
      <c r="E372" s="265" t="s">
        <v>497</v>
      </c>
      <c r="H372" s="265" t="s">
        <v>499</v>
      </c>
      <c r="I372" s="265" t="s">
        <v>717</v>
      </c>
      <c r="M372" s="265" t="s">
        <v>474</v>
      </c>
    </row>
    <row r="373" spans="1:21">
      <c r="A373" s="265">
        <v>214416</v>
      </c>
      <c r="B373" s="265" t="s">
        <v>1471</v>
      </c>
      <c r="C373" s="265" t="s">
        <v>84</v>
      </c>
      <c r="D373" s="265" t="s">
        <v>302</v>
      </c>
      <c r="E373" s="265" t="s">
        <v>498</v>
      </c>
      <c r="H373" s="265" t="s">
        <v>499</v>
      </c>
      <c r="I373" s="265" t="s">
        <v>717</v>
      </c>
      <c r="M373" s="265" t="s">
        <v>481</v>
      </c>
    </row>
    <row r="374" spans="1:21">
      <c r="A374" s="265">
        <v>214422</v>
      </c>
      <c r="B374" s="265" t="s">
        <v>2567</v>
      </c>
      <c r="C374" s="265" t="s">
        <v>179</v>
      </c>
      <c r="D374" s="265" t="s">
        <v>2568</v>
      </c>
      <c r="E374" s="265" t="s">
        <v>498</v>
      </c>
      <c r="H374" s="265" t="s">
        <v>499</v>
      </c>
      <c r="I374" s="265" t="s">
        <v>717</v>
      </c>
      <c r="M374" s="265" t="s">
        <v>495</v>
      </c>
    </row>
    <row r="375" spans="1:21">
      <c r="A375" s="265">
        <v>214428</v>
      </c>
      <c r="B375" s="265" t="s">
        <v>1956</v>
      </c>
      <c r="C375" s="265" t="s">
        <v>137</v>
      </c>
      <c r="D375" s="265" t="s">
        <v>1170</v>
      </c>
      <c r="E375" s="265" t="s">
        <v>498</v>
      </c>
      <c r="H375" s="265" t="s">
        <v>499</v>
      </c>
      <c r="I375" s="265" t="s">
        <v>717</v>
      </c>
      <c r="M375" s="265" t="s">
        <v>493</v>
      </c>
    </row>
    <row r="376" spans="1:21">
      <c r="A376" s="265">
        <v>214430</v>
      </c>
      <c r="B376" s="265" t="s">
        <v>1552</v>
      </c>
      <c r="C376" s="265" t="s">
        <v>216</v>
      </c>
      <c r="D376" s="265" t="s">
        <v>714</v>
      </c>
      <c r="E376" s="265" t="s">
        <v>498</v>
      </c>
      <c r="H376" s="265" t="s">
        <v>499</v>
      </c>
      <c r="I376" s="265" t="s">
        <v>717</v>
      </c>
      <c r="M376" s="265" t="s">
        <v>483</v>
      </c>
    </row>
    <row r="377" spans="1:21">
      <c r="A377" s="265">
        <v>214438</v>
      </c>
      <c r="B377" s="265" t="s">
        <v>2237</v>
      </c>
      <c r="C377" s="265" t="s">
        <v>83</v>
      </c>
      <c r="D377" s="265" t="s">
        <v>346</v>
      </c>
      <c r="E377" s="265" t="s">
        <v>498</v>
      </c>
      <c r="H377" s="265" t="s">
        <v>499</v>
      </c>
      <c r="I377" s="265" t="s">
        <v>717</v>
      </c>
      <c r="M377" s="265" t="s">
        <v>472</v>
      </c>
    </row>
    <row r="378" spans="1:21">
      <c r="A378" s="265">
        <v>214457</v>
      </c>
      <c r="B378" s="265" t="s">
        <v>2590</v>
      </c>
      <c r="C378" s="265" t="s">
        <v>78</v>
      </c>
      <c r="D378" s="265" t="s">
        <v>314</v>
      </c>
      <c r="E378" s="265" t="s">
        <v>498</v>
      </c>
      <c r="H378" s="265" t="s">
        <v>499</v>
      </c>
      <c r="I378" s="265" t="s">
        <v>717</v>
      </c>
      <c r="M378" s="265" t="s">
        <v>495</v>
      </c>
      <c r="U378" s="265">
        <v>11500</v>
      </c>
    </row>
    <row r="379" spans="1:21">
      <c r="A379" s="265">
        <v>214463</v>
      </c>
      <c r="B379" s="265" t="s">
        <v>2260</v>
      </c>
      <c r="C379" s="265" t="s">
        <v>170</v>
      </c>
      <c r="D379" s="265" t="s">
        <v>2261</v>
      </c>
      <c r="E379" s="265" t="s">
        <v>498</v>
      </c>
      <c r="H379" s="265" t="s">
        <v>499</v>
      </c>
      <c r="I379" s="265" t="s">
        <v>717</v>
      </c>
      <c r="M379" s="265" t="s">
        <v>472</v>
      </c>
    </row>
    <row r="380" spans="1:21">
      <c r="A380" s="265">
        <v>214465</v>
      </c>
      <c r="B380" s="265" t="s">
        <v>1213</v>
      </c>
      <c r="C380" s="265" t="s">
        <v>185</v>
      </c>
      <c r="D380" s="265" t="s">
        <v>333</v>
      </c>
      <c r="E380" s="265" t="s">
        <v>498</v>
      </c>
      <c r="H380" s="265" t="s">
        <v>499</v>
      </c>
      <c r="I380" s="265" t="s">
        <v>717</v>
      </c>
      <c r="M380" s="265" t="s">
        <v>484</v>
      </c>
    </row>
    <row r="381" spans="1:21">
      <c r="A381" s="265">
        <v>214470</v>
      </c>
      <c r="B381" s="265" t="s">
        <v>1215</v>
      </c>
      <c r="C381" s="265" t="s">
        <v>828</v>
      </c>
      <c r="D381" s="265" t="s">
        <v>875</v>
      </c>
      <c r="E381" s="265" t="s">
        <v>498</v>
      </c>
      <c r="H381" s="265" t="s">
        <v>499</v>
      </c>
      <c r="I381" s="265" t="s">
        <v>717</v>
      </c>
      <c r="M381" s="265" t="s">
        <v>484</v>
      </c>
      <c r="U381" s="265">
        <v>10000</v>
      </c>
    </row>
    <row r="382" spans="1:21">
      <c r="A382" s="265">
        <v>214489</v>
      </c>
      <c r="B382" s="265" t="s">
        <v>1208</v>
      </c>
      <c r="C382" s="265" t="s">
        <v>128</v>
      </c>
      <c r="D382" s="265" t="s">
        <v>365</v>
      </c>
      <c r="E382" s="265" t="s">
        <v>498</v>
      </c>
      <c r="H382" s="265" t="s">
        <v>499</v>
      </c>
      <c r="I382" s="265" t="s">
        <v>717</v>
      </c>
      <c r="M382" s="265" t="s">
        <v>484</v>
      </c>
    </row>
    <row r="383" spans="1:21">
      <c r="A383" s="265">
        <v>214500</v>
      </c>
      <c r="B383" s="265" t="s">
        <v>1961</v>
      </c>
      <c r="C383" s="265" t="s">
        <v>215</v>
      </c>
      <c r="D383" s="265" t="s">
        <v>335</v>
      </c>
      <c r="E383" s="265" t="s">
        <v>497</v>
      </c>
      <c r="H383" s="265" t="s">
        <v>499</v>
      </c>
      <c r="I383" s="265" t="s">
        <v>717</v>
      </c>
      <c r="M383" s="265" t="s">
        <v>493</v>
      </c>
    </row>
    <row r="384" spans="1:21">
      <c r="A384" s="265">
        <v>214507</v>
      </c>
      <c r="B384" s="265" t="s">
        <v>2056</v>
      </c>
      <c r="C384" s="265" t="s">
        <v>132</v>
      </c>
      <c r="D384" s="265" t="s">
        <v>285</v>
      </c>
      <c r="E384" s="265" t="s">
        <v>498</v>
      </c>
      <c r="H384" s="265" t="s">
        <v>499</v>
      </c>
      <c r="I384" s="265" t="s">
        <v>717</v>
      </c>
      <c r="M384" s="265" t="s">
        <v>472</v>
      </c>
    </row>
    <row r="385" spans="1:21">
      <c r="A385" s="265">
        <v>214520</v>
      </c>
      <c r="B385" s="265" t="s">
        <v>1965</v>
      </c>
      <c r="C385" s="265" t="s">
        <v>175</v>
      </c>
      <c r="D385" s="265" t="s">
        <v>294</v>
      </c>
      <c r="E385" s="265" t="s">
        <v>498</v>
      </c>
      <c r="H385" s="265" t="s">
        <v>499</v>
      </c>
      <c r="I385" s="265" t="s">
        <v>717</v>
      </c>
      <c r="M385" s="265" t="s">
        <v>493</v>
      </c>
    </row>
    <row r="386" spans="1:21">
      <c r="A386" s="265">
        <v>214543</v>
      </c>
      <c r="B386" s="265" t="s">
        <v>1649</v>
      </c>
      <c r="C386" s="265" t="s">
        <v>88</v>
      </c>
      <c r="D386" s="265" t="s">
        <v>650</v>
      </c>
      <c r="E386" s="265" t="s">
        <v>498</v>
      </c>
      <c r="H386" s="265" t="s">
        <v>499</v>
      </c>
      <c r="I386" s="265" t="s">
        <v>717</v>
      </c>
      <c r="M386" s="265" t="s">
        <v>483</v>
      </c>
    </row>
    <row r="387" spans="1:21">
      <c r="A387" s="265">
        <v>214554</v>
      </c>
      <c r="B387" s="265" t="s">
        <v>2756</v>
      </c>
      <c r="C387" s="265" t="s">
        <v>192</v>
      </c>
      <c r="D387" s="265" t="s">
        <v>843</v>
      </c>
      <c r="E387" s="265" t="s">
        <v>497</v>
      </c>
      <c r="H387" s="265" t="s">
        <v>499</v>
      </c>
      <c r="I387" s="265" t="s">
        <v>717</v>
      </c>
      <c r="M387" s="265" t="s">
        <v>474</v>
      </c>
    </row>
    <row r="388" spans="1:21">
      <c r="A388" s="265">
        <v>214555</v>
      </c>
      <c r="B388" s="265" t="s">
        <v>2138</v>
      </c>
      <c r="C388" s="265" t="s">
        <v>2139</v>
      </c>
      <c r="D388" s="265" t="s">
        <v>287</v>
      </c>
      <c r="E388" s="265" t="s">
        <v>498</v>
      </c>
      <c r="H388" s="265" t="s">
        <v>499</v>
      </c>
      <c r="I388" s="265" t="s">
        <v>717</v>
      </c>
      <c r="M388" s="265" t="s">
        <v>472</v>
      </c>
      <c r="U388" s="265">
        <v>0</v>
      </c>
    </row>
    <row r="389" spans="1:21">
      <c r="A389" s="265">
        <v>214579</v>
      </c>
      <c r="B389" s="265" t="s">
        <v>2268</v>
      </c>
      <c r="C389" s="265" t="s">
        <v>152</v>
      </c>
      <c r="D389" s="265" t="s">
        <v>2269</v>
      </c>
      <c r="E389" s="265" t="s">
        <v>498</v>
      </c>
      <c r="H389" s="265" t="s">
        <v>499</v>
      </c>
      <c r="I389" s="265" t="s">
        <v>717</v>
      </c>
      <c r="M389" s="265" t="s">
        <v>472</v>
      </c>
    </row>
    <row r="390" spans="1:21">
      <c r="A390" s="265">
        <v>214586</v>
      </c>
      <c r="B390" s="265" t="s">
        <v>2084</v>
      </c>
      <c r="C390" s="265" t="s">
        <v>218</v>
      </c>
      <c r="D390" s="265" t="s">
        <v>409</v>
      </c>
      <c r="E390" s="265" t="s">
        <v>498</v>
      </c>
      <c r="H390" s="265" t="s">
        <v>499</v>
      </c>
      <c r="I390" s="265" t="s">
        <v>717</v>
      </c>
      <c r="M390" s="265" t="s">
        <v>472</v>
      </c>
    </row>
    <row r="391" spans="1:21">
      <c r="A391" s="265">
        <v>214590</v>
      </c>
      <c r="B391" s="265" t="s">
        <v>853</v>
      </c>
      <c r="C391" s="265" t="s">
        <v>854</v>
      </c>
      <c r="D391" s="265" t="s">
        <v>855</v>
      </c>
      <c r="E391" s="265" t="s">
        <v>497</v>
      </c>
      <c r="F391" s="265">
        <v>36176</v>
      </c>
      <c r="G391" s="265" t="s">
        <v>491</v>
      </c>
      <c r="H391" s="265" t="s">
        <v>499</v>
      </c>
      <c r="I391" s="265" t="s">
        <v>717</v>
      </c>
      <c r="M391" s="265" t="s">
        <v>491</v>
      </c>
    </row>
    <row r="392" spans="1:21">
      <c r="A392" s="265">
        <v>214592</v>
      </c>
      <c r="B392" s="265" t="s">
        <v>3361</v>
      </c>
      <c r="C392" s="265" t="s">
        <v>180</v>
      </c>
      <c r="D392" s="265" t="s">
        <v>333</v>
      </c>
      <c r="E392" s="265" t="s">
        <v>498</v>
      </c>
      <c r="H392" s="265" t="s">
        <v>499</v>
      </c>
      <c r="I392" s="265" t="s">
        <v>717</v>
      </c>
      <c r="M392" s="265" t="s">
        <v>482</v>
      </c>
    </row>
    <row r="393" spans="1:21">
      <c r="A393" s="265">
        <v>214595</v>
      </c>
      <c r="B393" s="265" t="s">
        <v>1556</v>
      </c>
      <c r="C393" s="265" t="s">
        <v>168</v>
      </c>
      <c r="D393" s="265" t="s">
        <v>650</v>
      </c>
      <c r="E393" s="265" t="s">
        <v>498</v>
      </c>
      <c r="H393" s="265" t="s">
        <v>499</v>
      </c>
      <c r="I393" s="265" t="s">
        <v>717</v>
      </c>
      <c r="M393" s="265" t="s">
        <v>483</v>
      </c>
    </row>
    <row r="394" spans="1:21">
      <c r="A394" s="265">
        <v>214608</v>
      </c>
      <c r="B394" s="265" t="s">
        <v>2143</v>
      </c>
      <c r="C394" s="265" t="s">
        <v>1006</v>
      </c>
      <c r="D394" s="265" t="s">
        <v>306</v>
      </c>
      <c r="E394" s="265" t="s">
        <v>498</v>
      </c>
      <c r="H394" s="265" t="s">
        <v>499</v>
      </c>
      <c r="I394" s="265" t="s">
        <v>717</v>
      </c>
      <c r="M394" s="265" t="s">
        <v>472</v>
      </c>
      <c r="U394" s="265">
        <v>0</v>
      </c>
    </row>
    <row r="395" spans="1:21">
      <c r="A395" s="265">
        <v>214616</v>
      </c>
      <c r="B395" s="265" t="s">
        <v>1248</v>
      </c>
      <c r="C395" s="265" t="s">
        <v>153</v>
      </c>
      <c r="D395" s="265" t="s">
        <v>333</v>
      </c>
      <c r="E395" s="265" t="s">
        <v>497</v>
      </c>
      <c r="H395" s="265" t="s">
        <v>499</v>
      </c>
      <c r="I395" s="265" t="s">
        <v>717</v>
      </c>
      <c r="M395" s="265" t="s">
        <v>484</v>
      </c>
    </row>
    <row r="396" spans="1:21">
      <c r="A396" s="265">
        <v>214617</v>
      </c>
      <c r="B396" s="265" t="s">
        <v>3181</v>
      </c>
      <c r="C396" s="265" t="s">
        <v>153</v>
      </c>
      <c r="D396" s="265" t="s">
        <v>302</v>
      </c>
      <c r="E396" s="265" t="s">
        <v>497</v>
      </c>
      <c r="H396" s="265" t="s">
        <v>556</v>
      </c>
      <c r="I396" s="265" t="s">
        <v>717</v>
      </c>
      <c r="M396" s="265" t="s">
        <v>463</v>
      </c>
    </row>
    <row r="397" spans="1:21">
      <c r="A397" s="265">
        <v>214618</v>
      </c>
      <c r="B397" s="265" t="s">
        <v>1850</v>
      </c>
      <c r="C397" s="265" t="s">
        <v>1851</v>
      </c>
      <c r="D397" s="265" t="s">
        <v>324</v>
      </c>
      <c r="E397" s="265" t="s">
        <v>497</v>
      </c>
      <c r="H397" s="265" t="s">
        <v>499</v>
      </c>
      <c r="I397" s="265" t="s">
        <v>717</v>
      </c>
      <c r="M397" s="265" t="s">
        <v>482</v>
      </c>
    </row>
    <row r="398" spans="1:21">
      <c r="A398" s="265">
        <v>214621</v>
      </c>
      <c r="B398" s="265" t="s">
        <v>2309</v>
      </c>
      <c r="C398" s="265" t="s">
        <v>700</v>
      </c>
      <c r="D398" s="265" t="s">
        <v>715</v>
      </c>
      <c r="E398" s="265" t="s">
        <v>497</v>
      </c>
      <c r="H398" s="265" t="s">
        <v>499</v>
      </c>
      <c r="I398" s="265" t="s">
        <v>717</v>
      </c>
      <c r="M398" s="265" t="s">
        <v>472</v>
      </c>
    </row>
    <row r="399" spans="1:21">
      <c r="A399" s="265">
        <v>214644</v>
      </c>
      <c r="B399" s="265" t="s">
        <v>2778</v>
      </c>
      <c r="C399" s="265" t="s">
        <v>148</v>
      </c>
      <c r="D399" s="265" t="s">
        <v>302</v>
      </c>
      <c r="E399" s="265" t="s">
        <v>497</v>
      </c>
      <c r="H399" s="265" t="s">
        <v>499</v>
      </c>
      <c r="I399" s="265" t="s">
        <v>717</v>
      </c>
      <c r="M399" s="265" t="s">
        <v>474</v>
      </c>
    </row>
    <row r="400" spans="1:21">
      <c r="A400" s="265">
        <v>214649</v>
      </c>
      <c r="B400" s="265" t="s">
        <v>732</v>
      </c>
      <c r="C400" s="265" t="s">
        <v>708</v>
      </c>
      <c r="D400" s="265" t="s">
        <v>733</v>
      </c>
      <c r="E400" s="265" t="s">
        <v>497</v>
      </c>
      <c r="F400" s="265">
        <v>33025</v>
      </c>
      <c r="G400" s="265" t="s">
        <v>554</v>
      </c>
      <c r="H400" s="265" t="s">
        <v>499</v>
      </c>
      <c r="I400" s="265" t="s">
        <v>717</v>
      </c>
      <c r="M400" s="265" t="s">
        <v>494</v>
      </c>
    </row>
    <row r="401" spans="1:21">
      <c r="A401" s="265">
        <v>214650</v>
      </c>
      <c r="B401" s="265" t="s">
        <v>1940</v>
      </c>
      <c r="C401" s="265" t="s">
        <v>84</v>
      </c>
      <c r="D401" s="265" t="s">
        <v>692</v>
      </c>
      <c r="E401" s="265" t="s">
        <v>498</v>
      </c>
      <c r="H401" s="265" t="s">
        <v>499</v>
      </c>
      <c r="I401" s="265" t="s">
        <v>717</v>
      </c>
      <c r="M401" s="265" t="s">
        <v>493</v>
      </c>
    </row>
    <row r="402" spans="1:21">
      <c r="A402" s="265">
        <v>214657</v>
      </c>
      <c r="B402" s="265" t="s">
        <v>2117</v>
      </c>
      <c r="C402" s="265" t="s">
        <v>2118</v>
      </c>
      <c r="D402" s="265" t="s">
        <v>308</v>
      </c>
      <c r="E402" s="265" t="s">
        <v>497</v>
      </c>
      <c r="H402" s="265" t="s">
        <v>499</v>
      </c>
      <c r="I402" s="265" t="s">
        <v>717</v>
      </c>
      <c r="M402" s="265" t="s">
        <v>472</v>
      </c>
    </row>
    <row r="403" spans="1:21">
      <c r="A403" s="265">
        <v>214660</v>
      </c>
      <c r="B403" s="265" t="s">
        <v>2124</v>
      </c>
      <c r="C403" s="265" t="s">
        <v>155</v>
      </c>
      <c r="D403" s="265" t="s">
        <v>2125</v>
      </c>
      <c r="E403" s="265" t="s">
        <v>497</v>
      </c>
      <c r="H403" s="265" t="s">
        <v>499</v>
      </c>
      <c r="I403" s="265" t="s">
        <v>717</v>
      </c>
      <c r="M403" s="265" t="s">
        <v>472</v>
      </c>
    </row>
    <row r="404" spans="1:21">
      <c r="A404" s="265">
        <v>214662</v>
      </c>
      <c r="B404" s="265" t="s">
        <v>2761</v>
      </c>
      <c r="C404" s="265" t="s">
        <v>635</v>
      </c>
      <c r="D404" s="265" t="s">
        <v>405</v>
      </c>
      <c r="E404" s="265" t="s">
        <v>497</v>
      </c>
      <c r="H404" s="265" t="s">
        <v>499</v>
      </c>
      <c r="I404" s="265" t="s">
        <v>717</v>
      </c>
      <c r="M404" s="265" t="s">
        <v>474</v>
      </c>
    </row>
    <row r="405" spans="1:21">
      <c r="A405" s="265">
        <v>214665</v>
      </c>
      <c r="B405" s="265" t="s">
        <v>2332</v>
      </c>
      <c r="C405" s="265" t="s">
        <v>603</v>
      </c>
      <c r="D405" s="265" t="s">
        <v>285</v>
      </c>
      <c r="E405" s="265" t="s">
        <v>497</v>
      </c>
      <c r="H405" s="265" t="s">
        <v>499</v>
      </c>
      <c r="I405" s="265" t="s">
        <v>717</v>
      </c>
      <c r="M405" s="265" t="s">
        <v>472</v>
      </c>
    </row>
    <row r="406" spans="1:21">
      <c r="A406" s="265">
        <v>214666</v>
      </c>
      <c r="B406" s="265" t="s">
        <v>2632</v>
      </c>
      <c r="C406" s="265" t="s">
        <v>88</v>
      </c>
      <c r="D406" s="265" t="s">
        <v>396</v>
      </c>
      <c r="E406" s="265" t="s">
        <v>497</v>
      </c>
      <c r="H406" s="265" t="s">
        <v>499</v>
      </c>
      <c r="I406" s="265" t="s">
        <v>717</v>
      </c>
      <c r="M406" s="265" t="s">
        <v>474</v>
      </c>
    </row>
    <row r="407" spans="1:21">
      <c r="A407" s="265">
        <v>214670</v>
      </c>
      <c r="B407" s="265" t="s">
        <v>2805</v>
      </c>
      <c r="C407" s="265" t="s">
        <v>2806</v>
      </c>
      <c r="D407" s="265" t="s">
        <v>1438</v>
      </c>
      <c r="E407" s="265" t="s">
        <v>497</v>
      </c>
      <c r="H407" s="265" t="s">
        <v>499</v>
      </c>
      <c r="I407" s="265" t="s">
        <v>717</v>
      </c>
      <c r="M407" s="265" t="s">
        <v>474</v>
      </c>
      <c r="U407" s="265">
        <v>23000</v>
      </c>
    </row>
    <row r="408" spans="1:21">
      <c r="A408" s="265">
        <v>214673</v>
      </c>
      <c r="B408" s="265" t="s">
        <v>1098</v>
      </c>
      <c r="C408" s="265" t="s">
        <v>84</v>
      </c>
      <c r="D408" s="265" t="s">
        <v>328</v>
      </c>
      <c r="E408" s="265" t="s">
        <v>497</v>
      </c>
      <c r="H408" s="265" t="s">
        <v>499</v>
      </c>
      <c r="I408" s="265" t="s">
        <v>717</v>
      </c>
      <c r="M408" s="265" t="s">
        <v>492</v>
      </c>
    </row>
    <row r="409" spans="1:21">
      <c r="A409" s="265">
        <v>214674</v>
      </c>
      <c r="B409" s="265" t="s">
        <v>892</v>
      </c>
      <c r="C409" s="265" t="s">
        <v>614</v>
      </c>
      <c r="D409" s="265" t="s">
        <v>436</v>
      </c>
      <c r="E409" s="265" t="s">
        <v>497</v>
      </c>
      <c r="H409" s="265" t="s">
        <v>499</v>
      </c>
      <c r="I409" s="265" t="s">
        <v>717</v>
      </c>
      <c r="M409" s="265" t="s">
        <v>491</v>
      </c>
      <c r="U409" s="265">
        <v>18000</v>
      </c>
    </row>
    <row r="410" spans="1:21">
      <c r="A410" s="265">
        <v>214680</v>
      </c>
      <c r="B410" s="265" t="s">
        <v>2090</v>
      </c>
      <c r="C410" s="265" t="s">
        <v>84</v>
      </c>
      <c r="D410" s="265" t="s">
        <v>336</v>
      </c>
      <c r="E410" s="265" t="s">
        <v>498</v>
      </c>
      <c r="H410" s="265" t="s">
        <v>499</v>
      </c>
      <c r="I410" s="265" t="s">
        <v>717</v>
      </c>
      <c r="M410" s="265" t="s">
        <v>472</v>
      </c>
    </row>
    <row r="411" spans="1:21">
      <c r="A411" s="265">
        <v>214681</v>
      </c>
      <c r="B411" s="265" t="s">
        <v>2058</v>
      </c>
      <c r="C411" s="265" t="s">
        <v>109</v>
      </c>
      <c r="D411" s="265" t="s">
        <v>399</v>
      </c>
      <c r="E411" s="265" t="s">
        <v>497</v>
      </c>
      <c r="H411" s="265" t="s">
        <v>499</v>
      </c>
      <c r="I411" s="265" t="s">
        <v>717</v>
      </c>
      <c r="M411" s="265" t="s">
        <v>472</v>
      </c>
    </row>
    <row r="412" spans="1:21">
      <c r="A412" s="265">
        <v>214685</v>
      </c>
      <c r="B412" s="265" t="s">
        <v>2584</v>
      </c>
      <c r="C412" s="265" t="s">
        <v>79</v>
      </c>
      <c r="D412" s="265" t="s">
        <v>368</v>
      </c>
      <c r="E412" s="265" t="s">
        <v>498</v>
      </c>
      <c r="H412" s="265" t="s">
        <v>499</v>
      </c>
      <c r="I412" s="265" t="s">
        <v>717</v>
      </c>
      <c r="M412" s="265" t="s">
        <v>495</v>
      </c>
    </row>
    <row r="413" spans="1:21">
      <c r="A413" s="265">
        <v>214686</v>
      </c>
      <c r="B413" s="265" t="s">
        <v>2823</v>
      </c>
      <c r="C413" s="265" t="s">
        <v>164</v>
      </c>
      <c r="D413" s="265" t="s">
        <v>367</v>
      </c>
      <c r="E413" s="265" t="s">
        <v>498</v>
      </c>
      <c r="H413" s="265" t="s">
        <v>499</v>
      </c>
      <c r="I413" s="265" t="s">
        <v>717</v>
      </c>
      <c r="M413" s="265" t="s">
        <v>474</v>
      </c>
    </row>
    <row r="414" spans="1:21">
      <c r="A414" s="265">
        <v>214688</v>
      </c>
      <c r="B414" s="265" t="s">
        <v>2677</v>
      </c>
      <c r="C414" s="265" t="s">
        <v>165</v>
      </c>
      <c r="D414" s="265" t="s">
        <v>373</v>
      </c>
      <c r="E414" s="265" t="s">
        <v>498</v>
      </c>
      <c r="H414" s="265" t="s">
        <v>499</v>
      </c>
      <c r="I414" s="265" t="s">
        <v>717</v>
      </c>
      <c r="M414" s="265" t="s">
        <v>474</v>
      </c>
    </row>
    <row r="415" spans="1:21">
      <c r="A415" s="265">
        <v>214695</v>
      </c>
      <c r="B415" s="265" t="s">
        <v>2768</v>
      </c>
      <c r="C415" s="265" t="s">
        <v>88</v>
      </c>
      <c r="D415" s="265" t="s">
        <v>287</v>
      </c>
      <c r="E415" s="265" t="s">
        <v>498</v>
      </c>
      <c r="H415" s="265" t="s">
        <v>499</v>
      </c>
      <c r="I415" s="265" t="s">
        <v>717</v>
      </c>
      <c r="M415" s="265" t="s">
        <v>474</v>
      </c>
    </row>
    <row r="416" spans="1:21">
      <c r="A416" s="265">
        <v>214705</v>
      </c>
      <c r="B416" s="265" t="s">
        <v>1209</v>
      </c>
      <c r="C416" s="265" t="s">
        <v>115</v>
      </c>
      <c r="D416" s="265" t="s">
        <v>340</v>
      </c>
      <c r="E416" s="265" t="s">
        <v>498</v>
      </c>
      <c r="H416" s="265" t="s">
        <v>499</v>
      </c>
      <c r="I416" s="265" t="s">
        <v>717</v>
      </c>
      <c r="M416" s="265" t="s">
        <v>484</v>
      </c>
    </row>
    <row r="417" spans="1:21">
      <c r="A417" s="265">
        <v>214706</v>
      </c>
      <c r="B417" s="265" t="s">
        <v>1013</v>
      </c>
      <c r="C417" s="265" t="s">
        <v>80</v>
      </c>
      <c r="D417" s="265" t="s">
        <v>651</v>
      </c>
      <c r="E417" s="265" t="s">
        <v>497</v>
      </c>
      <c r="H417" s="265" t="s">
        <v>499</v>
      </c>
      <c r="I417" s="265" t="s">
        <v>717</v>
      </c>
      <c r="M417" s="265" t="s">
        <v>492</v>
      </c>
    </row>
    <row r="418" spans="1:21">
      <c r="A418" s="265">
        <v>214708</v>
      </c>
      <c r="B418" s="265" t="s">
        <v>1062</v>
      </c>
      <c r="C418" s="265" t="s">
        <v>115</v>
      </c>
      <c r="D418" s="265" t="s">
        <v>420</v>
      </c>
      <c r="E418" s="265" t="s">
        <v>498</v>
      </c>
      <c r="H418" s="265" t="s">
        <v>499</v>
      </c>
      <c r="I418" s="265" t="s">
        <v>717</v>
      </c>
      <c r="M418" s="265" t="s">
        <v>492</v>
      </c>
    </row>
    <row r="419" spans="1:21">
      <c r="A419" s="265">
        <v>214714</v>
      </c>
      <c r="B419" s="265" t="s">
        <v>3058</v>
      </c>
      <c r="C419" s="265" t="s">
        <v>3059</v>
      </c>
      <c r="D419" s="265" t="s">
        <v>623</v>
      </c>
      <c r="E419" s="265" t="s">
        <v>498</v>
      </c>
      <c r="H419" s="265" t="s">
        <v>499</v>
      </c>
      <c r="I419" s="265" t="s">
        <v>717</v>
      </c>
      <c r="M419" s="265" t="s">
        <v>486</v>
      </c>
    </row>
    <row r="420" spans="1:21">
      <c r="A420" s="265">
        <v>214717</v>
      </c>
      <c r="B420" s="265" t="s">
        <v>2657</v>
      </c>
      <c r="C420" s="265" t="s">
        <v>124</v>
      </c>
      <c r="D420" s="265" t="s">
        <v>378</v>
      </c>
      <c r="E420" s="265" t="s">
        <v>498</v>
      </c>
      <c r="H420" s="265" t="s">
        <v>499</v>
      </c>
      <c r="I420" s="265" t="s">
        <v>717</v>
      </c>
      <c r="M420" s="265" t="s">
        <v>474</v>
      </c>
      <c r="U420" s="265">
        <v>13000</v>
      </c>
    </row>
    <row r="421" spans="1:21">
      <c r="A421" s="265">
        <v>214718</v>
      </c>
      <c r="B421" s="265" t="s">
        <v>3083</v>
      </c>
      <c r="C421" s="265" t="s">
        <v>114</v>
      </c>
      <c r="D421" s="265" t="s">
        <v>441</v>
      </c>
      <c r="E421" s="265" t="s">
        <v>498</v>
      </c>
      <c r="H421" s="265" t="s">
        <v>499</v>
      </c>
      <c r="I421" s="265" t="s">
        <v>717</v>
      </c>
      <c r="M421" s="265" t="s">
        <v>486</v>
      </c>
    </row>
    <row r="422" spans="1:21">
      <c r="A422" s="265">
        <v>214726</v>
      </c>
      <c r="B422" s="265" t="s">
        <v>1667</v>
      </c>
      <c r="C422" s="265" t="s">
        <v>81</v>
      </c>
      <c r="D422" s="265" t="s">
        <v>349</v>
      </c>
      <c r="E422" s="265" t="s">
        <v>498</v>
      </c>
      <c r="H422" s="265" t="s">
        <v>499</v>
      </c>
      <c r="I422" s="265" t="s">
        <v>717</v>
      </c>
      <c r="M422" s="265" t="s">
        <v>483</v>
      </c>
    </row>
    <row r="423" spans="1:21">
      <c r="A423" s="265">
        <v>214729</v>
      </c>
      <c r="B423" s="265" t="s">
        <v>1455</v>
      </c>
      <c r="C423" s="265" t="s">
        <v>128</v>
      </c>
      <c r="D423" s="265" t="s">
        <v>409</v>
      </c>
      <c r="E423" s="265" t="s">
        <v>498</v>
      </c>
      <c r="H423" s="265" t="s">
        <v>499</v>
      </c>
      <c r="I423" s="265" t="s">
        <v>717</v>
      </c>
      <c r="M423" s="265" t="s">
        <v>481</v>
      </c>
    </row>
    <row r="424" spans="1:21">
      <c r="A424" s="265">
        <v>214735</v>
      </c>
      <c r="B424" s="265" t="s">
        <v>1986</v>
      </c>
      <c r="C424" s="265" t="s">
        <v>1987</v>
      </c>
      <c r="D424" s="265" t="s">
        <v>345</v>
      </c>
      <c r="E424" s="265" t="s">
        <v>497</v>
      </c>
      <c r="H424" s="265" t="s">
        <v>499</v>
      </c>
      <c r="I424" s="265" t="s">
        <v>717</v>
      </c>
      <c r="M424" s="265" t="s">
        <v>493</v>
      </c>
    </row>
    <row r="425" spans="1:21">
      <c r="A425" s="265">
        <v>214736</v>
      </c>
      <c r="B425" s="265" t="s">
        <v>775</v>
      </c>
      <c r="C425" s="265" t="s">
        <v>653</v>
      </c>
      <c r="D425" s="265" t="s">
        <v>772</v>
      </c>
      <c r="E425" s="265" t="s">
        <v>497</v>
      </c>
      <c r="F425" s="265">
        <v>36047</v>
      </c>
      <c r="G425" s="265" t="s">
        <v>496</v>
      </c>
      <c r="H425" s="265" t="s">
        <v>499</v>
      </c>
      <c r="I425" s="265" t="s">
        <v>717</v>
      </c>
      <c r="M425" s="265" t="s">
        <v>496</v>
      </c>
    </row>
    <row r="426" spans="1:21">
      <c r="A426" s="265">
        <v>214757</v>
      </c>
      <c r="B426" s="265" t="s">
        <v>3193</v>
      </c>
      <c r="C426" s="265" t="s">
        <v>84</v>
      </c>
      <c r="D426" s="265" t="s">
        <v>392</v>
      </c>
      <c r="E426" s="265" t="s">
        <v>498</v>
      </c>
      <c r="H426" s="265" t="s">
        <v>556</v>
      </c>
      <c r="I426" s="265" t="s">
        <v>717</v>
      </c>
      <c r="M426" s="265" t="s">
        <v>463</v>
      </c>
    </row>
    <row r="427" spans="1:21">
      <c r="A427" s="265">
        <v>214758</v>
      </c>
      <c r="B427" s="265" t="s">
        <v>1093</v>
      </c>
      <c r="C427" s="265" t="s">
        <v>88</v>
      </c>
      <c r="D427" s="265" t="s">
        <v>898</v>
      </c>
      <c r="E427" s="265" t="s">
        <v>498</v>
      </c>
      <c r="H427" s="265" t="s">
        <v>499</v>
      </c>
      <c r="I427" s="265" t="s">
        <v>717</v>
      </c>
      <c r="M427" s="265" t="s">
        <v>492</v>
      </c>
    </row>
    <row r="428" spans="1:21">
      <c r="A428" s="265">
        <v>214761</v>
      </c>
      <c r="B428" s="265" t="s">
        <v>2094</v>
      </c>
      <c r="C428" s="265" t="s">
        <v>603</v>
      </c>
      <c r="D428" s="265" t="s">
        <v>370</v>
      </c>
      <c r="E428" s="265" t="s">
        <v>498</v>
      </c>
      <c r="H428" s="265" t="s">
        <v>499</v>
      </c>
      <c r="I428" s="265" t="s">
        <v>717</v>
      </c>
      <c r="M428" s="265" t="s">
        <v>472</v>
      </c>
    </row>
    <row r="429" spans="1:21">
      <c r="A429" s="265">
        <v>214763</v>
      </c>
      <c r="B429" s="265" t="s">
        <v>1459</v>
      </c>
      <c r="C429" s="265" t="s">
        <v>84</v>
      </c>
      <c r="D429" s="265" t="s">
        <v>338</v>
      </c>
      <c r="E429" s="265" t="s">
        <v>498</v>
      </c>
      <c r="H429" s="265" t="s">
        <v>499</v>
      </c>
      <c r="I429" s="265" t="s">
        <v>717</v>
      </c>
      <c r="M429" s="265" t="s">
        <v>481</v>
      </c>
    </row>
    <row r="430" spans="1:21">
      <c r="A430" s="265">
        <v>214764</v>
      </c>
      <c r="B430" s="265" t="s">
        <v>1258</v>
      </c>
      <c r="C430" s="265" t="s">
        <v>1259</v>
      </c>
      <c r="D430" s="265" t="s">
        <v>432</v>
      </c>
      <c r="E430" s="265" t="s">
        <v>498</v>
      </c>
      <c r="H430" s="265" t="s">
        <v>499</v>
      </c>
      <c r="I430" s="265" t="s">
        <v>717</v>
      </c>
      <c r="M430" s="265" t="s">
        <v>484</v>
      </c>
    </row>
    <row r="431" spans="1:21">
      <c r="A431" s="265">
        <v>214765</v>
      </c>
      <c r="B431" s="265" t="s">
        <v>1554</v>
      </c>
      <c r="C431" s="265" t="s">
        <v>153</v>
      </c>
      <c r="D431" s="265" t="s">
        <v>332</v>
      </c>
      <c r="E431" s="265" t="s">
        <v>497</v>
      </c>
      <c r="H431" s="265" t="s">
        <v>499</v>
      </c>
      <c r="I431" s="265" t="s">
        <v>717</v>
      </c>
      <c r="M431" s="265" t="s">
        <v>483</v>
      </c>
    </row>
    <row r="432" spans="1:21">
      <c r="A432" s="265">
        <v>214767</v>
      </c>
      <c r="B432" s="265" t="s">
        <v>2772</v>
      </c>
      <c r="C432" s="265" t="s">
        <v>88</v>
      </c>
      <c r="D432" s="265" t="s">
        <v>334</v>
      </c>
      <c r="E432" s="265" t="s">
        <v>497</v>
      </c>
      <c r="H432" s="265" t="s">
        <v>499</v>
      </c>
      <c r="I432" s="265" t="s">
        <v>717</v>
      </c>
      <c r="M432" s="265" t="s">
        <v>474</v>
      </c>
    </row>
    <row r="433" spans="1:13">
      <c r="A433" s="265">
        <v>214773</v>
      </c>
      <c r="B433" s="265" t="s">
        <v>1173</v>
      </c>
      <c r="C433" s="265" t="s">
        <v>630</v>
      </c>
      <c r="D433" s="265" t="s">
        <v>288</v>
      </c>
      <c r="E433" s="265" t="s">
        <v>497</v>
      </c>
      <c r="H433" s="265" t="s">
        <v>499</v>
      </c>
      <c r="I433" s="265" t="s">
        <v>717</v>
      </c>
      <c r="M433" s="265" t="s">
        <v>484</v>
      </c>
    </row>
    <row r="434" spans="1:13">
      <c r="A434" s="265">
        <v>214781</v>
      </c>
      <c r="B434" s="265" t="s">
        <v>1409</v>
      </c>
      <c r="C434" s="265" t="s">
        <v>112</v>
      </c>
      <c r="D434" s="265" t="s">
        <v>325</v>
      </c>
      <c r="E434" s="265" t="s">
        <v>498</v>
      </c>
      <c r="H434" s="265" t="s">
        <v>499</v>
      </c>
      <c r="I434" s="265" t="s">
        <v>717</v>
      </c>
      <c r="M434" s="265" t="s">
        <v>487</v>
      </c>
    </row>
    <row r="435" spans="1:13">
      <c r="A435" s="265">
        <v>214783</v>
      </c>
      <c r="B435" s="265" t="s">
        <v>2819</v>
      </c>
      <c r="C435" s="265" t="s">
        <v>95</v>
      </c>
      <c r="D435" s="265" t="s">
        <v>1039</v>
      </c>
      <c r="E435" s="265" t="s">
        <v>498</v>
      </c>
      <c r="H435" s="265" t="s">
        <v>499</v>
      </c>
      <c r="I435" s="265" t="s">
        <v>717</v>
      </c>
      <c r="M435" s="265" t="s">
        <v>474</v>
      </c>
    </row>
    <row r="436" spans="1:13">
      <c r="A436" s="265">
        <v>214785</v>
      </c>
      <c r="B436" s="265" t="s">
        <v>2624</v>
      </c>
      <c r="C436" s="265" t="s">
        <v>151</v>
      </c>
      <c r="D436" s="265" t="s">
        <v>373</v>
      </c>
      <c r="E436" s="265" t="s">
        <v>497</v>
      </c>
      <c r="H436" s="265" t="s">
        <v>499</v>
      </c>
      <c r="I436" s="265" t="s">
        <v>717</v>
      </c>
      <c r="M436" s="265" t="s">
        <v>474</v>
      </c>
    </row>
    <row r="437" spans="1:13">
      <c r="A437" s="265">
        <v>214791</v>
      </c>
      <c r="B437" s="265" t="s">
        <v>1492</v>
      </c>
      <c r="C437" s="265" t="s">
        <v>78</v>
      </c>
      <c r="D437" s="265" t="s">
        <v>610</v>
      </c>
      <c r="E437" s="265" t="s">
        <v>497</v>
      </c>
      <c r="H437" s="265" t="s">
        <v>499</v>
      </c>
      <c r="I437" s="265" t="s">
        <v>717</v>
      </c>
      <c r="M437" s="265" t="s">
        <v>481</v>
      </c>
    </row>
    <row r="438" spans="1:13">
      <c r="A438" s="265">
        <v>214792</v>
      </c>
      <c r="B438" s="265" t="s">
        <v>818</v>
      </c>
      <c r="C438" s="265" t="s">
        <v>175</v>
      </c>
      <c r="D438" s="265" t="s">
        <v>819</v>
      </c>
      <c r="E438" s="265" t="s">
        <v>497</v>
      </c>
      <c r="F438" s="265">
        <v>34476</v>
      </c>
      <c r="G438" s="265" t="s">
        <v>491</v>
      </c>
      <c r="H438" s="265" t="s">
        <v>499</v>
      </c>
      <c r="I438" s="265" t="s">
        <v>717</v>
      </c>
      <c r="M438" s="265" t="s">
        <v>491</v>
      </c>
    </row>
    <row r="439" spans="1:13">
      <c r="A439" s="265">
        <v>214793</v>
      </c>
      <c r="B439" s="265" t="s">
        <v>1217</v>
      </c>
      <c r="C439" s="265" t="s">
        <v>88</v>
      </c>
      <c r="D439" s="265" t="s">
        <v>1218</v>
      </c>
      <c r="E439" s="265" t="s">
        <v>497</v>
      </c>
      <c r="H439" s="265" t="s">
        <v>499</v>
      </c>
      <c r="I439" s="265" t="s">
        <v>717</v>
      </c>
      <c r="M439" s="265" t="s">
        <v>484</v>
      </c>
    </row>
    <row r="440" spans="1:13">
      <c r="A440" s="265">
        <v>214794</v>
      </c>
      <c r="B440" s="265" t="s">
        <v>3164</v>
      </c>
      <c r="C440" s="265" t="s">
        <v>3165</v>
      </c>
      <c r="D440" s="265" t="s">
        <v>312</v>
      </c>
      <c r="E440" s="265" t="s">
        <v>497</v>
      </c>
      <c r="H440" s="265" t="s">
        <v>3414</v>
      </c>
      <c r="I440" s="265" t="s">
        <v>717</v>
      </c>
      <c r="M440" s="265" t="s">
        <v>463</v>
      </c>
    </row>
    <row r="441" spans="1:13">
      <c r="A441" s="265">
        <v>214798</v>
      </c>
      <c r="B441" s="265" t="s">
        <v>1860</v>
      </c>
      <c r="C441" s="265" t="s">
        <v>129</v>
      </c>
      <c r="D441" s="265" t="s">
        <v>447</v>
      </c>
      <c r="E441" s="265" t="s">
        <v>498</v>
      </c>
      <c r="H441" s="265" t="s">
        <v>499</v>
      </c>
      <c r="I441" s="265" t="s">
        <v>717</v>
      </c>
      <c r="M441" s="265" t="s">
        <v>482</v>
      </c>
    </row>
    <row r="442" spans="1:13">
      <c r="A442" s="265">
        <v>214799</v>
      </c>
      <c r="B442" s="265" t="s">
        <v>2564</v>
      </c>
      <c r="C442" s="265" t="s">
        <v>244</v>
      </c>
      <c r="D442" s="265" t="s">
        <v>672</v>
      </c>
      <c r="E442" s="265" t="s">
        <v>498</v>
      </c>
      <c r="H442" s="265" t="s">
        <v>499</v>
      </c>
      <c r="I442" s="265" t="s">
        <v>717</v>
      </c>
      <c r="M442" s="265" t="s">
        <v>495</v>
      </c>
    </row>
    <row r="443" spans="1:13">
      <c r="A443" s="265">
        <v>214802</v>
      </c>
      <c r="B443" s="265" t="s">
        <v>1614</v>
      </c>
      <c r="C443" s="265" t="s">
        <v>95</v>
      </c>
      <c r="D443" s="265" t="s">
        <v>364</v>
      </c>
      <c r="E443" s="265" t="s">
        <v>498</v>
      </c>
      <c r="H443" s="265" t="s">
        <v>499</v>
      </c>
      <c r="I443" s="265" t="s">
        <v>717</v>
      </c>
      <c r="M443" s="265" t="s">
        <v>483</v>
      </c>
    </row>
    <row r="444" spans="1:13">
      <c r="A444" s="265">
        <v>214803</v>
      </c>
      <c r="B444" s="265" t="s">
        <v>3062</v>
      </c>
      <c r="C444" s="265" t="s">
        <v>78</v>
      </c>
      <c r="D444" s="265" t="s">
        <v>366</v>
      </c>
      <c r="E444" s="265" t="s">
        <v>498</v>
      </c>
      <c r="H444" s="265" t="s">
        <v>499</v>
      </c>
      <c r="I444" s="265" t="s">
        <v>717</v>
      </c>
      <c r="M444" s="265" t="s">
        <v>486</v>
      </c>
    </row>
    <row r="445" spans="1:13">
      <c r="A445" s="265">
        <v>214810</v>
      </c>
      <c r="B445" s="265" t="s">
        <v>2647</v>
      </c>
      <c r="C445" s="265" t="s">
        <v>84</v>
      </c>
      <c r="D445" s="265" t="s">
        <v>325</v>
      </c>
      <c r="E445" s="265" t="s">
        <v>497</v>
      </c>
      <c r="H445" s="265" t="s">
        <v>499</v>
      </c>
      <c r="I445" s="265" t="s">
        <v>717</v>
      </c>
      <c r="M445" s="265" t="s">
        <v>474</v>
      </c>
    </row>
    <row r="446" spans="1:13">
      <c r="A446" s="265">
        <v>214812</v>
      </c>
      <c r="B446" s="265" t="s">
        <v>2710</v>
      </c>
      <c r="C446" s="265" t="s">
        <v>690</v>
      </c>
      <c r="D446" s="265" t="s">
        <v>594</v>
      </c>
      <c r="E446" s="265" t="s">
        <v>497</v>
      </c>
      <c r="H446" s="265" t="s">
        <v>499</v>
      </c>
      <c r="I446" s="265" t="s">
        <v>717</v>
      </c>
      <c r="M446" s="265" t="s">
        <v>474</v>
      </c>
    </row>
    <row r="447" spans="1:13">
      <c r="A447" s="265">
        <v>214814</v>
      </c>
      <c r="B447" s="265" t="s">
        <v>1933</v>
      </c>
      <c r="C447" s="265" t="s">
        <v>88</v>
      </c>
      <c r="D447" s="265" t="s">
        <v>287</v>
      </c>
      <c r="E447" s="265" t="s">
        <v>497</v>
      </c>
      <c r="H447" s="265" t="s">
        <v>499</v>
      </c>
      <c r="I447" s="265" t="s">
        <v>717</v>
      </c>
      <c r="M447" s="265" t="s">
        <v>493</v>
      </c>
    </row>
    <row r="448" spans="1:13">
      <c r="A448" s="265">
        <v>214815</v>
      </c>
      <c r="B448" s="265" t="s">
        <v>2718</v>
      </c>
      <c r="C448" s="265" t="s">
        <v>675</v>
      </c>
      <c r="D448" s="265" t="s">
        <v>394</v>
      </c>
      <c r="E448" s="265" t="s">
        <v>497</v>
      </c>
      <c r="H448" s="265" t="s">
        <v>499</v>
      </c>
      <c r="I448" s="265" t="s">
        <v>717</v>
      </c>
      <c r="M448" s="265" t="s">
        <v>474</v>
      </c>
    </row>
    <row r="449" spans="1:21">
      <c r="A449" s="265">
        <v>214830</v>
      </c>
      <c r="B449" s="265" t="s">
        <v>2679</v>
      </c>
      <c r="C449" s="265" t="s">
        <v>2680</v>
      </c>
      <c r="D449" s="265" t="s">
        <v>696</v>
      </c>
      <c r="E449" s="265" t="s">
        <v>498</v>
      </c>
      <c r="H449" s="265" t="s">
        <v>499</v>
      </c>
      <c r="I449" s="265" t="s">
        <v>717</v>
      </c>
      <c r="M449" s="265" t="s">
        <v>474</v>
      </c>
    </row>
    <row r="450" spans="1:21">
      <c r="A450" s="265">
        <v>214838</v>
      </c>
      <c r="B450" s="265" t="s">
        <v>2087</v>
      </c>
      <c r="C450" s="265" t="s">
        <v>164</v>
      </c>
      <c r="D450" s="265" t="s">
        <v>1674</v>
      </c>
      <c r="E450" s="265" t="s">
        <v>498</v>
      </c>
      <c r="H450" s="265" t="s">
        <v>499</v>
      </c>
      <c r="I450" s="265" t="s">
        <v>717</v>
      </c>
      <c r="M450" s="265" t="s">
        <v>472</v>
      </c>
    </row>
    <row r="451" spans="1:21">
      <c r="A451" s="265">
        <v>214839</v>
      </c>
      <c r="B451" s="265" t="s">
        <v>851</v>
      </c>
      <c r="C451" s="265" t="s">
        <v>655</v>
      </c>
      <c r="D451" s="265" t="s">
        <v>852</v>
      </c>
      <c r="E451" s="265" t="s">
        <v>498</v>
      </c>
      <c r="F451" s="265">
        <v>33943</v>
      </c>
      <c r="G451" s="265" t="s">
        <v>551</v>
      </c>
      <c r="H451" s="265" t="s">
        <v>499</v>
      </c>
      <c r="I451" s="265" t="s">
        <v>717</v>
      </c>
      <c r="M451" s="265" t="s">
        <v>491</v>
      </c>
    </row>
    <row r="452" spans="1:21">
      <c r="A452" s="265">
        <v>214840</v>
      </c>
      <c r="B452" s="265" t="s">
        <v>2142</v>
      </c>
      <c r="C452" s="265" t="s">
        <v>155</v>
      </c>
      <c r="D452" s="265" t="s">
        <v>418</v>
      </c>
      <c r="E452" s="265" t="s">
        <v>498</v>
      </c>
      <c r="H452" s="265" t="s">
        <v>499</v>
      </c>
      <c r="I452" s="265" t="s">
        <v>717</v>
      </c>
      <c r="M452" s="265" t="s">
        <v>472</v>
      </c>
    </row>
    <row r="453" spans="1:21">
      <c r="A453" s="265">
        <v>214841</v>
      </c>
      <c r="B453" s="265" t="s">
        <v>2544</v>
      </c>
      <c r="C453" s="265" t="s">
        <v>794</v>
      </c>
      <c r="D453" s="265" t="s">
        <v>2545</v>
      </c>
      <c r="E453" s="265" t="s">
        <v>498</v>
      </c>
      <c r="H453" s="265" t="s">
        <v>499</v>
      </c>
      <c r="I453" s="265" t="s">
        <v>717</v>
      </c>
      <c r="M453" s="265" t="s">
        <v>495</v>
      </c>
    </row>
    <row r="454" spans="1:21">
      <c r="A454" s="265">
        <v>214847</v>
      </c>
      <c r="B454" s="265" t="s">
        <v>2855</v>
      </c>
      <c r="C454" s="265" t="s">
        <v>179</v>
      </c>
      <c r="D454" s="265" t="s">
        <v>306</v>
      </c>
      <c r="E454" s="265" t="s">
        <v>498</v>
      </c>
      <c r="H454" s="265" t="s">
        <v>499</v>
      </c>
      <c r="I454" s="265" t="s">
        <v>717</v>
      </c>
      <c r="M454" s="265" t="s">
        <v>474</v>
      </c>
    </row>
    <row r="455" spans="1:21">
      <c r="A455" s="265">
        <v>214848</v>
      </c>
      <c r="B455" s="265" t="s">
        <v>2709</v>
      </c>
      <c r="C455" s="265" t="s">
        <v>128</v>
      </c>
      <c r="D455" s="265" t="s">
        <v>1352</v>
      </c>
      <c r="E455" s="265" t="s">
        <v>498</v>
      </c>
      <c r="H455" s="265" t="s">
        <v>499</v>
      </c>
      <c r="I455" s="265" t="s">
        <v>717</v>
      </c>
      <c r="M455" s="265" t="s">
        <v>474</v>
      </c>
    </row>
    <row r="456" spans="1:21">
      <c r="A456" s="265">
        <v>214849</v>
      </c>
      <c r="B456" s="265" t="s">
        <v>1804</v>
      </c>
      <c r="C456" s="265" t="s">
        <v>121</v>
      </c>
      <c r="D456" s="265" t="s">
        <v>852</v>
      </c>
      <c r="E456" s="265" t="s">
        <v>498</v>
      </c>
      <c r="H456" s="265" t="s">
        <v>499</v>
      </c>
      <c r="I456" s="265" t="s">
        <v>717</v>
      </c>
      <c r="M456" s="265" t="s">
        <v>482</v>
      </c>
    </row>
    <row r="457" spans="1:21">
      <c r="A457" s="265">
        <v>214850</v>
      </c>
      <c r="B457" s="265" t="s">
        <v>914</v>
      </c>
      <c r="C457" s="265" t="s">
        <v>139</v>
      </c>
      <c r="D457" s="265" t="s">
        <v>317</v>
      </c>
      <c r="E457" s="265" t="s">
        <v>498</v>
      </c>
      <c r="H457" s="265" t="s">
        <v>499</v>
      </c>
      <c r="I457" s="265" t="s">
        <v>717</v>
      </c>
      <c r="M457" s="265" t="s">
        <v>491</v>
      </c>
    </row>
    <row r="458" spans="1:21">
      <c r="A458" s="265">
        <v>214857</v>
      </c>
      <c r="B458" s="265" t="s">
        <v>2565</v>
      </c>
      <c r="C458" s="265" t="s">
        <v>1367</v>
      </c>
      <c r="D458" s="265" t="s">
        <v>349</v>
      </c>
      <c r="E458" s="265" t="s">
        <v>498</v>
      </c>
      <c r="H458" s="265" t="s">
        <v>499</v>
      </c>
      <c r="I458" s="265" t="s">
        <v>717</v>
      </c>
      <c r="M458" s="265" t="s">
        <v>495</v>
      </c>
      <c r="U458" s="265">
        <v>0</v>
      </c>
    </row>
    <row r="459" spans="1:21">
      <c r="A459" s="265">
        <v>214861</v>
      </c>
      <c r="B459" s="265" t="s">
        <v>1666</v>
      </c>
      <c r="C459" s="265" t="s">
        <v>227</v>
      </c>
      <c r="D459" s="265" t="s">
        <v>882</v>
      </c>
      <c r="E459" s="265" t="s">
        <v>498</v>
      </c>
      <c r="H459" s="265" t="s">
        <v>499</v>
      </c>
      <c r="I459" s="265" t="s">
        <v>717</v>
      </c>
      <c r="M459" s="265" t="s">
        <v>483</v>
      </c>
    </row>
    <row r="460" spans="1:21">
      <c r="A460" s="265">
        <v>214865</v>
      </c>
      <c r="B460" s="265" t="s">
        <v>2670</v>
      </c>
      <c r="C460" s="265" t="s">
        <v>156</v>
      </c>
      <c r="D460" s="265" t="s">
        <v>306</v>
      </c>
      <c r="E460" s="265" t="s">
        <v>498</v>
      </c>
      <c r="H460" s="265" t="s">
        <v>499</v>
      </c>
      <c r="I460" s="265" t="s">
        <v>717</v>
      </c>
      <c r="M460" s="265" t="s">
        <v>474</v>
      </c>
    </row>
    <row r="461" spans="1:21">
      <c r="A461" s="265">
        <v>214870</v>
      </c>
      <c r="B461" s="265" t="s">
        <v>919</v>
      </c>
      <c r="C461" s="265" t="s">
        <v>203</v>
      </c>
      <c r="D461" s="265" t="s">
        <v>292</v>
      </c>
      <c r="E461" s="265" t="s">
        <v>498</v>
      </c>
      <c r="H461" s="265" t="s">
        <v>499</v>
      </c>
      <c r="I461" s="265" t="s">
        <v>717</v>
      </c>
      <c r="M461" s="265" t="s">
        <v>491</v>
      </c>
    </row>
    <row r="462" spans="1:21">
      <c r="A462" s="265">
        <v>214872</v>
      </c>
      <c r="B462" s="265" t="s">
        <v>827</v>
      </c>
      <c r="C462" s="265" t="s">
        <v>828</v>
      </c>
      <c r="D462" s="265" t="s">
        <v>285</v>
      </c>
      <c r="E462" s="265" t="s">
        <v>498</v>
      </c>
      <c r="F462" s="265">
        <v>35796</v>
      </c>
      <c r="G462" s="265" t="s">
        <v>491</v>
      </c>
      <c r="H462" s="265" t="s">
        <v>499</v>
      </c>
      <c r="I462" s="265" t="s">
        <v>717</v>
      </c>
      <c r="M462" s="265" t="s">
        <v>491</v>
      </c>
    </row>
    <row r="463" spans="1:21">
      <c r="A463" s="265">
        <v>214885</v>
      </c>
      <c r="B463" s="265" t="s">
        <v>1452</v>
      </c>
      <c r="C463" s="265" t="s">
        <v>200</v>
      </c>
      <c r="D463" s="265" t="s">
        <v>456</v>
      </c>
      <c r="E463" s="265" t="s">
        <v>498</v>
      </c>
      <c r="H463" s="265" t="s">
        <v>499</v>
      </c>
      <c r="I463" s="265" t="s">
        <v>717</v>
      </c>
      <c r="M463" s="265" t="s">
        <v>481</v>
      </c>
    </row>
    <row r="464" spans="1:21">
      <c r="A464" s="265">
        <v>214886</v>
      </c>
      <c r="B464" s="265" t="s">
        <v>780</v>
      </c>
      <c r="C464" s="265" t="s">
        <v>140</v>
      </c>
      <c r="D464" s="265" t="s">
        <v>610</v>
      </c>
      <c r="E464" s="265" t="s">
        <v>498</v>
      </c>
      <c r="F464" s="265">
        <v>34385</v>
      </c>
      <c r="G464" s="265" t="s">
        <v>3401</v>
      </c>
      <c r="H464" s="265" t="s">
        <v>499</v>
      </c>
      <c r="I464" s="265" t="s">
        <v>717</v>
      </c>
      <c r="M464" s="265" t="s">
        <v>496</v>
      </c>
    </row>
    <row r="465" spans="1:21">
      <c r="A465" s="265">
        <v>214887</v>
      </c>
      <c r="B465" s="265" t="s">
        <v>2272</v>
      </c>
      <c r="C465" s="265" t="s">
        <v>2273</v>
      </c>
      <c r="D465" s="265" t="s">
        <v>409</v>
      </c>
      <c r="E465" s="265" t="s">
        <v>498</v>
      </c>
      <c r="H465" s="265" t="s">
        <v>499</v>
      </c>
      <c r="I465" s="265" t="s">
        <v>717</v>
      </c>
      <c r="M465" s="265" t="s">
        <v>472</v>
      </c>
    </row>
    <row r="466" spans="1:21">
      <c r="A466" s="265">
        <v>214894</v>
      </c>
      <c r="B466" s="265" t="s">
        <v>2170</v>
      </c>
      <c r="C466" s="265" t="s">
        <v>2171</v>
      </c>
      <c r="D466" s="265" t="s">
        <v>366</v>
      </c>
      <c r="E466" s="265" t="s">
        <v>498</v>
      </c>
      <c r="H466" s="265" t="s">
        <v>499</v>
      </c>
      <c r="I466" s="265" t="s">
        <v>717</v>
      </c>
      <c r="M466" s="265" t="s">
        <v>472</v>
      </c>
    </row>
    <row r="467" spans="1:21">
      <c r="A467" s="265">
        <v>214911</v>
      </c>
      <c r="B467" s="265" t="s">
        <v>815</v>
      </c>
      <c r="C467" s="265" t="s">
        <v>816</v>
      </c>
      <c r="D467" s="265" t="s">
        <v>336</v>
      </c>
      <c r="E467" s="265" t="s">
        <v>498</v>
      </c>
      <c r="F467" s="265">
        <v>30682</v>
      </c>
      <c r="G467" s="265" t="s">
        <v>472</v>
      </c>
      <c r="H467" s="265" t="s">
        <v>499</v>
      </c>
      <c r="I467" s="265" t="s">
        <v>717</v>
      </c>
      <c r="M467" s="265" t="s">
        <v>491</v>
      </c>
    </row>
    <row r="468" spans="1:21">
      <c r="A468" s="265">
        <v>214913</v>
      </c>
      <c r="B468" s="265" t="s">
        <v>2304</v>
      </c>
      <c r="C468" s="265" t="s">
        <v>994</v>
      </c>
      <c r="D468" s="265" t="s">
        <v>2285</v>
      </c>
      <c r="E468" s="265" t="s">
        <v>498</v>
      </c>
      <c r="H468" s="265" t="s">
        <v>499</v>
      </c>
      <c r="I468" s="265" t="s">
        <v>717</v>
      </c>
      <c r="M468" s="265" t="s">
        <v>472</v>
      </c>
      <c r="U468" s="265">
        <v>15000</v>
      </c>
    </row>
    <row r="469" spans="1:21">
      <c r="A469" s="265">
        <v>214914</v>
      </c>
      <c r="B469" s="265" t="s">
        <v>2697</v>
      </c>
      <c r="C469" s="265" t="s">
        <v>84</v>
      </c>
      <c r="D469" s="265" t="s">
        <v>2698</v>
      </c>
      <c r="E469" s="265" t="s">
        <v>498</v>
      </c>
      <c r="H469" s="265" t="s">
        <v>499</v>
      </c>
      <c r="I469" s="265" t="s">
        <v>717</v>
      </c>
      <c r="M469" s="265" t="s">
        <v>474</v>
      </c>
    </row>
    <row r="470" spans="1:21">
      <c r="A470" s="265">
        <v>214918</v>
      </c>
      <c r="B470" s="265" t="s">
        <v>3051</v>
      </c>
      <c r="C470" s="265" t="s">
        <v>128</v>
      </c>
      <c r="D470" s="265" t="s">
        <v>324</v>
      </c>
      <c r="E470" s="265" t="s">
        <v>498</v>
      </c>
      <c r="H470" s="265" t="s">
        <v>499</v>
      </c>
      <c r="I470" s="265" t="s">
        <v>717</v>
      </c>
      <c r="M470" s="265" t="s">
        <v>486</v>
      </c>
    </row>
    <row r="471" spans="1:21">
      <c r="A471" s="265">
        <v>214921</v>
      </c>
      <c r="B471" s="265" t="s">
        <v>2186</v>
      </c>
      <c r="C471" s="265" t="s">
        <v>124</v>
      </c>
      <c r="D471" s="265" t="s">
        <v>285</v>
      </c>
      <c r="E471" s="265" t="s">
        <v>498</v>
      </c>
      <c r="H471" s="265" t="s">
        <v>499</v>
      </c>
      <c r="I471" s="265" t="s">
        <v>717</v>
      </c>
      <c r="M471" s="265" t="s">
        <v>472</v>
      </c>
    </row>
    <row r="472" spans="1:21">
      <c r="A472" s="265">
        <v>214926</v>
      </c>
      <c r="B472" s="265" t="s">
        <v>2631</v>
      </c>
      <c r="C472" s="265" t="s">
        <v>128</v>
      </c>
      <c r="D472" s="265" t="s">
        <v>308</v>
      </c>
      <c r="E472" s="265" t="s">
        <v>498</v>
      </c>
      <c r="H472" s="265" t="s">
        <v>499</v>
      </c>
      <c r="I472" s="265" t="s">
        <v>717</v>
      </c>
      <c r="M472" s="265" t="s">
        <v>474</v>
      </c>
    </row>
    <row r="473" spans="1:21">
      <c r="A473" s="265">
        <v>214927</v>
      </c>
      <c r="B473" s="265" t="s">
        <v>2587</v>
      </c>
      <c r="C473" s="265" t="s">
        <v>78</v>
      </c>
      <c r="D473" s="265" t="s">
        <v>306</v>
      </c>
      <c r="E473" s="265" t="s">
        <v>498</v>
      </c>
      <c r="H473" s="265" t="s">
        <v>499</v>
      </c>
      <c r="I473" s="265" t="s">
        <v>717</v>
      </c>
      <c r="M473" s="265" t="s">
        <v>495</v>
      </c>
    </row>
    <row r="474" spans="1:21">
      <c r="A474" s="265">
        <v>214930</v>
      </c>
      <c r="B474" s="265" t="s">
        <v>1966</v>
      </c>
      <c r="C474" s="265" t="s">
        <v>133</v>
      </c>
      <c r="D474" s="265" t="s">
        <v>882</v>
      </c>
      <c r="E474" s="265" t="s">
        <v>498</v>
      </c>
      <c r="H474" s="265" t="s">
        <v>499</v>
      </c>
      <c r="I474" s="265" t="s">
        <v>717</v>
      </c>
      <c r="M474" s="265" t="s">
        <v>493</v>
      </c>
    </row>
    <row r="475" spans="1:21">
      <c r="A475" s="265">
        <v>214933</v>
      </c>
      <c r="B475" s="265" t="s">
        <v>1592</v>
      </c>
      <c r="C475" s="265" t="s">
        <v>111</v>
      </c>
      <c r="D475" s="265" t="s">
        <v>292</v>
      </c>
      <c r="E475" s="265" t="s">
        <v>498</v>
      </c>
      <c r="H475" s="265" t="s">
        <v>499</v>
      </c>
      <c r="I475" s="265" t="s">
        <v>717</v>
      </c>
      <c r="M475" s="265" t="s">
        <v>483</v>
      </c>
    </row>
    <row r="476" spans="1:21">
      <c r="A476" s="265">
        <v>214945</v>
      </c>
      <c r="B476" s="265" t="s">
        <v>811</v>
      </c>
      <c r="C476" s="265" t="s">
        <v>109</v>
      </c>
      <c r="D476" s="265" t="s">
        <v>812</v>
      </c>
      <c r="E476" s="265" t="s">
        <v>497</v>
      </c>
      <c r="F476" s="265">
        <v>35969</v>
      </c>
      <c r="G476" s="265" t="s">
        <v>472</v>
      </c>
      <c r="H476" s="265" t="s">
        <v>499</v>
      </c>
      <c r="I476" s="265" t="s">
        <v>717</v>
      </c>
      <c r="M476" s="265" t="s">
        <v>491</v>
      </c>
    </row>
    <row r="477" spans="1:21">
      <c r="A477" s="265">
        <v>214948</v>
      </c>
      <c r="B477" s="265" t="s">
        <v>2580</v>
      </c>
      <c r="C477" s="265" t="s">
        <v>84</v>
      </c>
      <c r="D477" s="265" t="s">
        <v>320</v>
      </c>
      <c r="E477" s="265" t="s">
        <v>498</v>
      </c>
      <c r="H477" s="265" t="s">
        <v>499</v>
      </c>
      <c r="I477" s="265" t="s">
        <v>717</v>
      </c>
      <c r="M477" s="265" t="s">
        <v>495</v>
      </c>
    </row>
    <row r="478" spans="1:21">
      <c r="A478" s="265">
        <v>214949</v>
      </c>
      <c r="B478" s="265" t="s">
        <v>1356</v>
      </c>
      <c r="C478" s="265" t="s">
        <v>152</v>
      </c>
      <c r="D478" s="265" t="s">
        <v>357</v>
      </c>
      <c r="E478" s="265" t="s">
        <v>498</v>
      </c>
      <c r="H478" s="265" t="s">
        <v>499</v>
      </c>
      <c r="I478" s="265" t="s">
        <v>717</v>
      </c>
      <c r="M478" s="265" t="s">
        <v>472</v>
      </c>
    </row>
    <row r="479" spans="1:21">
      <c r="A479" s="265">
        <v>214952</v>
      </c>
      <c r="B479" s="265" t="s">
        <v>1277</v>
      </c>
      <c r="C479" s="265" t="s">
        <v>653</v>
      </c>
      <c r="D479" s="265" t="s">
        <v>341</v>
      </c>
      <c r="E479" s="265" t="s">
        <v>498</v>
      </c>
      <c r="H479" s="265" t="s">
        <v>499</v>
      </c>
      <c r="I479" s="265" t="s">
        <v>717</v>
      </c>
      <c r="M479" s="265" t="s">
        <v>484</v>
      </c>
    </row>
    <row r="480" spans="1:21">
      <c r="A480" s="265">
        <v>214953</v>
      </c>
      <c r="B480" s="265" t="s">
        <v>2560</v>
      </c>
      <c r="C480" s="265" t="s">
        <v>148</v>
      </c>
      <c r="D480" s="265" t="s">
        <v>385</v>
      </c>
      <c r="E480" s="265" t="s">
        <v>498</v>
      </c>
      <c r="H480" s="265" t="s">
        <v>499</v>
      </c>
      <c r="I480" s="265" t="s">
        <v>717</v>
      </c>
      <c r="M480" s="265" t="s">
        <v>495</v>
      </c>
    </row>
    <row r="481" spans="1:21">
      <c r="A481" s="265">
        <v>214954</v>
      </c>
      <c r="B481" s="265" t="s">
        <v>1227</v>
      </c>
      <c r="C481" s="265" t="s">
        <v>647</v>
      </c>
      <c r="D481" s="265" t="s">
        <v>809</v>
      </c>
      <c r="E481" s="265" t="s">
        <v>498</v>
      </c>
      <c r="H481" s="265" t="s">
        <v>499</v>
      </c>
      <c r="I481" s="265" t="s">
        <v>717</v>
      </c>
      <c r="M481" s="265" t="s">
        <v>484</v>
      </c>
    </row>
    <row r="482" spans="1:21">
      <c r="A482" s="265">
        <v>214956</v>
      </c>
      <c r="B482" s="265" t="s">
        <v>2335</v>
      </c>
      <c r="C482" s="265" t="s">
        <v>91</v>
      </c>
      <c r="D482" s="265" t="s">
        <v>898</v>
      </c>
      <c r="E482" s="265" t="s">
        <v>498</v>
      </c>
      <c r="H482" s="265" t="s">
        <v>499</v>
      </c>
      <c r="I482" s="265" t="s">
        <v>717</v>
      </c>
      <c r="M482" s="265" t="s">
        <v>472</v>
      </c>
    </row>
    <row r="483" spans="1:21">
      <c r="A483" s="265">
        <v>214963</v>
      </c>
      <c r="B483" s="265" t="s">
        <v>1612</v>
      </c>
      <c r="C483" s="265" t="s">
        <v>84</v>
      </c>
      <c r="D483" s="265" t="s">
        <v>362</v>
      </c>
      <c r="E483" s="265" t="s">
        <v>498</v>
      </c>
      <c r="H483" s="265" t="s">
        <v>499</v>
      </c>
      <c r="I483" s="265" t="s">
        <v>717</v>
      </c>
      <c r="M483" s="265" t="s">
        <v>483</v>
      </c>
    </row>
    <row r="484" spans="1:21">
      <c r="A484" s="265">
        <v>214967</v>
      </c>
      <c r="B484" s="265" t="s">
        <v>1233</v>
      </c>
      <c r="C484" s="265" t="s">
        <v>633</v>
      </c>
      <c r="D484" s="265" t="s">
        <v>336</v>
      </c>
      <c r="E484" s="265" t="s">
        <v>498</v>
      </c>
      <c r="H484" s="265" t="s">
        <v>499</v>
      </c>
      <c r="I484" s="265" t="s">
        <v>717</v>
      </c>
      <c r="M484" s="265" t="s">
        <v>484</v>
      </c>
    </row>
    <row r="485" spans="1:21">
      <c r="A485" s="265">
        <v>214969</v>
      </c>
      <c r="B485" s="265" t="s">
        <v>2248</v>
      </c>
      <c r="C485" s="265" t="s">
        <v>84</v>
      </c>
      <c r="D485" s="265" t="s">
        <v>688</v>
      </c>
      <c r="E485" s="265" t="s">
        <v>498</v>
      </c>
      <c r="H485" s="265" t="s">
        <v>499</v>
      </c>
      <c r="I485" s="265" t="s">
        <v>717</v>
      </c>
      <c r="M485" s="265" t="s">
        <v>472</v>
      </c>
    </row>
    <row r="486" spans="1:21">
      <c r="A486" s="265">
        <v>214970</v>
      </c>
      <c r="B486" s="265" t="s">
        <v>2834</v>
      </c>
      <c r="C486" s="265" t="s">
        <v>96</v>
      </c>
      <c r="D486" s="265" t="s">
        <v>2396</v>
      </c>
      <c r="E486" s="265" t="s">
        <v>498</v>
      </c>
      <c r="H486" s="265" t="s">
        <v>499</v>
      </c>
      <c r="I486" s="265" t="s">
        <v>717</v>
      </c>
      <c r="M486" s="265" t="s">
        <v>474</v>
      </c>
    </row>
    <row r="487" spans="1:21">
      <c r="A487" s="265">
        <v>214975</v>
      </c>
      <c r="B487" s="265" t="s">
        <v>1076</v>
      </c>
      <c r="C487" s="265" t="s">
        <v>139</v>
      </c>
      <c r="D487" s="265" t="s">
        <v>1077</v>
      </c>
      <c r="E487" s="265" t="s">
        <v>498</v>
      </c>
      <c r="H487" s="265" t="s">
        <v>499</v>
      </c>
      <c r="I487" s="265" t="s">
        <v>717</v>
      </c>
      <c r="M487" s="265" t="s">
        <v>492</v>
      </c>
    </row>
    <row r="488" spans="1:21">
      <c r="A488" s="265">
        <v>214976</v>
      </c>
      <c r="B488" s="265" t="s">
        <v>1639</v>
      </c>
      <c r="C488" s="265" t="s">
        <v>102</v>
      </c>
      <c r="D488" s="265" t="s">
        <v>390</v>
      </c>
      <c r="E488" s="265" t="s">
        <v>497</v>
      </c>
      <c r="H488" s="265" t="s">
        <v>499</v>
      </c>
      <c r="I488" s="265" t="s">
        <v>717</v>
      </c>
      <c r="M488" s="265" t="s">
        <v>483</v>
      </c>
    </row>
    <row r="489" spans="1:21">
      <c r="A489" s="265">
        <v>214984</v>
      </c>
      <c r="B489" s="265" t="s">
        <v>2079</v>
      </c>
      <c r="C489" s="265" t="s">
        <v>137</v>
      </c>
      <c r="D489" s="265" t="s">
        <v>361</v>
      </c>
      <c r="E489" s="265" t="s">
        <v>498</v>
      </c>
      <c r="H489" s="265" t="s">
        <v>499</v>
      </c>
      <c r="I489" s="265" t="s">
        <v>717</v>
      </c>
      <c r="M489" s="265" t="s">
        <v>472</v>
      </c>
    </row>
    <row r="490" spans="1:21">
      <c r="A490" s="265">
        <v>214990</v>
      </c>
      <c r="B490" s="265" t="s">
        <v>1976</v>
      </c>
      <c r="C490" s="265" t="s">
        <v>158</v>
      </c>
      <c r="D490" s="265" t="s">
        <v>1520</v>
      </c>
      <c r="E490" s="265" t="s">
        <v>498</v>
      </c>
      <c r="H490" s="265" t="s">
        <v>499</v>
      </c>
      <c r="I490" s="265" t="s">
        <v>717</v>
      </c>
      <c r="M490" s="265" t="s">
        <v>493</v>
      </c>
    </row>
    <row r="491" spans="1:21">
      <c r="A491" s="265">
        <v>214992</v>
      </c>
      <c r="B491" s="265" t="s">
        <v>1818</v>
      </c>
      <c r="C491" s="265" t="s">
        <v>1819</v>
      </c>
      <c r="D491" s="265" t="s">
        <v>401</v>
      </c>
      <c r="E491" s="265" t="s">
        <v>498</v>
      </c>
      <c r="H491" s="265" t="s">
        <v>499</v>
      </c>
      <c r="I491" s="265" t="s">
        <v>717</v>
      </c>
      <c r="M491" s="265" t="s">
        <v>482</v>
      </c>
    </row>
    <row r="492" spans="1:21">
      <c r="A492" s="265">
        <v>214996</v>
      </c>
      <c r="B492" s="265" t="s">
        <v>2091</v>
      </c>
      <c r="C492" s="265" t="s">
        <v>128</v>
      </c>
      <c r="D492" s="265" t="s">
        <v>364</v>
      </c>
      <c r="E492" s="265" t="s">
        <v>498</v>
      </c>
      <c r="H492" s="265" t="s">
        <v>499</v>
      </c>
      <c r="I492" s="265" t="s">
        <v>717</v>
      </c>
      <c r="M492" s="265" t="s">
        <v>472</v>
      </c>
    </row>
    <row r="493" spans="1:21">
      <c r="A493" s="265">
        <v>214997</v>
      </c>
      <c r="B493" s="265" t="s">
        <v>2646</v>
      </c>
      <c r="C493" s="265" t="s">
        <v>656</v>
      </c>
      <c r="D493" s="265" t="s">
        <v>287</v>
      </c>
      <c r="E493" s="265" t="s">
        <v>498</v>
      </c>
      <c r="H493" s="265" t="s">
        <v>499</v>
      </c>
      <c r="I493" s="265" t="s">
        <v>717</v>
      </c>
      <c r="M493" s="265" t="s">
        <v>474</v>
      </c>
    </row>
    <row r="494" spans="1:21">
      <c r="A494" s="265">
        <v>215006</v>
      </c>
      <c r="B494" s="265" t="s">
        <v>774</v>
      </c>
      <c r="C494" s="265" t="s">
        <v>130</v>
      </c>
      <c r="D494" s="265" t="s">
        <v>138</v>
      </c>
      <c r="E494" s="265" t="s">
        <v>498</v>
      </c>
      <c r="F494" s="265">
        <v>32143</v>
      </c>
      <c r="G494" s="265" t="s">
        <v>496</v>
      </c>
      <c r="H494" s="265" t="s">
        <v>499</v>
      </c>
      <c r="I494" s="265" t="s">
        <v>717</v>
      </c>
      <c r="M494" s="265" t="s">
        <v>496</v>
      </c>
    </row>
    <row r="495" spans="1:21">
      <c r="A495" s="265">
        <v>215007</v>
      </c>
      <c r="B495" s="265" t="s">
        <v>2868</v>
      </c>
      <c r="C495" s="265" t="s">
        <v>113</v>
      </c>
      <c r="D495" s="265" t="s">
        <v>285</v>
      </c>
      <c r="E495" s="265" t="s">
        <v>498</v>
      </c>
      <c r="H495" s="265" t="s">
        <v>499</v>
      </c>
      <c r="I495" s="265" t="s">
        <v>717</v>
      </c>
      <c r="M495" s="265" t="s">
        <v>474</v>
      </c>
    </row>
    <row r="496" spans="1:21">
      <c r="A496" s="265">
        <v>215008</v>
      </c>
      <c r="B496" s="265" t="s">
        <v>2549</v>
      </c>
      <c r="C496" s="265" t="s">
        <v>97</v>
      </c>
      <c r="D496" s="265" t="s">
        <v>944</v>
      </c>
      <c r="E496" s="265" t="s">
        <v>498</v>
      </c>
      <c r="H496" s="265" t="s">
        <v>499</v>
      </c>
      <c r="I496" s="265" t="s">
        <v>717</v>
      </c>
      <c r="M496" s="265" t="s">
        <v>495</v>
      </c>
      <c r="U496" s="265">
        <v>10000</v>
      </c>
    </row>
    <row r="497" spans="1:13">
      <c r="A497" s="265">
        <v>215013</v>
      </c>
      <c r="B497" s="265" t="s">
        <v>1852</v>
      </c>
      <c r="C497" s="265" t="s">
        <v>139</v>
      </c>
      <c r="D497" s="265" t="s">
        <v>341</v>
      </c>
      <c r="E497" s="265" t="s">
        <v>498</v>
      </c>
      <c r="H497" s="265" t="s">
        <v>499</v>
      </c>
      <c r="I497" s="265" t="s">
        <v>717</v>
      </c>
      <c r="M497" s="265" t="s">
        <v>482</v>
      </c>
    </row>
    <row r="498" spans="1:13">
      <c r="A498" s="265">
        <v>215014</v>
      </c>
      <c r="B498" s="265" t="s">
        <v>3194</v>
      </c>
      <c r="C498" s="265" t="s">
        <v>128</v>
      </c>
      <c r="D498" s="265" t="s">
        <v>3195</v>
      </c>
      <c r="E498" s="265" t="s">
        <v>497</v>
      </c>
      <c r="H498" s="265" t="s">
        <v>556</v>
      </c>
      <c r="I498" s="265" t="s">
        <v>717</v>
      </c>
      <c r="M498" s="265" t="s">
        <v>463</v>
      </c>
    </row>
    <row r="499" spans="1:13">
      <c r="A499" s="265">
        <v>215015</v>
      </c>
      <c r="B499" s="265" t="s">
        <v>1263</v>
      </c>
      <c r="C499" s="265" t="s">
        <v>617</v>
      </c>
      <c r="D499" s="265" t="s">
        <v>306</v>
      </c>
      <c r="E499" s="265" t="s">
        <v>498</v>
      </c>
      <c r="H499" s="265" t="s">
        <v>499</v>
      </c>
      <c r="I499" s="265" t="s">
        <v>717</v>
      </c>
      <c r="M499" s="265" t="s">
        <v>484</v>
      </c>
    </row>
    <row r="500" spans="1:13">
      <c r="A500" s="265">
        <v>215031</v>
      </c>
      <c r="B500" s="265" t="s">
        <v>3161</v>
      </c>
      <c r="C500" s="265" t="s">
        <v>3162</v>
      </c>
      <c r="D500" s="265" t="s">
        <v>327</v>
      </c>
      <c r="E500" s="265" t="s">
        <v>497</v>
      </c>
      <c r="H500" s="265" t="s">
        <v>559</v>
      </c>
      <c r="I500" s="265" t="s">
        <v>717</v>
      </c>
      <c r="M500" s="265" t="s">
        <v>463</v>
      </c>
    </row>
    <row r="501" spans="1:13">
      <c r="A501" s="265">
        <v>215034</v>
      </c>
      <c r="B501" s="265" t="s">
        <v>1848</v>
      </c>
      <c r="C501" s="265" t="s">
        <v>84</v>
      </c>
      <c r="D501" s="265" t="s">
        <v>407</v>
      </c>
      <c r="E501" s="265" t="s">
        <v>497</v>
      </c>
      <c r="H501" s="265" t="s">
        <v>499</v>
      </c>
      <c r="I501" s="265" t="s">
        <v>717</v>
      </c>
      <c r="M501" s="265" t="s">
        <v>482</v>
      </c>
    </row>
    <row r="502" spans="1:13">
      <c r="A502" s="265">
        <v>215036</v>
      </c>
      <c r="B502" s="265" t="s">
        <v>1037</v>
      </c>
      <c r="C502" s="265" t="s">
        <v>84</v>
      </c>
      <c r="D502" s="265" t="s">
        <v>349</v>
      </c>
      <c r="E502" s="265" t="s">
        <v>497</v>
      </c>
      <c r="H502" s="265" t="s">
        <v>499</v>
      </c>
      <c r="I502" s="265" t="s">
        <v>717</v>
      </c>
      <c r="M502" s="265" t="s">
        <v>492</v>
      </c>
    </row>
    <row r="503" spans="1:13">
      <c r="A503" s="265">
        <v>215038</v>
      </c>
      <c r="B503" s="265" t="s">
        <v>2826</v>
      </c>
      <c r="C503" s="265" t="s">
        <v>1987</v>
      </c>
      <c r="D503" s="265" t="s">
        <v>323</v>
      </c>
      <c r="E503" s="265" t="s">
        <v>497</v>
      </c>
      <c r="H503" s="265" t="s">
        <v>499</v>
      </c>
      <c r="I503" s="265" t="s">
        <v>717</v>
      </c>
      <c r="M503" s="265" t="s">
        <v>474</v>
      </c>
    </row>
    <row r="504" spans="1:13">
      <c r="A504" s="265">
        <v>215040</v>
      </c>
      <c r="B504" s="265" t="s">
        <v>1815</v>
      </c>
      <c r="C504" s="265" t="s">
        <v>85</v>
      </c>
      <c r="D504" s="265" t="s">
        <v>323</v>
      </c>
      <c r="E504" s="265" t="s">
        <v>497</v>
      </c>
      <c r="H504" s="265" t="s">
        <v>499</v>
      </c>
      <c r="I504" s="265" t="s">
        <v>717</v>
      </c>
      <c r="M504" s="265" t="s">
        <v>482</v>
      </c>
    </row>
    <row r="505" spans="1:13">
      <c r="A505" s="265">
        <v>215041</v>
      </c>
      <c r="B505" s="265" t="s">
        <v>1624</v>
      </c>
      <c r="C505" s="265" t="s">
        <v>185</v>
      </c>
      <c r="D505" s="265" t="s">
        <v>313</v>
      </c>
      <c r="E505" s="265" t="s">
        <v>498</v>
      </c>
      <c r="H505" s="265" t="s">
        <v>499</v>
      </c>
      <c r="I505" s="265" t="s">
        <v>717</v>
      </c>
      <c r="M505" s="265" t="s">
        <v>483</v>
      </c>
    </row>
    <row r="506" spans="1:13">
      <c r="A506" s="265">
        <v>215044</v>
      </c>
      <c r="B506" s="265" t="s">
        <v>3101</v>
      </c>
      <c r="C506" s="265" t="s">
        <v>655</v>
      </c>
      <c r="D506" s="265" t="s">
        <v>3102</v>
      </c>
      <c r="E506" s="265" t="s">
        <v>498</v>
      </c>
      <c r="H506" s="265" t="s">
        <v>499</v>
      </c>
      <c r="I506" s="265" t="s">
        <v>717</v>
      </c>
      <c r="M506" s="265" t="s">
        <v>486</v>
      </c>
    </row>
    <row r="507" spans="1:13">
      <c r="A507" s="265">
        <v>215048</v>
      </c>
      <c r="B507" s="265" t="s">
        <v>2651</v>
      </c>
      <c r="C507" s="265" t="s">
        <v>846</v>
      </c>
      <c r="D507" s="265" t="s">
        <v>291</v>
      </c>
      <c r="E507" s="265" t="s">
        <v>498</v>
      </c>
      <c r="H507" s="265" t="s">
        <v>499</v>
      </c>
      <c r="I507" s="265" t="s">
        <v>717</v>
      </c>
      <c r="M507" s="265" t="s">
        <v>474</v>
      </c>
    </row>
    <row r="508" spans="1:13">
      <c r="A508" s="265">
        <v>215055</v>
      </c>
      <c r="B508" s="265" t="s">
        <v>1252</v>
      </c>
      <c r="C508" s="265" t="s">
        <v>227</v>
      </c>
      <c r="D508" s="265" t="s">
        <v>325</v>
      </c>
      <c r="E508" s="265" t="s">
        <v>498</v>
      </c>
      <c r="H508" s="265" t="s">
        <v>499</v>
      </c>
      <c r="I508" s="265" t="s">
        <v>717</v>
      </c>
      <c r="M508" s="265" t="s">
        <v>484</v>
      </c>
    </row>
    <row r="509" spans="1:13">
      <c r="A509" s="265">
        <v>215061</v>
      </c>
      <c r="B509" s="265" t="s">
        <v>3078</v>
      </c>
      <c r="C509" s="265" t="s">
        <v>128</v>
      </c>
      <c r="D509" s="265" t="s">
        <v>3079</v>
      </c>
      <c r="E509" s="265" t="s">
        <v>498</v>
      </c>
      <c r="H509" s="265" t="s">
        <v>499</v>
      </c>
      <c r="I509" s="265" t="s">
        <v>717</v>
      </c>
      <c r="M509" s="265" t="s">
        <v>486</v>
      </c>
    </row>
    <row r="510" spans="1:13">
      <c r="A510" s="265">
        <v>215063</v>
      </c>
      <c r="B510" s="265" t="s">
        <v>1184</v>
      </c>
      <c r="C510" s="265" t="s">
        <v>633</v>
      </c>
      <c r="D510" s="265" t="s">
        <v>1185</v>
      </c>
      <c r="E510" s="265" t="s">
        <v>498</v>
      </c>
      <c r="H510" s="265" t="s">
        <v>499</v>
      </c>
      <c r="I510" s="265" t="s">
        <v>717</v>
      </c>
      <c r="M510" s="265" t="s">
        <v>484</v>
      </c>
    </row>
    <row r="511" spans="1:13">
      <c r="A511" s="265">
        <v>215084</v>
      </c>
      <c r="B511" s="265" t="s">
        <v>1931</v>
      </c>
      <c r="C511" s="265" t="s">
        <v>1932</v>
      </c>
      <c r="D511" s="265" t="s">
        <v>292</v>
      </c>
      <c r="E511" s="265" t="s">
        <v>497</v>
      </c>
      <c r="H511" s="265" t="s">
        <v>499</v>
      </c>
      <c r="I511" s="265" t="s">
        <v>717</v>
      </c>
      <c r="M511" s="265" t="s">
        <v>493</v>
      </c>
    </row>
    <row r="512" spans="1:13">
      <c r="A512" s="265">
        <v>215086</v>
      </c>
      <c r="B512" s="265" t="s">
        <v>1197</v>
      </c>
      <c r="C512" s="265" t="s">
        <v>78</v>
      </c>
      <c r="D512" s="265" t="s">
        <v>361</v>
      </c>
      <c r="E512" s="265" t="s">
        <v>497</v>
      </c>
      <c r="H512" s="265" t="s">
        <v>499</v>
      </c>
      <c r="I512" s="265" t="s">
        <v>717</v>
      </c>
      <c r="M512" s="265" t="s">
        <v>484</v>
      </c>
    </row>
    <row r="513" spans="1:13">
      <c r="A513" s="265">
        <v>215091</v>
      </c>
      <c r="B513" s="265" t="s">
        <v>1028</v>
      </c>
      <c r="C513" s="265" t="s">
        <v>80</v>
      </c>
      <c r="D513" s="265" t="s">
        <v>333</v>
      </c>
      <c r="E513" s="265" t="s">
        <v>497</v>
      </c>
      <c r="H513" s="265" t="s">
        <v>499</v>
      </c>
      <c r="I513" s="265" t="s">
        <v>717</v>
      </c>
      <c r="M513" s="265" t="s">
        <v>492</v>
      </c>
    </row>
    <row r="514" spans="1:13">
      <c r="A514" s="265">
        <v>215093</v>
      </c>
      <c r="B514" s="265" t="s">
        <v>2583</v>
      </c>
      <c r="C514" s="265" t="s">
        <v>79</v>
      </c>
      <c r="D514" s="265" t="s">
        <v>652</v>
      </c>
      <c r="E514" s="265" t="s">
        <v>497</v>
      </c>
      <c r="H514" s="265" t="s">
        <v>499</v>
      </c>
      <c r="I514" s="265" t="s">
        <v>717</v>
      </c>
      <c r="M514" s="265" t="s">
        <v>495</v>
      </c>
    </row>
    <row r="515" spans="1:13">
      <c r="A515" s="265">
        <v>215094</v>
      </c>
      <c r="B515" s="265" t="s">
        <v>1809</v>
      </c>
      <c r="C515" s="265" t="s">
        <v>234</v>
      </c>
      <c r="D515" s="265" t="s">
        <v>412</v>
      </c>
      <c r="E515" s="265" t="s">
        <v>497</v>
      </c>
      <c r="H515" s="265" t="s">
        <v>499</v>
      </c>
      <c r="I515" s="265" t="s">
        <v>717</v>
      </c>
      <c r="M515" s="265" t="s">
        <v>482</v>
      </c>
    </row>
    <row r="516" spans="1:13">
      <c r="A516" s="265">
        <v>215095</v>
      </c>
      <c r="B516" s="265" t="s">
        <v>2816</v>
      </c>
      <c r="C516" s="265" t="s">
        <v>197</v>
      </c>
      <c r="D516" s="265" t="s">
        <v>2817</v>
      </c>
      <c r="E516" s="265" t="s">
        <v>497</v>
      </c>
      <c r="H516" s="265" t="s">
        <v>499</v>
      </c>
      <c r="I516" s="265" t="s">
        <v>717</v>
      </c>
      <c r="M516" s="265" t="s">
        <v>474</v>
      </c>
    </row>
    <row r="517" spans="1:13">
      <c r="A517" s="265">
        <v>215103</v>
      </c>
      <c r="B517" s="265" t="s">
        <v>2088</v>
      </c>
      <c r="C517" s="265" t="s">
        <v>146</v>
      </c>
      <c r="D517" s="265" t="s">
        <v>409</v>
      </c>
      <c r="E517" s="265" t="s">
        <v>498</v>
      </c>
      <c r="H517" s="265" t="s">
        <v>499</v>
      </c>
      <c r="I517" s="265" t="s">
        <v>717</v>
      </c>
      <c r="M517" s="265" t="s">
        <v>472</v>
      </c>
    </row>
    <row r="518" spans="1:13">
      <c r="A518" s="265">
        <v>215104</v>
      </c>
      <c r="B518" s="265" t="s">
        <v>2699</v>
      </c>
      <c r="C518" s="265" t="s">
        <v>84</v>
      </c>
      <c r="D518" s="265" t="s">
        <v>312</v>
      </c>
      <c r="E518" s="265" t="s">
        <v>498</v>
      </c>
      <c r="H518" s="265" t="s">
        <v>499</v>
      </c>
      <c r="I518" s="265" t="s">
        <v>717</v>
      </c>
      <c r="M518" s="265" t="s">
        <v>474</v>
      </c>
    </row>
    <row r="519" spans="1:13">
      <c r="A519" s="265">
        <v>215108</v>
      </c>
      <c r="B519" s="265" t="s">
        <v>1493</v>
      </c>
      <c r="C519" s="265" t="s">
        <v>619</v>
      </c>
      <c r="D519" s="265" t="s">
        <v>245</v>
      </c>
      <c r="E519" s="265" t="s">
        <v>498</v>
      </c>
      <c r="H519" s="265" t="s">
        <v>499</v>
      </c>
      <c r="I519" s="265" t="s">
        <v>717</v>
      </c>
      <c r="M519" s="265" t="s">
        <v>481</v>
      </c>
    </row>
    <row r="520" spans="1:13">
      <c r="A520" s="265">
        <v>215116</v>
      </c>
      <c r="B520" s="265" t="s">
        <v>2104</v>
      </c>
      <c r="C520" s="265" t="s">
        <v>135</v>
      </c>
      <c r="D520" s="265" t="s">
        <v>2105</v>
      </c>
      <c r="E520" s="265" t="s">
        <v>498</v>
      </c>
      <c r="H520" s="265" t="s">
        <v>499</v>
      </c>
      <c r="I520" s="265" t="s">
        <v>717</v>
      </c>
      <c r="M520" s="265" t="s">
        <v>472</v>
      </c>
    </row>
    <row r="521" spans="1:13">
      <c r="A521" s="265">
        <v>215124</v>
      </c>
      <c r="B521" s="265" t="s">
        <v>2722</v>
      </c>
      <c r="C521" s="265" t="s">
        <v>1461</v>
      </c>
      <c r="D521" s="265" t="s">
        <v>285</v>
      </c>
      <c r="E521" s="265" t="s">
        <v>498</v>
      </c>
      <c r="H521" s="265" t="s">
        <v>499</v>
      </c>
      <c r="I521" s="265" t="s">
        <v>717</v>
      </c>
      <c r="M521" s="265" t="s">
        <v>474</v>
      </c>
    </row>
    <row r="522" spans="1:13">
      <c r="A522" s="265">
        <v>215130</v>
      </c>
      <c r="B522" s="265" t="s">
        <v>2708</v>
      </c>
      <c r="C522" s="265" t="s">
        <v>128</v>
      </c>
      <c r="D522" s="265" t="s">
        <v>302</v>
      </c>
      <c r="E522" s="265" t="s">
        <v>498</v>
      </c>
      <c r="H522" s="265" t="s">
        <v>499</v>
      </c>
      <c r="I522" s="265" t="s">
        <v>717</v>
      </c>
      <c r="M522" s="265" t="s">
        <v>474</v>
      </c>
    </row>
    <row r="523" spans="1:13">
      <c r="A523" s="265">
        <v>215131</v>
      </c>
      <c r="B523" s="265" t="s">
        <v>718</v>
      </c>
      <c r="C523" s="265" t="s">
        <v>128</v>
      </c>
      <c r="D523" s="265" t="s">
        <v>309</v>
      </c>
      <c r="E523" s="265" t="s">
        <v>497</v>
      </c>
      <c r="F523" s="265">
        <v>32582</v>
      </c>
      <c r="G523" s="265" t="s">
        <v>3385</v>
      </c>
      <c r="H523" s="265" t="s">
        <v>499</v>
      </c>
      <c r="I523" s="265" t="s">
        <v>717</v>
      </c>
      <c r="M523" s="265" t="s">
        <v>494</v>
      </c>
    </row>
    <row r="524" spans="1:13">
      <c r="A524" s="265">
        <v>215132</v>
      </c>
      <c r="B524" s="265" t="s">
        <v>2621</v>
      </c>
      <c r="C524" s="265" t="s">
        <v>84</v>
      </c>
      <c r="D524" s="265" t="s">
        <v>707</v>
      </c>
      <c r="E524" s="265" t="s">
        <v>497</v>
      </c>
      <c r="H524" s="265" t="s">
        <v>499</v>
      </c>
      <c r="I524" s="265" t="s">
        <v>717</v>
      </c>
      <c r="M524" s="265" t="s">
        <v>474</v>
      </c>
    </row>
    <row r="525" spans="1:13">
      <c r="A525" s="265">
        <v>215136</v>
      </c>
      <c r="B525" s="265" t="s">
        <v>2334</v>
      </c>
      <c r="C525" s="265" t="s">
        <v>118</v>
      </c>
      <c r="D525" s="265" t="s">
        <v>373</v>
      </c>
      <c r="E525" s="265" t="s">
        <v>498</v>
      </c>
      <c r="H525" s="265" t="s">
        <v>499</v>
      </c>
      <c r="I525" s="265" t="s">
        <v>717</v>
      </c>
      <c r="M525" s="265" t="s">
        <v>472</v>
      </c>
    </row>
    <row r="526" spans="1:13">
      <c r="A526" s="265">
        <v>215137</v>
      </c>
      <c r="B526" s="265" t="s">
        <v>2667</v>
      </c>
      <c r="C526" s="265" t="s">
        <v>608</v>
      </c>
      <c r="D526" s="265" t="s">
        <v>2668</v>
      </c>
      <c r="E526" s="265" t="s">
        <v>498</v>
      </c>
      <c r="H526" s="265" t="s">
        <v>499</v>
      </c>
      <c r="I526" s="265" t="s">
        <v>717</v>
      </c>
      <c r="M526" s="265" t="s">
        <v>474</v>
      </c>
    </row>
    <row r="527" spans="1:13">
      <c r="A527" s="265">
        <v>215138</v>
      </c>
      <c r="B527" s="265" t="s">
        <v>2705</v>
      </c>
      <c r="C527" s="265" t="s">
        <v>155</v>
      </c>
      <c r="D527" s="265" t="s">
        <v>1416</v>
      </c>
      <c r="E527" s="265" t="s">
        <v>498</v>
      </c>
      <c r="H527" s="265" t="s">
        <v>499</v>
      </c>
      <c r="I527" s="265" t="s">
        <v>717</v>
      </c>
      <c r="M527" s="265" t="s">
        <v>474</v>
      </c>
    </row>
    <row r="528" spans="1:13">
      <c r="A528" s="265">
        <v>215139</v>
      </c>
      <c r="B528" s="265" t="s">
        <v>2801</v>
      </c>
      <c r="C528" s="265" t="s">
        <v>78</v>
      </c>
      <c r="D528" s="265" t="s">
        <v>295</v>
      </c>
      <c r="E528" s="265" t="s">
        <v>498</v>
      </c>
      <c r="H528" s="265" t="s">
        <v>499</v>
      </c>
      <c r="I528" s="265" t="s">
        <v>717</v>
      </c>
      <c r="M528" s="265" t="s">
        <v>474</v>
      </c>
    </row>
    <row r="529" spans="1:21">
      <c r="A529" s="265">
        <v>215140</v>
      </c>
      <c r="B529" s="265" t="s">
        <v>2626</v>
      </c>
      <c r="C529" s="265" t="s">
        <v>100</v>
      </c>
      <c r="D529" s="265" t="s">
        <v>357</v>
      </c>
      <c r="E529" s="265" t="s">
        <v>498</v>
      </c>
      <c r="H529" s="265" t="s">
        <v>499</v>
      </c>
      <c r="I529" s="265" t="s">
        <v>717</v>
      </c>
      <c r="M529" s="265" t="s">
        <v>474</v>
      </c>
      <c r="U529" s="265">
        <v>0</v>
      </c>
    </row>
    <row r="530" spans="1:21">
      <c r="A530" s="265">
        <v>215146</v>
      </c>
      <c r="B530" s="265" t="s">
        <v>838</v>
      </c>
      <c r="C530" s="265" t="s">
        <v>182</v>
      </c>
      <c r="D530" s="265" t="s">
        <v>310</v>
      </c>
      <c r="E530" s="265" t="s">
        <v>497</v>
      </c>
      <c r="F530" s="265">
        <v>29766</v>
      </c>
      <c r="G530" s="265" t="s">
        <v>3408</v>
      </c>
      <c r="H530" s="265" t="s">
        <v>499</v>
      </c>
      <c r="I530" s="265" t="s">
        <v>717</v>
      </c>
      <c r="M530" s="265" t="s">
        <v>491</v>
      </c>
    </row>
    <row r="531" spans="1:21">
      <c r="A531" s="265">
        <v>215147</v>
      </c>
      <c r="B531" s="265" t="s">
        <v>1460</v>
      </c>
      <c r="C531" s="265" t="s">
        <v>91</v>
      </c>
      <c r="D531" s="265" t="s">
        <v>433</v>
      </c>
      <c r="E531" s="265" t="s">
        <v>497</v>
      </c>
      <c r="H531" s="265" t="s">
        <v>499</v>
      </c>
      <c r="I531" s="265" t="s">
        <v>717</v>
      </c>
      <c r="M531" s="265" t="s">
        <v>481</v>
      </c>
    </row>
    <row r="532" spans="1:21">
      <c r="A532" s="265">
        <v>215148</v>
      </c>
      <c r="B532" s="265" t="s">
        <v>1392</v>
      </c>
      <c r="C532" s="265" t="s">
        <v>84</v>
      </c>
      <c r="D532" s="265" t="s">
        <v>329</v>
      </c>
      <c r="E532" s="265" t="s">
        <v>497</v>
      </c>
      <c r="H532" s="265" t="s">
        <v>499</v>
      </c>
      <c r="I532" s="265" t="s">
        <v>717</v>
      </c>
      <c r="M532" s="265" t="s">
        <v>487</v>
      </c>
    </row>
    <row r="533" spans="1:21">
      <c r="A533" s="265">
        <v>215156</v>
      </c>
      <c r="B533" s="265" t="s">
        <v>734</v>
      </c>
      <c r="C533" s="265" t="s">
        <v>735</v>
      </c>
      <c r="D533" s="265" t="s">
        <v>300</v>
      </c>
      <c r="E533" s="265" t="s">
        <v>498</v>
      </c>
      <c r="F533" s="265">
        <v>34735</v>
      </c>
      <c r="G533" s="265" t="s">
        <v>3386</v>
      </c>
      <c r="H533" s="265" t="s">
        <v>499</v>
      </c>
      <c r="I533" s="265" t="s">
        <v>717</v>
      </c>
      <c r="M533" s="265" t="s">
        <v>494</v>
      </c>
    </row>
    <row r="534" spans="1:21">
      <c r="A534" s="265">
        <v>215158</v>
      </c>
      <c r="B534" s="265" t="s">
        <v>1936</v>
      </c>
      <c r="C534" s="265" t="s">
        <v>121</v>
      </c>
      <c r="D534" s="265" t="s">
        <v>1937</v>
      </c>
      <c r="E534" s="265" t="s">
        <v>498</v>
      </c>
      <c r="H534" s="265" t="s">
        <v>499</v>
      </c>
      <c r="I534" s="265" t="s">
        <v>717</v>
      </c>
      <c r="M534" s="265" t="s">
        <v>493</v>
      </c>
    </row>
    <row r="535" spans="1:21">
      <c r="A535" s="265">
        <v>215160</v>
      </c>
      <c r="B535" s="265" t="s">
        <v>2774</v>
      </c>
      <c r="C535" s="265" t="s">
        <v>104</v>
      </c>
      <c r="D535" s="265" t="s">
        <v>285</v>
      </c>
      <c r="E535" s="265" t="s">
        <v>498</v>
      </c>
      <c r="H535" s="265" t="s">
        <v>499</v>
      </c>
      <c r="I535" s="265" t="s">
        <v>717</v>
      </c>
      <c r="M535" s="265" t="s">
        <v>474</v>
      </c>
    </row>
    <row r="536" spans="1:21">
      <c r="A536" s="265">
        <v>215161</v>
      </c>
      <c r="B536" s="265" t="s">
        <v>806</v>
      </c>
      <c r="C536" s="265" t="s">
        <v>807</v>
      </c>
      <c r="D536" s="265" t="s">
        <v>315</v>
      </c>
      <c r="E536" s="265" t="s">
        <v>498</v>
      </c>
      <c r="F536" s="265">
        <v>36170</v>
      </c>
      <c r="G536" s="265" t="s">
        <v>491</v>
      </c>
      <c r="H536" s="265" t="s">
        <v>499</v>
      </c>
      <c r="I536" s="265" t="s">
        <v>717</v>
      </c>
      <c r="M536" s="265" t="s">
        <v>491</v>
      </c>
    </row>
    <row r="537" spans="1:21">
      <c r="A537" s="265">
        <v>215162</v>
      </c>
      <c r="B537" s="265" t="s">
        <v>1247</v>
      </c>
      <c r="C537" s="265" t="s">
        <v>185</v>
      </c>
      <c r="D537" s="265" t="s">
        <v>713</v>
      </c>
      <c r="E537" s="265" t="s">
        <v>498</v>
      </c>
      <c r="H537" s="265" t="s">
        <v>499</v>
      </c>
      <c r="I537" s="265" t="s">
        <v>717</v>
      </c>
      <c r="M537" s="265" t="s">
        <v>484</v>
      </c>
    </row>
    <row r="538" spans="1:21">
      <c r="A538" s="265">
        <v>215163</v>
      </c>
      <c r="B538" s="265" t="s">
        <v>877</v>
      </c>
      <c r="C538" s="265" t="s">
        <v>119</v>
      </c>
      <c r="D538" s="265" t="s">
        <v>301</v>
      </c>
      <c r="E538" s="265" t="s">
        <v>498</v>
      </c>
      <c r="H538" s="265" t="s">
        <v>499</v>
      </c>
      <c r="I538" s="265" t="s">
        <v>717</v>
      </c>
      <c r="M538" s="265" t="s">
        <v>491</v>
      </c>
    </row>
    <row r="539" spans="1:21">
      <c r="A539" s="265">
        <v>215166</v>
      </c>
      <c r="B539" s="265" t="s">
        <v>2747</v>
      </c>
      <c r="C539" s="265" t="s">
        <v>400</v>
      </c>
      <c r="D539" s="265" t="s">
        <v>2748</v>
      </c>
      <c r="E539" s="265" t="s">
        <v>498</v>
      </c>
      <c r="H539" s="265" t="s">
        <v>499</v>
      </c>
      <c r="I539" s="265" t="s">
        <v>717</v>
      </c>
      <c r="M539" s="265" t="s">
        <v>474</v>
      </c>
    </row>
    <row r="540" spans="1:21">
      <c r="A540" s="265">
        <v>215170</v>
      </c>
      <c r="B540" s="265" t="s">
        <v>1179</v>
      </c>
      <c r="C540" s="265" t="s">
        <v>645</v>
      </c>
      <c r="D540" s="265" t="s">
        <v>342</v>
      </c>
      <c r="E540" s="265" t="s">
        <v>498</v>
      </c>
      <c r="H540" s="265" t="s">
        <v>499</v>
      </c>
      <c r="I540" s="265" t="s">
        <v>717</v>
      </c>
      <c r="M540" s="265" t="s">
        <v>484</v>
      </c>
    </row>
    <row r="541" spans="1:21">
      <c r="A541" s="265">
        <v>215177</v>
      </c>
      <c r="B541" s="265" t="s">
        <v>2569</v>
      </c>
      <c r="C541" s="265" t="s">
        <v>84</v>
      </c>
      <c r="D541" s="265" t="s">
        <v>337</v>
      </c>
      <c r="E541" s="265" t="s">
        <v>498</v>
      </c>
      <c r="H541" s="265" t="s">
        <v>499</v>
      </c>
      <c r="I541" s="265" t="s">
        <v>717</v>
      </c>
      <c r="M541" s="265" t="s">
        <v>495</v>
      </c>
    </row>
    <row r="542" spans="1:21">
      <c r="A542" s="265">
        <v>215179</v>
      </c>
      <c r="B542" s="265" t="s">
        <v>1806</v>
      </c>
      <c r="C542" s="265" t="s">
        <v>1807</v>
      </c>
      <c r="D542" s="265" t="s">
        <v>298</v>
      </c>
      <c r="E542" s="265" t="s">
        <v>498</v>
      </c>
      <c r="H542" s="265" t="s">
        <v>499</v>
      </c>
      <c r="I542" s="265" t="s">
        <v>717</v>
      </c>
      <c r="M542" s="265" t="s">
        <v>482</v>
      </c>
    </row>
    <row r="543" spans="1:21">
      <c r="A543" s="265">
        <v>215185</v>
      </c>
      <c r="B543" s="265" t="s">
        <v>1657</v>
      </c>
      <c r="C543" s="265" t="s">
        <v>88</v>
      </c>
      <c r="D543" s="265" t="s">
        <v>1658</v>
      </c>
      <c r="E543" s="265" t="s">
        <v>498</v>
      </c>
      <c r="H543" s="265" t="s">
        <v>499</v>
      </c>
      <c r="I543" s="265" t="s">
        <v>717</v>
      </c>
      <c r="M543" s="265" t="s">
        <v>483</v>
      </c>
    </row>
    <row r="544" spans="1:21">
      <c r="A544" s="265">
        <v>215198</v>
      </c>
      <c r="B544" s="265" t="s">
        <v>2271</v>
      </c>
      <c r="C544" s="265" t="s">
        <v>84</v>
      </c>
      <c r="D544" s="265" t="s">
        <v>306</v>
      </c>
      <c r="E544" s="265" t="s">
        <v>497</v>
      </c>
      <c r="H544" s="265" t="s">
        <v>499</v>
      </c>
      <c r="I544" s="265" t="s">
        <v>717</v>
      </c>
      <c r="M544" s="265" t="s">
        <v>472</v>
      </c>
      <c r="U544" s="265">
        <v>10000</v>
      </c>
    </row>
    <row r="545" spans="1:13">
      <c r="A545" s="265">
        <v>215203</v>
      </c>
      <c r="B545" s="265" t="s">
        <v>2059</v>
      </c>
      <c r="C545" s="265" t="s">
        <v>92</v>
      </c>
      <c r="D545" s="265" t="s">
        <v>349</v>
      </c>
      <c r="E545" s="265" t="s">
        <v>497</v>
      </c>
      <c r="H545" s="265" t="s">
        <v>499</v>
      </c>
      <c r="I545" s="265" t="s">
        <v>717</v>
      </c>
      <c r="M545" s="265" t="s">
        <v>472</v>
      </c>
    </row>
    <row r="546" spans="1:13">
      <c r="A546" s="265">
        <v>215209</v>
      </c>
      <c r="B546" s="265" t="s">
        <v>1484</v>
      </c>
      <c r="C546" s="265" t="s">
        <v>84</v>
      </c>
      <c r="D546" s="265" t="s">
        <v>333</v>
      </c>
      <c r="E546" s="265" t="s">
        <v>497</v>
      </c>
      <c r="H546" s="265" t="s">
        <v>499</v>
      </c>
      <c r="I546" s="265" t="s">
        <v>717</v>
      </c>
      <c r="M546" s="265" t="s">
        <v>481</v>
      </c>
    </row>
    <row r="547" spans="1:13">
      <c r="A547" s="265">
        <v>215211</v>
      </c>
      <c r="B547" s="265" t="s">
        <v>3086</v>
      </c>
      <c r="C547" s="265" t="s">
        <v>88</v>
      </c>
      <c r="D547" s="265" t="s">
        <v>1348</v>
      </c>
      <c r="E547" s="265" t="s">
        <v>497</v>
      </c>
      <c r="H547" s="265" t="s">
        <v>499</v>
      </c>
      <c r="I547" s="265" t="s">
        <v>717</v>
      </c>
      <c r="M547" s="265" t="s">
        <v>486</v>
      </c>
    </row>
    <row r="548" spans="1:13">
      <c r="A548" s="265">
        <v>215220</v>
      </c>
      <c r="B548" s="265" t="s">
        <v>2206</v>
      </c>
      <c r="C548" s="265" t="s">
        <v>194</v>
      </c>
      <c r="D548" s="265" t="s">
        <v>287</v>
      </c>
      <c r="E548" s="265" t="s">
        <v>497</v>
      </c>
      <c r="H548" s="265" t="s">
        <v>499</v>
      </c>
      <c r="I548" s="265" t="s">
        <v>717</v>
      </c>
      <c r="M548" s="265" t="s">
        <v>472</v>
      </c>
    </row>
    <row r="549" spans="1:13">
      <c r="A549" s="265">
        <v>215221</v>
      </c>
      <c r="B549" s="265" t="s">
        <v>3042</v>
      </c>
      <c r="C549" s="265" t="s">
        <v>145</v>
      </c>
      <c r="D549" s="265" t="s">
        <v>3180</v>
      </c>
      <c r="E549" s="265" t="s">
        <v>497</v>
      </c>
      <c r="H549" s="265" t="s">
        <v>556</v>
      </c>
      <c r="I549" s="265" t="s">
        <v>717</v>
      </c>
      <c r="M549" s="265" t="s">
        <v>463</v>
      </c>
    </row>
    <row r="550" spans="1:13">
      <c r="A550" s="265">
        <v>215223</v>
      </c>
      <c r="B550" s="265" t="s">
        <v>2097</v>
      </c>
      <c r="C550" s="265" t="s">
        <v>786</v>
      </c>
      <c r="D550" s="265" t="s">
        <v>339</v>
      </c>
      <c r="E550" s="265" t="s">
        <v>497</v>
      </c>
      <c r="H550" s="265" t="s">
        <v>499</v>
      </c>
      <c r="I550" s="265" t="s">
        <v>717</v>
      </c>
      <c r="M550" s="265" t="s">
        <v>472</v>
      </c>
    </row>
    <row r="551" spans="1:13">
      <c r="A551" s="265">
        <v>215232</v>
      </c>
      <c r="B551" s="265" t="s">
        <v>2847</v>
      </c>
      <c r="C551" s="265" t="s">
        <v>79</v>
      </c>
      <c r="D551" s="265" t="s">
        <v>421</v>
      </c>
      <c r="E551" s="265" t="s">
        <v>497</v>
      </c>
      <c r="H551" s="265" t="s">
        <v>499</v>
      </c>
      <c r="I551" s="265" t="s">
        <v>717</v>
      </c>
      <c r="M551" s="265" t="s">
        <v>474</v>
      </c>
    </row>
    <row r="552" spans="1:13">
      <c r="A552" s="265">
        <v>215233</v>
      </c>
      <c r="B552" s="265" t="s">
        <v>2721</v>
      </c>
      <c r="C552" s="265" t="s">
        <v>81</v>
      </c>
      <c r="D552" s="265" t="s">
        <v>306</v>
      </c>
      <c r="E552" s="265" t="s">
        <v>497</v>
      </c>
      <c r="H552" s="265" t="s">
        <v>499</v>
      </c>
      <c r="I552" s="265" t="s">
        <v>717</v>
      </c>
      <c r="M552" s="265" t="s">
        <v>474</v>
      </c>
    </row>
    <row r="553" spans="1:13">
      <c r="A553" s="265">
        <v>215235</v>
      </c>
      <c r="B553" s="265" t="s">
        <v>1403</v>
      </c>
      <c r="C553" s="265" t="s">
        <v>1404</v>
      </c>
      <c r="D553" s="265" t="s">
        <v>386</v>
      </c>
      <c r="E553" s="265" t="s">
        <v>497</v>
      </c>
      <c r="H553" s="265" t="s">
        <v>499</v>
      </c>
      <c r="I553" s="265" t="s">
        <v>717</v>
      </c>
      <c r="M553" s="265" t="s">
        <v>487</v>
      </c>
    </row>
    <row r="554" spans="1:13">
      <c r="A554" s="265">
        <v>215238</v>
      </c>
      <c r="B554" s="265" t="s">
        <v>1524</v>
      </c>
      <c r="C554" s="265" t="s">
        <v>113</v>
      </c>
      <c r="D554" s="265" t="s">
        <v>772</v>
      </c>
      <c r="E554" s="265" t="s">
        <v>497</v>
      </c>
      <c r="H554" s="265" t="s">
        <v>499</v>
      </c>
      <c r="I554" s="265" t="s">
        <v>717</v>
      </c>
      <c r="M554" s="265" t="s">
        <v>483</v>
      </c>
    </row>
    <row r="555" spans="1:13">
      <c r="A555" s="265">
        <v>215239</v>
      </c>
      <c r="B555" s="265" t="s">
        <v>2337</v>
      </c>
      <c r="C555" s="265" t="s">
        <v>797</v>
      </c>
      <c r="D555" s="265" t="s">
        <v>328</v>
      </c>
      <c r="E555" s="265" t="s">
        <v>497</v>
      </c>
      <c r="H555" s="265" t="s">
        <v>499</v>
      </c>
      <c r="I555" s="265" t="s">
        <v>717</v>
      </c>
      <c r="M555" s="265" t="s">
        <v>472</v>
      </c>
    </row>
    <row r="556" spans="1:13">
      <c r="A556" s="265">
        <v>215241</v>
      </c>
      <c r="B556" s="265" t="s">
        <v>1402</v>
      </c>
      <c r="C556" s="265" t="s">
        <v>129</v>
      </c>
      <c r="D556" s="265" t="s">
        <v>287</v>
      </c>
      <c r="E556" s="265" t="s">
        <v>497</v>
      </c>
      <c r="H556" s="265" t="s">
        <v>499</v>
      </c>
      <c r="I556" s="265" t="s">
        <v>717</v>
      </c>
      <c r="M556" s="265" t="s">
        <v>487</v>
      </c>
    </row>
    <row r="557" spans="1:13">
      <c r="A557" s="265">
        <v>215250</v>
      </c>
      <c r="B557" s="265" t="s">
        <v>1050</v>
      </c>
      <c r="C557" s="265" t="s">
        <v>128</v>
      </c>
      <c r="D557" s="265" t="s">
        <v>1051</v>
      </c>
      <c r="E557" s="265" t="s">
        <v>497</v>
      </c>
      <c r="H557" s="265" t="s">
        <v>499</v>
      </c>
      <c r="I557" s="265" t="s">
        <v>717</v>
      </c>
      <c r="M557" s="265" t="s">
        <v>492</v>
      </c>
    </row>
    <row r="558" spans="1:13">
      <c r="A558" s="265">
        <v>215256</v>
      </c>
      <c r="B558" s="265" t="s">
        <v>3201</v>
      </c>
      <c r="C558" s="265" t="s">
        <v>999</v>
      </c>
      <c r="D558" s="265" t="s">
        <v>323</v>
      </c>
      <c r="E558" s="265" t="s">
        <v>497</v>
      </c>
      <c r="H558" s="265" t="s">
        <v>556</v>
      </c>
      <c r="I558" s="265" t="s">
        <v>717</v>
      </c>
      <c r="M558" s="265" t="s">
        <v>463</v>
      </c>
    </row>
    <row r="559" spans="1:13">
      <c r="A559" s="265">
        <v>215261</v>
      </c>
      <c r="B559" s="265" t="s">
        <v>3082</v>
      </c>
      <c r="C559" s="265" t="s">
        <v>107</v>
      </c>
      <c r="D559" s="265" t="s">
        <v>325</v>
      </c>
      <c r="E559" s="265" t="s">
        <v>497</v>
      </c>
      <c r="H559" s="265" t="s">
        <v>499</v>
      </c>
      <c r="I559" s="265" t="s">
        <v>717</v>
      </c>
      <c r="M559" s="265" t="s">
        <v>486</v>
      </c>
    </row>
    <row r="560" spans="1:13">
      <c r="A560" s="265">
        <v>215263</v>
      </c>
      <c r="B560" s="265" t="s">
        <v>1100</v>
      </c>
      <c r="C560" s="265" t="s">
        <v>168</v>
      </c>
      <c r="D560" s="265" t="s">
        <v>1096</v>
      </c>
      <c r="E560" s="265" t="s">
        <v>497</v>
      </c>
      <c r="H560" s="265" t="s">
        <v>499</v>
      </c>
      <c r="I560" s="265" t="s">
        <v>717</v>
      </c>
      <c r="M560" s="265" t="s">
        <v>492</v>
      </c>
    </row>
    <row r="561" spans="1:21">
      <c r="A561" s="265">
        <v>215264</v>
      </c>
      <c r="B561" s="265" t="s">
        <v>2413</v>
      </c>
      <c r="C561" s="265" t="s">
        <v>2054</v>
      </c>
      <c r="D561" s="265" t="s">
        <v>312</v>
      </c>
      <c r="E561" s="265" t="s">
        <v>497</v>
      </c>
      <c r="H561" s="265" t="s">
        <v>499</v>
      </c>
      <c r="I561" s="265" t="s">
        <v>717</v>
      </c>
      <c r="M561" s="265" t="s">
        <v>474</v>
      </c>
    </row>
    <row r="562" spans="1:21">
      <c r="A562" s="265">
        <v>215267</v>
      </c>
      <c r="B562" s="265" t="s">
        <v>595</v>
      </c>
      <c r="C562" s="265" t="s">
        <v>187</v>
      </c>
      <c r="D562" s="265" t="s">
        <v>292</v>
      </c>
      <c r="E562" s="265" t="s">
        <v>497</v>
      </c>
      <c r="H562" s="265" t="s">
        <v>556</v>
      </c>
      <c r="I562" s="265" t="s">
        <v>717</v>
      </c>
      <c r="M562" s="265" t="s">
        <v>463</v>
      </c>
    </row>
    <row r="563" spans="1:21">
      <c r="A563" s="265">
        <v>215273</v>
      </c>
      <c r="B563" s="265" t="s">
        <v>1456</v>
      </c>
      <c r="C563" s="265" t="s">
        <v>1457</v>
      </c>
      <c r="D563" s="265" t="s">
        <v>138</v>
      </c>
      <c r="E563" s="265" t="s">
        <v>497</v>
      </c>
      <c r="H563" s="265" t="s">
        <v>499</v>
      </c>
      <c r="I563" s="265" t="s">
        <v>717</v>
      </c>
      <c r="M563" s="265" t="s">
        <v>481</v>
      </c>
    </row>
    <row r="564" spans="1:21">
      <c r="A564" s="265">
        <v>215278</v>
      </c>
      <c r="B564" s="265" t="s">
        <v>2838</v>
      </c>
      <c r="C564" s="265" t="s">
        <v>155</v>
      </c>
      <c r="D564" s="265" t="s">
        <v>306</v>
      </c>
      <c r="E564" s="265" t="s">
        <v>497</v>
      </c>
      <c r="H564" s="265" t="s">
        <v>499</v>
      </c>
      <c r="I564" s="265" t="s">
        <v>717</v>
      </c>
      <c r="M564" s="265" t="s">
        <v>474</v>
      </c>
    </row>
    <row r="565" spans="1:21">
      <c r="A565" s="265">
        <v>215279</v>
      </c>
      <c r="B565" s="265" t="s">
        <v>2290</v>
      </c>
      <c r="C565" s="265" t="s">
        <v>2291</v>
      </c>
      <c r="D565" s="265" t="s">
        <v>368</v>
      </c>
      <c r="E565" s="265" t="s">
        <v>497</v>
      </c>
      <c r="H565" s="265" t="s">
        <v>499</v>
      </c>
      <c r="I565" s="265" t="s">
        <v>717</v>
      </c>
      <c r="M565" s="265" t="s">
        <v>472</v>
      </c>
    </row>
    <row r="566" spans="1:21">
      <c r="A566" s="265">
        <v>215285</v>
      </c>
      <c r="B566" s="265" t="s">
        <v>2783</v>
      </c>
      <c r="C566" s="265" t="s">
        <v>118</v>
      </c>
      <c r="D566" s="265" t="s">
        <v>435</v>
      </c>
      <c r="E566" s="265" t="s">
        <v>497</v>
      </c>
      <c r="H566" s="265" t="s">
        <v>499</v>
      </c>
      <c r="I566" s="265" t="s">
        <v>717</v>
      </c>
      <c r="M566" s="265" t="s">
        <v>474</v>
      </c>
    </row>
    <row r="567" spans="1:21">
      <c r="A567" s="265">
        <v>215286</v>
      </c>
      <c r="B567" s="265" t="s">
        <v>1834</v>
      </c>
      <c r="C567" s="265" t="s">
        <v>1835</v>
      </c>
      <c r="D567" s="265" t="s">
        <v>1836</v>
      </c>
      <c r="E567" s="265" t="s">
        <v>497</v>
      </c>
      <c r="H567" s="265" t="s">
        <v>499</v>
      </c>
      <c r="I567" s="265" t="s">
        <v>717</v>
      </c>
      <c r="M567" s="265" t="s">
        <v>482</v>
      </c>
    </row>
    <row r="568" spans="1:21">
      <c r="A568" s="265">
        <v>215287</v>
      </c>
      <c r="B568" s="265" t="s">
        <v>2310</v>
      </c>
      <c r="C568" s="265" t="s">
        <v>147</v>
      </c>
      <c r="D568" s="265" t="s">
        <v>306</v>
      </c>
      <c r="E568" s="265" t="s">
        <v>498</v>
      </c>
      <c r="H568" s="265" t="s">
        <v>499</v>
      </c>
      <c r="I568" s="265" t="s">
        <v>717</v>
      </c>
      <c r="M568" s="265" t="s">
        <v>472</v>
      </c>
      <c r="U568" s="265">
        <v>13000</v>
      </c>
    </row>
    <row r="569" spans="1:21">
      <c r="A569" s="265">
        <v>215309</v>
      </c>
      <c r="B569" s="265" t="s">
        <v>3208</v>
      </c>
      <c r="C569" s="265" t="s">
        <v>84</v>
      </c>
      <c r="D569" s="265" t="s">
        <v>637</v>
      </c>
      <c r="E569" s="265" t="s">
        <v>497</v>
      </c>
      <c r="H569" s="265" t="s">
        <v>556</v>
      </c>
      <c r="I569" s="265" t="s">
        <v>717</v>
      </c>
      <c r="M569" s="265" t="s">
        <v>463</v>
      </c>
    </row>
    <row r="570" spans="1:21">
      <c r="A570" s="265">
        <v>215314</v>
      </c>
      <c r="B570" s="265" t="s">
        <v>1474</v>
      </c>
      <c r="C570" s="265" t="s">
        <v>1475</v>
      </c>
      <c r="D570" s="265" t="s">
        <v>287</v>
      </c>
      <c r="E570" s="265" t="s">
        <v>498</v>
      </c>
      <c r="H570" s="265" t="s">
        <v>499</v>
      </c>
      <c r="I570" s="265" t="s">
        <v>717</v>
      </c>
      <c r="M570" s="265" t="s">
        <v>481</v>
      </c>
    </row>
    <row r="571" spans="1:21">
      <c r="A571" s="265">
        <v>215316</v>
      </c>
      <c r="B571" s="265" t="s">
        <v>1981</v>
      </c>
      <c r="C571" s="265" t="s">
        <v>1982</v>
      </c>
      <c r="D571" s="265" t="s">
        <v>1983</v>
      </c>
      <c r="E571" s="265" t="s">
        <v>498</v>
      </c>
      <c r="H571" s="265" t="s">
        <v>499</v>
      </c>
      <c r="I571" s="265" t="s">
        <v>717</v>
      </c>
      <c r="M571" s="265" t="s">
        <v>493</v>
      </c>
      <c r="U571" s="265">
        <v>10000</v>
      </c>
    </row>
    <row r="572" spans="1:21">
      <c r="A572" s="265">
        <v>215320</v>
      </c>
      <c r="B572" s="265" t="s">
        <v>1829</v>
      </c>
      <c r="C572" s="265" t="s">
        <v>603</v>
      </c>
      <c r="D572" s="265" t="s">
        <v>364</v>
      </c>
      <c r="E572" s="265" t="s">
        <v>498</v>
      </c>
      <c r="H572" s="265" t="s">
        <v>499</v>
      </c>
      <c r="I572" s="265" t="s">
        <v>717</v>
      </c>
      <c r="M572" s="265" t="s">
        <v>482</v>
      </c>
    </row>
    <row r="573" spans="1:21">
      <c r="A573" s="265">
        <v>215321</v>
      </c>
      <c r="B573" s="265" t="s">
        <v>1477</v>
      </c>
      <c r="C573" s="265" t="s">
        <v>126</v>
      </c>
      <c r="D573" s="265" t="s">
        <v>364</v>
      </c>
      <c r="E573" s="265" t="s">
        <v>498</v>
      </c>
      <c r="H573" s="265" t="s">
        <v>499</v>
      </c>
      <c r="I573" s="265" t="s">
        <v>717</v>
      </c>
      <c r="M573" s="265" t="s">
        <v>481</v>
      </c>
    </row>
    <row r="574" spans="1:21">
      <c r="A574" s="265">
        <v>215328</v>
      </c>
      <c r="B574" s="265" t="s">
        <v>1274</v>
      </c>
      <c r="C574" s="265" t="s">
        <v>662</v>
      </c>
      <c r="D574" s="265" t="s">
        <v>704</v>
      </c>
      <c r="E574" s="265" t="s">
        <v>498</v>
      </c>
      <c r="H574" s="265" t="s">
        <v>499</v>
      </c>
      <c r="I574" s="265" t="s">
        <v>717</v>
      </c>
      <c r="M574" s="265" t="s">
        <v>484</v>
      </c>
    </row>
    <row r="575" spans="1:21">
      <c r="A575" s="265">
        <v>215329</v>
      </c>
      <c r="B575" s="265" t="s">
        <v>2672</v>
      </c>
      <c r="C575" s="265" t="s">
        <v>636</v>
      </c>
      <c r="D575" s="265" t="s">
        <v>1627</v>
      </c>
      <c r="E575" s="265" t="s">
        <v>498</v>
      </c>
      <c r="H575" s="265" t="s">
        <v>499</v>
      </c>
      <c r="I575" s="265" t="s">
        <v>717</v>
      </c>
      <c r="M575" s="265" t="s">
        <v>474</v>
      </c>
    </row>
    <row r="576" spans="1:21">
      <c r="A576" s="265">
        <v>215333</v>
      </c>
      <c r="B576" s="265" t="s">
        <v>3204</v>
      </c>
      <c r="C576" s="265" t="s">
        <v>79</v>
      </c>
      <c r="D576" s="265" t="s">
        <v>325</v>
      </c>
      <c r="E576" s="265" t="s">
        <v>497</v>
      </c>
      <c r="H576" s="265" t="s">
        <v>556</v>
      </c>
      <c r="I576" s="265" t="s">
        <v>717</v>
      </c>
      <c r="M576" s="265" t="s">
        <v>463</v>
      </c>
    </row>
    <row r="577" spans="1:21">
      <c r="A577" s="265">
        <v>215337</v>
      </c>
      <c r="B577" s="265" t="s">
        <v>1199</v>
      </c>
      <c r="C577" s="265" t="s">
        <v>1200</v>
      </c>
      <c r="D577" s="265" t="s">
        <v>430</v>
      </c>
      <c r="E577" s="265" t="s">
        <v>498</v>
      </c>
      <c r="H577" s="265" t="s">
        <v>499</v>
      </c>
      <c r="I577" s="265" t="s">
        <v>717</v>
      </c>
      <c r="M577" s="265" t="s">
        <v>484</v>
      </c>
    </row>
    <row r="578" spans="1:21">
      <c r="A578" s="265">
        <v>215340</v>
      </c>
      <c r="B578" s="265" t="s">
        <v>2799</v>
      </c>
      <c r="C578" s="265" t="s">
        <v>139</v>
      </c>
      <c r="D578" s="265" t="s">
        <v>412</v>
      </c>
      <c r="E578" s="265" t="s">
        <v>498</v>
      </c>
      <c r="H578" s="265" t="s">
        <v>499</v>
      </c>
      <c r="I578" s="265" t="s">
        <v>717</v>
      </c>
      <c r="M578" s="265" t="s">
        <v>474</v>
      </c>
    </row>
    <row r="579" spans="1:21">
      <c r="A579" s="265">
        <v>215342</v>
      </c>
      <c r="B579" s="265" t="s">
        <v>1088</v>
      </c>
      <c r="C579" s="265" t="s">
        <v>998</v>
      </c>
      <c r="D579" s="265" t="s">
        <v>1089</v>
      </c>
      <c r="E579" s="265" t="s">
        <v>498</v>
      </c>
      <c r="H579" s="265" t="s">
        <v>499</v>
      </c>
      <c r="I579" s="265" t="s">
        <v>717</v>
      </c>
      <c r="M579" s="265" t="s">
        <v>492</v>
      </c>
    </row>
    <row r="580" spans="1:21">
      <c r="A580" s="265">
        <v>215355</v>
      </c>
      <c r="B580" s="265" t="s">
        <v>3174</v>
      </c>
      <c r="C580" s="265" t="s">
        <v>3175</v>
      </c>
      <c r="D580" s="265" t="s">
        <v>1106</v>
      </c>
      <c r="E580" s="265" t="s">
        <v>497</v>
      </c>
      <c r="H580" s="265" t="s">
        <v>556</v>
      </c>
      <c r="I580" s="265" t="s">
        <v>717</v>
      </c>
      <c r="M580" s="265" t="s">
        <v>463</v>
      </c>
    </row>
    <row r="581" spans="1:21">
      <c r="A581" s="265">
        <v>215356</v>
      </c>
      <c r="B581" s="265" t="s">
        <v>2734</v>
      </c>
      <c r="C581" s="265" t="s">
        <v>180</v>
      </c>
      <c r="D581" s="265" t="s">
        <v>416</v>
      </c>
      <c r="E581" s="265" t="s">
        <v>498</v>
      </c>
      <c r="H581" s="265" t="s">
        <v>499</v>
      </c>
      <c r="I581" s="265" t="s">
        <v>717</v>
      </c>
      <c r="M581" s="265" t="s">
        <v>474</v>
      </c>
    </row>
    <row r="582" spans="1:21">
      <c r="A582" s="265">
        <v>215361</v>
      </c>
      <c r="B582" s="265" t="s">
        <v>2195</v>
      </c>
      <c r="C582" s="265" t="s">
        <v>128</v>
      </c>
      <c r="D582" s="265" t="s">
        <v>293</v>
      </c>
      <c r="E582" s="265" t="s">
        <v>498</v>
      </c>
      <c r="H582" s="265" t="s">
        <v>499</v>
      </c>
      <c r="I582" s="265" t="s">
        <v>717</v>
      </c>
      <c r="M582" s="265" t="s">
        <v>472</v>
      </c>
      <c r="U582" s="265">
        <v>30000</v>
      </c>
    </row>
    <row r="583" spans="1:21">
      <c r="A583" s="265">
        <v>215367</v>
      </c>
      <c r="B583" s="265" t="s">
        <v>1920</v>
      </c>
      <c r="C583" s="265" t="s">
        <v>134</v>
      </c>
      <c r="D583" s="265" t="s">
        <v>1921</v>
      </c>
      <c r="E583" s="265" t="s">
        <v>498</v>
      </c>
      <c r="H583" s="265" t="s">
        <v>499</v>
      </c>
      <c r="I583" s="265" t="s">
        <v>717</v>
      </c>
      <c r="M583" s="265" t="s">
        <v>493</v>
      </c>
    </row>
    <row r="584" spans="1:21">
      <c r="A584" s="265">
        <v>215370</v>
      </c>
      <c r="B584" s="265" t="s">
        <v>1469</v>
      </c>
      <c r="C584" s="265" t="s">
        <v>1466</v>
      </c>
      <c r="D584" s="265" t="s">
        <v>855</v>
      </c>
      <c r="E584" s="265" t="s">
        <v>498</v>
      </c>
      <c r="H584" s="265" t="s">
        <v>499</v>
      </c>
      <c r="I584" s="265" t="s">
        <v>717</v>
      </c>
      <c r="M584" s="265" t="s">
        <v>481</v>
      </c>
    </row>
    <row r="585" spans="1:21">
      <c r="A585" s="265">
        <v>215380</v>
      </c>
      <c r="B585" s="265" t="s">
        <v>1580</v>
      </c>
      <c r="C585" s="265" t="s">
        <v>175</v>
      </c>
      <c r="D585" s="265" t="s">
        <v>588</v>
      </c>
      <c r="E585" s="265" t="s">
        <v>498</v>
      </c>
      <c r="H585" s="265" t="s">
        <v>499</v>
      </c>
      <c r="I585" s="265" t="s">
        <v>717</v>
      </c>
      <c r="M585" s="265" t="s">
        <v>483</v>
      </c>
    </row>
    <row r="586" spans="1:21">
      <c r="A586" s="265">
        <v>215386</v>
      </c>
      <c r="B586" s="265" t="s">
        <v>1019</v>
      </c>
      <c r="C586" s="265" t="s">
        <v>206</v>
      </c>
      <c r="D586" s="265" t="s">
        <v>1020</v>
      </c>
      <c r="E586" s="265" t="s">
        <v>498</v>
      </c>
      <c r="H586" s="265" t="s">
        <v>499</v>
      </c>
      <c r="I586" s="265" t="s">
        <v>717</v>
      </c>
      <c r="M586" s="265" t="s">
        <v>492</v>
      </c>
    </row>
    <row r="587" spans="1:21">
      <c r="A587" s="265">
        <v>215387</v>
      </c>
      <c r="B587" s="265" t="s">
        <v>3076</v>
      </c>
      <c r="C587" s="265" t="s">
        <v>1080</v>
      </c>
      <c r="D587" s="265" t="s">
        <v>3077</v>
      </c>
      <c r="E587" s="265" t="s">
        <v>498</v>
      </c>
      <c r="H587" s="265" t="s">
        <v>499</v>
      </c>
      <c r="I587" s="265" t="s">
        <v>717</v>
      </c>
      <c r="M587" s="265" t="s">
        <v>486</v>
      </c>
    </row>
    <row r="588" spans="1:21">
      <c r="A588" s="265">
        <v>215390</v>
      </c>
      <c r="B588" s="265" t="s">
        <v>2739</v>
      </c>
      <c r="C588" s="265" t="s">
        <v>153</v>
      </c>
      <c r="D588" s="265" t="s">
        <v>361</v>
      </c>
      <c r="E588" s="265" t="s">
        <v>498</v>
      </c>
      <c r="H588" s="265" t="s">
        <v>499</v>
      </c>
      <c r="I588" s="265" t="s">
        <v>717</v>
      </c>
      <c r="M588" s="265" t="s">
        <v>474</v>
      </c>
    </row>
    <row r="589" spans="1:21">
      <c r="A589" s="265">
        <v>215391</v>
      </c>
      <c r="B589" s="265" t="s">
        <v>3207</v>
      </c>
      <c r="C589" s="265" t="s">
        <v>158</v>
      </c>
      <c r="D589" s="265" t="s">
        <v>2175</v>
      </c>
      <c r="E589" s="265" t="s">
        <v>498</v>
      </c>
      <c r="H589" s="265" t="s">
        <v>556</v>
      </c>
      <c r="I589" s="265" t="s">
        <v>717</v>
      </c>
      <c r="M589" s="265" t="s">
        <v>463</v>
      </c>
    </row>
    <row r="590" spans="1:21">
      <c r="A590" s="265">
        <v>215398</v>
      </c>
      <c r="B590" s="265" t="s">
        <v>2315</v>
      </c>
      <c r="C590" s="265" t="s">
        <v>148</v>
      </c>
      <c r="D590" s="265" t="s">
        <v>306</v>
      </c>
      <c r="E590" s="265" t="s">
        <v>498</v>
      </c>
      <c r="H590" s="265" t="s">
        <v>499</v>
      </c>
      <c r="I590" s="265" t="s">
        <v>717</v>
      </c>
      <c r="M590" s="265" t="s">
        <v>472</v>
      </c>
    </row>
    <row r="591" spans="1:21">
      <c r="A591" s="265">
        <v>215400</v>
      </c>
      <c r="B591" s="265" t="s">
        <v>2640</v>
      </c>
      <c r="C591" s="265" t="s">
        <v>154</v>
      </c>
      <c r="D591" s="265" t="s">
        <v>391</v>
      </c>
      <c r="E591" s="265" t="s">
        <v>498</v>
      </c>
      <c r="H591" s="265" t="s">
        <v>499</v>
      </c>
      <c r="I591" s="265" t="s">
        <v>717</v>
      </c>
      <c r="M591" s="265" t="s">
        <v>474</v>
      </c>
    </row>
    <row r="592" spans="1:21">
      <c r="A592" s="265">
        <v>215401</v>
      </c>
      <c r="B592" s="265" t="s">
        <v>3061</v>
      </c>
      <c r="C592" s="265" t="s">
        <v>630</v>
      </c>
      <c r="D592" s="265" t="s">
        <v>310</v>
      </c>
      <c r="E592" s="265" t="s">
        <v>498</v>
      </c>
      <c r="H592" s="265" t="s">
        <v>499</v>
      </c>
      <c r="I592" s="265" t="s">
        <v>717</v>
      </c>
      <c r="M592" s="265" t="s">
        <v>486</v>
      </c>
    </row>
    <row r="593" spans="1:13">
      <c r="A593" s="265">
        <v>215402</v>
      </c>
      <c r="B593" s="265" t="s">
        <v>1557</v>
      </c>
      <c r="C593" s="265" t="s">
        <v>781</v>
      </c>
      <c r="D593" s="265" t="s">
        <v>361</v>
      </c>
      <c r="E593" s="265" t="s">
        <v>498</v>
      </c>
      <c r="H593" s="265" t="s">
        <v>499</v>
      </c>
      <c r="I593" s="265" t="s">
        <v>717</v>
      </c>
      <c r="M593" s="265" t="s">
        <v>483</v>
      </c>
    </row>
    <row r="594" spans="1:13">
      <c r="A594" s="265">
        <v>215405</v>
      </c>
      <c r="B594" s="265" t="s">
        <v>3060</v>
      </c>
      <c r="C594" s="265" t="s">
        <v>180</v>
      </c>
      <c r="D594" s="265" t="s">
        <v>306</v>
      </c>
      <c r="E594" s="265" t="s">
        <v>498</v>
      </c>
      <c r="H594" s="265" t="s">
        <v>499</v>
      </c>
      <c r="I594" s="265" t="s">
        <v>717</v>
      </c>
      <c r="M594" s="265" t="s">
        <v>486</v>
      </c>
    </row>
    <row r="595" spans="1:13">
      <c r="A595" s="265">
        <v>215409</v>
      </c>
      <c r="B595" s="265" t="s">
        <v>2723</v>
      </c>
      <c r="C595" s="265" t="s">
        <v>219</v>
      </c>
      <c r="D595" s="265" t="s">
        <v>338</v>
      </c>
      <c r="E595" s="265" t="s">
        <v>498</v>
      </c>
      <c r="H595" s="265" t="s">
        <v>499</v>
      </c>
      <c r="I595" s="265" t="s">
        <v>717</v>
      </c>
      <c r="M595" s="265" t="s">
        <v>474</v>
      </c>
    </row>
    <row r="596" spans="1:13">
      <c r="A596" s="265">
        <v>215410</v>
      </c>
      <c r="B596" s="265" t="s">
        <v>3222</v>
      </c>
      <c r="C596" s="265" t="s">
        <v>1211</v>
      </c>
      <c r="D596" s="265" t="s">
        <v>342</v>
      </c>
      <c r="E596" s="265" t="s">
        <v>497</v>
      </c>
      <c r="H596" s="265" t="s">
        <v>557</v>
      </c>
      <c r="I596" s="265" t="s">
        <v>717</v>
      </c>
      <c r="M596" s="265" t="s">
        <v>463</v>
      </c>
    </row>
    <row r="597" spans="1:13">
      <c r="A597" s="265">
        <v>215411</v>
      </c>
      <c r="B597" s="265" t="s">
        <v>2176</v>
      </c>
      <c r="C597" s="265" t="s">
        <v>147</v>
      </c>
      <c r="D597" s="265" t="s">
        <v>137</v>
      </c>
      <c r="E597" s="265" t="s">
        <v>497</v>
      </c>
      <c r="H597" s="265" t="s">
        <v>499</v>
      </c>
      <c r="I597" s="265" t="s">
        <v>717</v>
      </c>
      <c r="M597" s="265" t="s">
        <v>472</v>
      </c>
    </row>
    <row r="598" spans="1:13">
      <c r="A598" s="265">
        <v>215416</v>
      </c>
      <c r="B598" s="265" t="s">
        <v>1826</v>
      </c>
      <c r="C598" s="265" t="s">
        <v>152</v>
      </c>
      <c r="D598" s="265" t="s">
        <v>395</v>
      </c>
      <c r="E598" s="265" t="s">
        <v>498</v>
      </c>
      <c r="H598" s="265" t="s">
        <v>499</v>
      </c>
      <c r="I598" s="265" t="s">
        <v>717</v>
      </c>
      <c r="M598" s="265" t="s">
        <v>482</v>
      </c>
    </row>
    <row r="599" spans="1:13">
      <c r="A599" s="265">
        <v>215417</v>
      </c>
      <c r="B599" s="265" t="s">
        <v>1221</v>
      </c>
      <c r="C599" s="265" t="s">
        <v>102</v>
      </c>
      <c r="D599" s="265" t="s">
        <v>320</v>
      </c>
      <c r="E599" s="265" t="s">
        <v>498</v>
      </c>
      <c r="H599" s="265" t="s">
        <v>499</v>
      </c>
      <c r="I599" s="265" t="s">
        <v>717</v>
      </c>
      <c r="M599" s="265" t="s">
        <v>484</v>
      </c>
    </row>
    <row r="600" spans="1:13">
      <c r="A600" s="265">
        <v>215418</v>
      </c>
      <c r="B600" s="265" t="s">
        <v>1036</v>
      </c>
      <c r="C600" s="265" t="s">
        <v>139</v>
      </c>
      <c r="D600" s="265" t="s">
        <v>357</v>
      </c>
      <c r="E600" s="265" t="s">
        <v>498</v>
      </c>
      <c r="H600" s="265" t="s">
        <v>499</v>
      </c>
      <c r="I600" s="265" t="s">
        <v>717</v>
      </c>
      <c r="M600" s="265" t="s">
        <v>492</v>
      </c>
    </row>
    <row r="601" spans="1:13">
      <c r="A601" s="265">
        <v>215425</v>
      </c>
      <c r="B601" s="265" t="s">
        <v>2866</v>
      </c>
      <c r="C601" s="265" t="s">
        <v>217</v>
      </c>
      <c r="D601" s="265" t="s">
        <v>393</v>
      </c>
      <c r="E601" s="265" t="s">
        <v>498</v>
      </c>
      <c r="H601" s="265" t="s">
        <v>499</v>
      </c>
      <c r="I601" s="265" t="s">
        <v>717</v>
      </c>
      <c r="M601" s="265" t="s">
        <v>474</v>
      </c>
    </row>
    <row r="602" spans="1:13">
      <c r="A602" s="265">
        <v>215434</v>
      </c>
      <c r="B602" s="265" t="s">
        <v>1613</v>
      </c>
      <c r="C602" s="265" t="s">
        <v>168</v>
      </c>
      <c r="D602" s="265" t="s">
        <v>702</v>
      </c>
      <c r="E602" s="265" t="s">
        <v>498</v>
      </c>
      <c r="H602" s="265" t="s">
        <v>499</v>
      </c>
      <c r="I602" s="265" t="s">
        <v>717</v>
      </c>
      <c r="M602" s="265" t="s">
        <v>483</v>
      </c>
    </row>
    <row r="603" spans="1:13">
      <c r="A603" s="265">
        <v>215436</v>
      </c>
      <c r="B603" s="265" t="s">
        <v>1660</v>
      </c>
      <c r="C603" s="265" t="s">
        <v>88</v>
      </c>
      <c r="D603" s="265" t="s">
        <v>1661</v>
      </c>
      <c r="E603" s="265" t="s">
        <v>498</v>
      </c>
      <c r="H603" s="265" t="s">
        <v>499</v>
      </c>
      <c r="I603" s="265" t="s">
        <v>717</v>
      </c>
      <c r="M603" s="265" t="s">
        <v>483</v>
      </c>
    </row>
    <row r="604" spans="1:13">
      <c r="A604" s="265">
        <v>215442</v>
      </c>
      <c r="B604" s="265" t="s">
        <v>1113</v>
      </c>
      <c r="C604" s="265" t="s">
        <v>90</v>
      </c>
      <c r="D604" s="265" t="s">
        <v>1114</v>
      </c>
      <c r="E604" s="265" t="s">
        <v>498</v>
      </c>
      <c r="H604" s="265" t="s">
        <v>499</v>
      </c>
      <c r="I604" s="265" t="s">
        <v>717</v>
      </c>
      <c r="M604" s="265" t="s">
        <v>492</v>
      </c>
    </row>
    <row r="605" spans="1:13">
      <c r="A605" s="265">
        <v>215446</v>
      </c>
      <c r="B605" s="265" t="s">
        <v>1633</v>
      </c>
      <c r="C605" s="265" t="s">
        <v>91</v>
      </c>
      <c r="D605" s="265" t="s">
        <v>1479</v>
      </c>
      <c r="E605" s="265" t="s">
        <v>498</v>
      </c>
      <c r="H605" s="265" t="s">
        <v>499</v>
      </c>
      <c r="I605" s="265" t="s">
        <v>717</v>
      </c>
      <c r="M605" s="265" t="s">
        <v>483</v>
      </c>
    </row>
    <row r="606" spans="1:13">
      <c r="A606" s="265">
        <v>215451</v>
      </c>
      <c r="B606" s="265" t="s">
        <v>622</v>
      </c>
      <c r="C606" s="265" t="s">
        <v>95</v>
      </c>
      <c r="D606" s="265" t="s">
        <v>341</v>
      </c>
      <c r="E606" s="265" t="s">
        <v>497</v>
      </c>
      <c r="H606" s="265" t="s">
        <v>499</v>
      </c>
      <c r="I606" s="265" t="s">
        <v>717</v>
      </c>
      <c r="M606" s="265" t="s">
        <v>493</v>
      </c>
    </row>
    <row r="607" spans="1:13">
      <c r="A607" s="265">
        <v>215452</v>
      </c>
      <c r="B607" s="265" t="s">
        <v>881</v>
      </c>
      <c r="C607" s="265" t="s">
        <v>100</v>
      </c>
      <c r="D607" s="265" t="s">
        <v>882</v>
      </c>
      <c r="E607" s="265" t="s">
        <v>498</v>
      </c>
      <c r="H607" s="265" t="s">
        <v>499</v>
      </c>
      <c r="I607" s="265" t="s">
        <v>717</v>
      </c>
      <c r="M607" s="265" t="s">
        <v>491</v>
      </c>
    </row>
    <row r="608" spans="1:13">
      <c r="A608" s="265">
        <v>215455</v>
      </c>
      <c r="B608" s="265" t="s">
        <v>1941</v>
      </c>
      <c r="C608" s="265" t="s">
        <v>99</v>
      </c>
      <c r="D608" s="265" t="s">
        <v>306</v>
      </c>
      <c r="E608" s="265" t="s">
        <v>498</v>
      </c>
      <c r="H608" s="265" t="s">
        <v>499</v>
      </c>
      <c r="I608" s="265" t="s">
        <v>717</v>
      </c>
      <c r="M608" s="265" t="s">
        <v>493</v>
      </c>
    </row>
    <row r="609" spans="1:13">
      <c r="A609" s="265">
        <v>215456</v>
      </c>
      <c r="B609" s="265" t="s">
        <v>2242</v>
      </c>
      <c r="C609" s="265" t="s">
        <v>2243</v>
      </c>
      <c r="D609" s="265" t="s">
        <v>440</v>
      </c>
      <c r="E609" s="265" t="s">
        <v>498</v>
      </c>
      <c r="H609" s="265" t="s">
        <v>499</v>
      </c>
      <c r="I609" s="265" t="s">
        <v>717</v>
      </c>
      <c r="M609" s="265" t="s">
        <v>472</v>
      </c>
    </row>
    <row r="610" spans="1:13">
      <c r="A610" s="265">
        <v>215457</v>
      </c>
      <c r="B610" s="265" t="s">
        <v>821</v>
      </c>
      <c r="C610" s="265" t="s">
        <v>192</v>
      </c>
      <c r="D610" s="265" t="s">
        <v>822</v>
      </c>
      <c r="E610" s="265" t="s">
        <v>497</v>
      </c>
      <c r="F610" s="265">
        <v>35459</v>
      </c>
      <c r="G610" s="265" t="s">
        <v>3407</v>
      </c>
      <c r="H610" s="265" t="s">
        <v>499</v>
      </c>
      <c r="I610" s="265" t="s">
        <v>717</v>
      </c>
      <c r="M610" s="265" t="s">
        <v>491</v>
      </c>
    </row>
    <row r="611" spans="1:13">
      <c r="A611" s="265">
        <v>215460</v>
      </c>
      <c r="B611" s="265" t="s">
        <v>1946</v>
      </c>
      <c r="C611" s="265" t="s">
        <v>222</v>
      </c>
      <c r="D611" s="265" t="s">
        <v>826</v>
      </c>
      <c r="E611" s="265" t="s">
        <v>498</v>
      </c>
      <c r="H611" s="265" t="s">
        <v>499</v>
      </c>
      <c r="I611" s="265" t="s">
        <v>717</v>
      </c>
      <c r="M611" s="265" t="s">
        <v>493</v>
      </c>
    </row>
    <row r="612" spans="1:13">
      <c r="A612" s="265">
        <v>215462</v>
      </c>
      <c r="B612" s="265" t="s">
        <v>2060</v>
      </c>
      <c r="C612" s="265" t="s">
        <v>2061</v>
      </c>
      <c r="D612" s="265" t="s">
        <v>285</v>
      </c>
      <c r="E612" s="265" t="s">
        <v>498</v>
      </c>
      <c r="H612" s="265" t="s">
        <v>499</v>
      </c>
      <c r="I612" s="265" t="s">
        <v>717</v>
      </c>
      <c r="M612" s="265" t="s">
        <v>472</v>
      </c>
    </row>
    <row r="613" spans="1:13">
      <c r="A613" s="265">
        <v>215463</v>
      </c>
      <c r="B613" s="265" t="s">
        <v>1570</v>
      </c>
      <c r="C613" s="265" t="s">
        <v>708</v>
      </c>
      <c r="D613" s="265" t="s">
        <v>380</v>
      </c>
      <c r="E613" s="265" t="s">
        <v>498</v>
      </c>
      <c r="H613" s="265" t="s">
        <v>499</v>
      </c>
      <c r="I613" s="265" t="s">
        <v>717</v>
      </c>
      <c r="M613" s="265" t="s">
        <v>483</v>
      </c>
    </row>
    <row r="614" spans="1:13">
      <c r="A614" s="265">
        <v>215465</v>
      </c>
      <c r="B614" s="265" t="s">
        <v>1115</v>
      </c>
      <c r="C614" s="265" t="s">
        <v>948</v>
      </c>
      <c r="D614" s="265" t="s">
        <v>1116</v>
      </c>
      <c r="E614" s="265" t="s">
        <v>498</v>
      </c>
      <c r="H614" s="265" t="s">
        <v>499</v>
      </c>
      <c r="I614" s="265" t="s">
        <v>717</v>
      </c>
      <c r="M614" s="265" t="s">
        <v>492</v>
      </c>
    </row>
    <row r="615" spans="1:13">
      <c r="A615" s="265">
        <v>215466</v>
      </c>
      <c r="B615" s="265" t="s">
        <v>2627</v>
      </c>
      <c r="C615" s="265" t="s">
        <v>2628</v>
      </c>
      <c r="D615" s="265" t="s">
        <v>427</v>
      </c>
      <c r="E615" s="265" t="s">
        <v>498</v>
      </c>
      <c r="H615" s="265" t="s">
        <v>499</v>
      </c>
      <c r="I615" s="265" t="s">
        <v>717</v>
      </c>
      <c r="M615" s="265" t="s">
        <v>474</v>
      </c>
    </row>
    <row r="616" spans="1:13">
      <c r="A616" s="265">
        <v>215467</v>
      </c>
      <c r="B616" s="265" t="s">
        <v>1938</v>
      </c>
      <c r="C616" s="265" t="s">
        <v>87</v>
      </c>
      <c r="D616" s="265" t="s">
        <v>1939</v>
      </c>
      <c r="E616" s="265" t="s">
        <v>498</v>
      </c>
      <c r="H616" s="265" t="s">
        <v>499</v>
      </c>
      <c r="I616" s="265" t="s">
        <v>717</v>
      </c>
      <c r="M616" s="265" t="s">
        <v>493</v>
      </c>
    </row>
    <row r="617" spans="1:13">
      <c r="A617" s="265">
        <v>215475</v>
      </c>
      <c r="B617" s="265" t="s">
        <v>1267</v>
      </c>
      <c r="C617" s="265" t="s">
        <v>616</v>
      </c>
      <c r="D617" s="265" t="s">
        <v>1268</v>
      </c>
      <c r="E617" s="265" t="s">
        <v>498</v>
      </c>
      <c r="H617" s="265" t="s">
        <v>499</v>
      </c>
      <c r="I617" s="265" t="s">
        <v>717</v>
      </c>
      <c r="M617" s="265" t="s">
        <v>484</v>
      </c>
    </row>
    <row r="618" spans="1:13">
      <c r="A618" s="265">
        <v>215476</v>
      </c>
      <c r="B618" s="265" t="s">
        <v>899</v>
      </c>
      <c r="C618" s="265" t="s">
        <v>179</v>
      </c>
      <c r="D618" s="265" t="s">
        <v>353</v>
      </c>
      <c r="E618" s="265" t="s">
        <v>498</v>
      </c>
      <c r="H618" s="265" t="s">
        <v>499</v>
      </c>
      <c r="I618" s="265" t="s">
        <v>717</v>
      </c>
      <c r="M618" s="265" t="s">
        <v>491</v>
      </c>
    </row>
    <row r="619" spans="1:13">
      <c r="A619" s="265">
        <v>215478</v>
      </c>
      <c r="B619" s="265" t="s">
        <v>1253</v>
      </c>
      <c r="C619" s="265" t="s">
        <v>647</v>
      </c>
      <c r="D619" s="265" t="s">
        <v>793</v>
      </c>
      <c r="E619" s="265" t="s">
        <v>498</v>
      </c>
      <c r="H619" s="265" t="s">
        <v>499</v>
      </c>
      <c r="I619" s="265" t="s">
        <v>717</v>
      </c>
      <c r="M619" s="265" t="s">
        <v>484</v>
      </c>
    </row>
    <row r="620" spans="1:13">
      <c r="A620" s="265">
        <v>215479</v>
      </c>
      <c r="B620" s="265" t="s">
        <v>1951</v>
      </c>
      <c r="C620" s="265" t="s">
        <v>91</v>
      </c>
      <c r="D620" s="265" t="s">
        <v>1952</v>
      </c>
      <c r="E620" s="265" t="s">
        <v>498</v>
      </c>
      <c r="H620" s="265" t="s">
        <v>499</v>
      </c>
      <c r="I620" s="265" t="s">
        <v>717</v>
      </c>
      <c r="M620" s="265" t="s">
        <v>493</v>
      </c>
    </row>
    <row r="621" spans="1:13">
      <c r="A621" s="265">
        <v>215494</v>
      </c>
      <c r="B621" s="265" t="s">
        <v>3163</v>
      </c>
      <c r="C621" s="265" t="s">
        <v>152</v>
      </c>
      <c r="D621" s="265" t="s">
        <v>245</v>
      </c>
      <c r="E621" s="265" t="s">
        <v>498</v>
      </c>
      <c r="H621" s="265" t="s">
        <v>3414</v>
      </c>
      <c r="I621" s="265" t="s">
        <v>717</v>
      </c>
      <c r="M621" s="265" t="s">
        <v>463</v>
      </c>
    </row>
    <row r="622" spans="1:13">
      <c r="A622" s="265">
        <v>215495</v>
      </c>
      <c r="B622" s="265" t="s">
        <v>2325</v>
      </c>
      <c r="C622" s="265" t="s">
        <v>87</v>
      </c>
      <c r="D622" s="265" t="s">
        <v>306</v>
      </c>
      <c r="E622" s="265" t="s">
        <v>498</v>
      </c>
      <c r="H622" s="265" t="s">
        <v>499</v>
      </c>
      <c r="I622" s="265" t="s">
        <v>717</v>
      </c>
      <c r="M622" s="265" t="s">
        <v>472</v>
      </c>
    </row>
    <row r="623" spans="1:13">
      <c r="A623" s="265">
        <v>215506</v>
      </c>
      <c r="B623" s="265" t="s">
        <v>1396</v>
      </c>
      <c r="C623" s="265" t="s">
        <v>673</v>
      </c>
      <c r="D623" s="265" t="s">
        <v>358</v>
      </c>
      <c r="E623" s="265" t="s">
        <v>498</v>
      </c>
      <c r="H623" s="265" t="s">
        <v>499</v>
      </c>
      <c r="I623" s="265" t="s">
        <v>717</v>
      </c>
      <c r="M623" s="265" t="s">
        <v>487</v>
      </c>
    </row>
    <row r="624" spans="1:13">
      <c r="A624" s="265">
        <v>215511</v>
      </c>
      <c r="B624" s="265" t="s">
        <v>3184</v>
      </c>
      <c r="C624" s="265" t="s">
        <v>91</v>
      </c>
      <c r="D624" s="265" t="s">
        <v>669</v>
      </c>
      <c r="E624" s="265" t="s">
        <v>498</v>
      </c>
      <c r="H624" s="265" t="s">
        <v>556</v>
      </c>
      <c r="I624" s="265" t="s">
        <v>717</v>
      </c>
      <c r="M624" s="265" t="s">
        <v>463</v>
      </c>
    </row>
    <row r="625" spans="1:13">
      <c r="A625" s="265">
        <v>215514</v>
      </c>
      <c r="B625" s="265" t="s">
        <v>1383</v>
      </c>
      <c r="C625" s="265" t="s">
        <v>91</v>
      </c>
      <c r="D625" s="265" t="s">
        <v>286</v>
      </c>
      <c r="E625" s="265" t="s">
        <v>498</v>
      </c>
      <c r="H625" s="265" t="s">
        <v>499</v>
      </c>
      <c r="I625" s="265" t="s">
        <v>717</v>
      </c>
      <c r="M625" s="265" t="s">
        <v>487</v>
      </c>
    </row>
    <row r="626" spans="1:13">
      <c r="A626" s="265">
        <v>215515</v>
      </c>
      <c r="B626" s="265" t="s">
        <v>1189</v>
      </c>
      <c r="C626" s="265" t="s">
        <v>84</v>
      </c>
      <c r="D626" s="265" t="s">
        <v>1190</v>
      </c>
      <c r="E626" s="265" t="s">
        <v>498</v>
      </c>
      <c r="H626" s="265" t="s">
        <v>499</v>
      </c>
      <c r="I626" s="265" t="s">
        <v>717</v>
      </c>
      <c r="M626" s="265" t="s">
        <v>484</v>
      </c>
    </row>
    <row r="627" spans="1:13">
      <c r="A627" s="265">
        <v>215521</v>
      </c>
      <c r="B627" s="265" t="s">
        <v>3228</v>
      </c>
      <c r="C627" s="265" t="s">
        <v>84</v>
      </c>
      <c r="D627" s="265" t="s">
        <v>613</v>
      </c>
      <c r="E627" s="265" t="s">
        <v>498</v>
      </c>
      <c r="H627" s="265" t="s">
        <v>3414</v>
      </c>
      <c r="I627" s="265" t="s">
        <v>717</v>
      </c>
      <c r="M627" s="265" t="s">
        <v>463</v>
      </c>
    </row>
    <row r="628" spans="1:13">
      <c r="A628" s="265">
        <v>215522</v>
      </c>
      <c r="B628" s="265" t="s">
        <v>1994</v>
      </c>
      <c r="C628" s="265" t="s">
        <v>84</v>
      </c>
      <c r="D628" s="265" t="s">
        <v>287</v>
      </c>
      <c r="E628" s="265" t="s">
        <v>497</v>
      </c>
      <c r="H628" s="265" t="s">
        <v>499</v>
      </c>
      <c r="I628" s="265" t="s">
        <v>717</v>
      </c>
      <c r="M628" s="265" t="s">
        <v>493</v>
      </c>
    </row>
    <row r="629" spans="1:13">
      <c r="A629" s="265">
        <v>215523</v>
      </c>
      <c r="B629" s="265" t="s">
        <v>1671</v>
      </c>
      <c r="C629" s="265" t="s">
        <v>158</v>
      </c>
      <c r="D629" s="265" t="s">
        <v>1672</v>
      </c>
      <c r="E629" s="265" t="s">
        <v>497</v>
      </c>
      <c r="H629" s="265" t="s">
        <v>499</v>
      </c>
      <c r="I629" s="265" t="s">
        <v>717</v>
      </c>
      <c r="M629" s="265" t="s">
        <v>483</v>
      </c>
    </row>
    <row r="630" spans="1:13">
      <c r="A630" s="265">
        <v>215524</v>
      </c>
      <c r="B630" s="265" t="s">
        <v>1498</v>
      </c>
      <c r="C630" s="265" t="s">
        <v>128</v>
      </c>
      <c r="D630" s="265" t="s">
        <v>1499</v>
      </c>
      <c r="E630" s="265" t="s">
        <v>498</v>
      </c>
      <c r="H630" s="265" t="s">
        <v>499</v>
      </c>
      <c r="I630" s="265" t="s">
        <v>717</v>
      </c>
      <c r="M630" s="265" t="s">
        <v>481</v>
      </c>
    </row>
    <row r="631" spans="1:13">
      <c r="A631" s="265">
        <v>215525</v>
      </c>
      <c r="B631" s="265" t="s">
        <v>1673</v>
      </c>
      <c r="C631" s="265" t="s">
        <v>102</v>
      </c>
      <c r="D631" s="265" t="s">
        <v>1674</v>
      </c>
      <c r="E631" s="265" t="s">
        <v>498</v>
      </c>
      <c r="H631" s="265" t="s">
        <v>499</v>
      </c>
      <c r="I631" s="265" t="s">
        <v>717</v>
      </c>
      <c r="M631" s="265" t="s">
        <v>483</v>
      </c>
    </row>
    <row r="632" spans="1:13">
      <c r="A632" s="265">
        <v>215526</v>
      </c>
      <c r="B632" s="265" t="s">
        <v>1995</v>
      </c>
      <c r="C632" s="265" t="s">
        <v>192</v>
      </c>
      <c r="D632" s="265" t="s">
        <v>1996</v>
      </c>
      <c r="E632" s="265" t="s">
        <v>497</v>
      </c>
      <c r="H632" s="265" t="s">
        <v>499</v>
      </c>
      <c r="I632" s="265" t="s">
        <v>717</v>
      </c>
      <c r="M632" s="265" t="s">
        <v>493</v>
      </c>
    </row>
    <row r="633" spans="1:13">
      <c r="A633" s="265">
        <v>215527</v>
      </c>
      <c r="B633" s="265" t="s">
        <v>1997</v>
      </c>
      <c r="C633" s="265" t="s">
        <v>695</v>
      </c>
      <c r="D633" s="265" t="s">
        <v>459</v>
      </c>
      <c r="E633" s="265" t="s">
        <v>497</v>
      </c>
      <c r="H633" s="265" t="s">
        <v>499</v>
      </c>
      <c r="I633" s="265" t="s">
        <v>717</v>
      </c>
      <c r="M633" s="265" t="s">
        <v>493</v>
      </c>
    </row>
    <row r="634" spans="1:13">
      <c r="A634" s="265">
        <v>215528</v>
      </c>
      <c r="B634" s="265" t="s">
        <v>2875</v>
      </c>
      <c r="C634" s="265" t="s">
        <v>84</v>
      </c>
      <c r="D634" s="265" t="s">
        <v>1672</v>
      </c>
      <c r="E634" s="265" t="s">
        <v>497</v>
      </c>
      <c r="H634" s="265" t="s">
        <v>499</v>
      </c>
      <c r="I634" s="265" t="s">
        <v>717</v>
      </c>
      <c r="M634" s="265" t="s">
        <v>474</v>
      </c>
    </row>
    <row r="635" spans="1:13">
      <c r="A635" s="265">
        <v>215529</v>
      </c>
      <c r="B635" s="265" t="s">
        <v>1916</v>
      </c>
      <c r="C635" s="265" t="s">
        <v>84</v>
      </c>
      <c r="D635" s="265" t="s">
        <v>306</v>
      </c>
      <c r="E635" s="265" t="s">
        <v>497</v>
      </c>
      <c r="H635" s="265" t="s">
        <v>499</v>
      </c>
      <c r="I635" s="265" t="s">
        <v>717</v>
      </c>
      <c r="M635" s="265" t="s">
        <v>493</v>
      </c>
    </row>
    <row r="636" spans="1:13">
      <c r="A636" s="265">
        <v>215530</v>
      </c>
      <c r="B636" s="265" t="s">
        <v>1675</v>
      </c>
      <c r="C636" s="265" t="s">
        <v>1168</v>
      </c>
      <c r="D636" s="265" t="s">
        <v>593</v>
      </c>
      <c r="E636" s="265" t="s">
        <v>497</v>
      </c>
      <c r="H636" s="265" t="s">
        <v>499</v>
      </c>
      <c r="I636" s="265" t="s">
        <v>717</v>
      </c>
      <c r="M636" s="265" t="s">
        <v>483</v>
      </c>
    </row>
    <row r="637" spans="1:13">
      <c r="A637" s="265">
        <v>215531</v>
      </c>
      <c r="B637" s="265" t="s">
        <v>1500</v>
      </c>
      <c r="C637" s="265" t="s">
        <v>1501</v>
      </c>
      <c r="D637" s="265" t="s">
        <v>1502</v>
      </c>
      <c r="E637" s="265" t="s">
        <v>497</v>
      </c>
      <c r="H637" s="265" t="s">
        <v>499</v>
      </c>
      <c r="I637" s="265" t="s">
        <v>717</v>
      </c>
      <c r="M637" s="265" t="s">
        <v>481</v>
      </c>
    </row>
    <row r="638" spans="1:13">
      <c r="A638" s="265">
        <v>215532</v>
      </c>
      <c r="B638" s="265" t="s">
        <v>2876</v>
      </c>
      <c r="C638" s="265" t="s">
        <v>148</v>
      </c>
      <c r="D638" s="265" t="s">
        <v>2877</v>
      </c>
      <c r="E638" s="265" t="s">
        <v>497</v>
      </c>
      <c r="H638" s="265" t="s">
        <v>499</v>
      </c>
      <c r="I638" s="265" t="s">
        <v>717</v>
      </c>
      <c r="M638" s="265" t="s">
        <v>474</v>
      </c>
    </row>
    <row r="639" spans="1:13">
      <c r="A639" s="265">
        <v>215533</v>
      </c>
      <c r="B639" s="265" t="s">
        <v>1998</v>
      </c>
      <c r="C639" s="265" t="s">
        <v>84</v>
      </c>
      <c r="D639" s="265" t="s">
        <v>368</v>
      </c>
      <c r="E639" s="265" t="s">
        <v>497</v>
      </c>
      <c r="H639" s="265" t="s">
        <v>499</v>
      </c>
      <c r="I639" s="265" t="s">
        <v>717</v>
      </c>
      <c r="M639" s="265" t="s">
        <v>493</v>
      </c>
    </row>
    <row r="640" spans="1:13">
      <c r="A640" s="265">
        <v>215534</v>
      </c>
      <c r="B640" s="265" t="s">
        <v>2052</v>
      </c>
      <c r="C640" s="265" t="s">
        <v>98</v>
      </c>
      <c r="D640" s="265" t="s">
        <v>850</v>
      </c>
      <c r="E640" s="265" t="s">
        <v>497</v>
      </c>
      <c r="H640" s="265" t="s">
        <v>499</v>
      </c>
      <c r="I640" s="265" t="s">
        <v>717</v>
      </c>
      <c r="M640" s="265" t="s">
        <v>472</v>
      </c>
    </row>
    <row r="641" spans="1:13">
      <c r="A641" s="265">
        <v>215535</v>
      </c>
      <c r="B641" s="265" t="s">
        <v>2356</v>
      </c>
      <c r="C641" s="265" t="s">
        <v>2357</v>
      </c>
      <c r="D641" s="265" t="s">
        <v>2358</v>
      </c>
      <c r="E641" s="265" t="s">
        <v>497</v>
      </c>
      <c r="H641" s="265" t="s">
        <v>499</v>
      </c>
      <c r="I641" s="265" t="s">
        <v>717</v>
      </c>
      <c r="M641" s="265" t="s">
        <v>472</v>
      </c>
    </row>
    <row r="642" spans="1:13">
      <c r="A642" s="265">
        <v>215536</v>
      </c>
      <c r="B642" s="265" t="s">
        <v>3229</v>
      </c>
      <c r="C642" s="265" t="s">
        <v>620</v>
      </c>
      <c r="D642" s="265" t="s">
        <v>361</v>
      </c>
      <c r="E642" s="265" t="s">
        <v>497</v>
      </c>
      <c r="H642" s="265" t="s">
        <v>3414</v>
      </c>
      <c r="I642" s="265" t="s">
        <v>717</v>
      </c>
      <c r="M642" s="265" t="s">
        <v>463</v>
      </c>
    </row>
    <row r="643" spans="1:13">
      <c r="A643" s="265">
        <v>215537</v>
      </c>
      <c r="B643" s="265" t="s">
        <v>2878</v>
      </c>
      <c r="C643" s="265" t="s">
        <v>110</v>
      </c>
      <c r="D643" s="265" t="s">
        <v>346</v>
      </c>
      <c r="E643" s="265" t="s">
        <v>497</v>
      </c>
      <c r="H643" s="265" t="s">
        <v>499</v>
      </c>
      <c r="I643" s="265" t="s">
        <v>717</v>
      </c>
      <c r="M643" s="265" t="s">
        <v>474</v>
      </c>
    </row>
    <row r="644" spans="1:13">
      <c r="A644" s="265">
        <v>215538</v>
      </c>
      <c r="B644" s="265" t="s">
        <v>1426</v>
      </c>
      <c r="C644" s="265" t="s">
        <v>88</v>
      </c>
      <c r="D644" s="265" t="s">
        <v>1427</v>
      </c>
      <c r="E644" s="265" t="s">
        <v>497</v>
      </c>
      <c r="H644" s="265" t="s">
        <v>499</v>
      </c>
      <c r="I644" s="265" t="s">
        <v>717</v>
      </c>
      <c r="M644" s="265" t="s">
        <v>487</v>
      </c>
    </row>
    <row r="645" spans="1:13">
      <c r="A645" s="265">
        <v>215539</v>
      </c>
      <c r="B645" s="265" t="s">
        <v>1999</v>
      </c>
      <c r="C645" s="265" t="s">
        <v>81</v>
      </c>
      <c r="D645" s="265" t="s">
        <v>312</v>
      </c>
      <c r="E645" s="265" t="s">
        <v>497</v>
      </c>
      <c r="H645" s="265" t="s">
        <v>499</v>
      </c>
      <c r="I645" s="265" t="s">
        <v>717</v>
      </c>
      <c r="M645" s="265" t="s">
        <v>493</v>
      </c>
    </row>
    <row r="646" spans="1:13">
      <c r="A646" s="265">
        <v>215540</v>
      </c>
      <c r="B646" s="265" t="s">
        <v>920</v>
      </c>
      <c r="C646" s="265" t="s">
        <v>164</v>
      </c>
      <c r="D646" s="265" t="s">
        <v>366</v>
      </c>
      <c r="E646" s="265" t="s">
        <v>497</v>
      </c>
      <c r="H646" s="265" t="s">
        <v>499</v>
      </c>
      <c r="I646" s="265" t="s">
        <v>717</v>
      </c>
      <c r="M646" s="265" t="s">
        <v>491</v>
      </c>
    </row>
    <row r="647" spans="1:13">
      <c r="A647" s="265">
        <v>215541</v>
      </c>
      <c r="B647" s="265" t="s">
        <v>2000</v>
      </c>
      <c r="C647" s="265" t="s">
        <v>165</v>
      </c>
      <c r="D647" s="265" t="s">
        <v>349</v>
      </c>
      <c r="E647" s="265" t="s">
        <v>498</v>
      </c>
      <c r="H647" s="265" t="s">
        <v>499</v>
      </c>
      <c r="I647" s="265" t="s">
        <v>717</v>
      </c>
      <c r="M647" s="265" t="s">
        <v>493</v>
      </c>
    </row>
    <row r="648" spans="1:13">
      <c r="A648" s="265">
        <v>215542</v>
      </c>
      <c r="B648" s="265" t="s">
        <v>1120</v>
      </c>
      <c r="C648" s="265" t="s">
        <v>84</v>
      </c>
      <c r="D648" s="265" t="s">
        <v>419</v>
      </c>
      <c r="E648" s="265" t="s">
        <v>498</v>
      </c>
      <c r="H648" s="265" t="s">
        <v>499</v>
      </c>
      <c r="I648" s="265" t="s">
        <v>717</v>
      </c>
      <c r="M648" s="265" t="s">
        <v>492</v>
      </c>
    </row>
    <row r="649" spans="1:13">
      <c r="A649" s="265">
        <v>215543</v>
      </c>
      <c r="B649" s="265" t="s">
        <v>2879</v>
      </c>
      <c r="C649" s="265" t="s">
        <v>84</v>
      </c>
      <c r="D649" s="265" t="s">
        <v>308</v>
      </c>
      <c r="E649" s="265" t="s">
        <v>497</v>
      </c>
      <c r="H649" s="265" t="s">
        <v>499</v>
      </c>
      <c r="I649" s="265" t="s">
        <v>717</v>
      </c>
      <c r="M649" s="265" t="s">
        <v>474</v>
      </c>
    </row>
    <row r="650" spans="1:13">
      <c r="A650" s="265">
        <v>215544</v>
      </c>
      <c r="B650" s="265" t="s">
        <v>2591</v>
      </c>
      <c r="C650" s="265" t="s">
        <v>115</v>
      </c>
      <c r="D650" s="265" t="s">
        <v>315</v>
      </c>
      <c r="E650" s="265" t="s">
        <v>498</v>
      </c>
      <c r="H650" s="265" t="s">
        <v>499</v>
      </c>
      <c r="I650" s="265" t="s">
        <v>717</v>
      </c>
      <c r="M650" s="265" t="s">
        <v>495</v>
      </c>
    </row>
    <row r="651" spans="1:13">
      <c r="A651" s="265">
        <v>215545</v>
      </c>
      <c r="B651" s="265" t="s">
        <v>2880</v>
      </c>
      <c r="C651" s="265" t="s">
        <v>657</v>
      </c>
      <c r="D651" s="265" t="s">
        <v>349</v>
      </c>
      <c r="E651" s="265" t="s">
        <v>498</v>
      </c>
      <c r="H651" s="265" t="s">
        <v>499</v>
      </c>
      <c r="I651" s="265" t="s">
        <v>717</v>
      </c>
      <c r="M651" s="265" t="s">
        <v>474</v>
      </c>
    </row>
    <row r="652" spans="1:13">
      <c r="A652" s="265">
        <v>215546</v>
      </c>
      <c r="B652" s="265" t="s">
        <v>2592</v>
      </c>
      <c r="C652" s="265" t="s">
        <v>115</v>
      </c>
      <c r="D652" s="265" t="s">
        <v>315</v>
      </c>
      <c r="E652" s="265" t="s">
        <v>498</v>
      </c>
      <c r="H652" s="265" t="s">
        <v>499</v>
      </c>
      <c r="I652" s="265" t="s">
        <v>717</v>
      </c>
      <c r="M652" s="265" t="s">
        <v>495</v>
      </c>
    </row>
    <row r="653" spans="1:13">
      <c r="A653" s="265">
        <v>215547</v>
      </c>
      <c r="B653" s="265" t="s">
        <v>3230</v>
      </c>
      <c r="C653" s="265" t="s">
        <v>617</v>
      </c>
      <c r="D653" s="265" t="s">
        <v>626</v>
      </c>
      <c r="E653" s="265" t="s">
        <v>498</v>
      </c>
      <c r="H653" s="265" t="s">
        <v>3414</v>
      </c>
      <c r="I653" s="265" t="s">
        <v>717</v>
      </c>
      <c r="M653" s="265" t="s">
        <v>463</v>
      </c>
    </row>
    <row r="654" spans="1:13">
      <c r="A654" s="265">
        <v>215548</v>
      </c>
      <c r="B654" s="265" t="s">
        <v>2359</v>
      </c>
      <c r="C654" s="265" t="s">
        <v>2360</v>
      </c>
      <c r="D654" s="265" t="s">
        <v>288</v>
      </c>
      <c r="E654" s="265" t="s">
        <v>498</v>
      </c>
      <c r="H654" s="265" t="s">
        <v>499</v>
      </c>
      <c r="I654" s="265" t="s">
        <v>717</v>
      </c>
      <c r="M654" s="265" t="s">
        <v>472</v>
      </c>
    </row>
    <row r="655" spans="1:13">
      <c r="A655" s="265">
        <v>215549</v>
      </c>
      <c r="B655" s="265" t="s">
        <v>2593</v>
      </c>
      <c r="C655" s="265" t="s">
        <v>115</v>
      </c>
      <c r="D655" s="265" t="s">
        <v>2594</v>
      </c>
      <c r="E655" s="265" t="s">
        <v>497</v>
      </c>
      <c r="H655" s="265" t="s">
        <v>499</v>
      </c>
      <c r="I655" s="265" t="s">
        <v>717</v>
      </c>
      <c r="M655" s="265" t="s">
        <v>495</v>
      </c>
    </row>
    <row r="656" spans="1:13">
      <c r="A656" s="265">
        <v>215550</v>
      </c>
      <c r="B656" s="265" t="s">
        <v>2361</v>
      </c>
      <c r="C656" s="265" t="s">
        <v>109</v>
      </c>
      <c r="D656" s="265" t="s">
        <v>397</v>
      </c>
      <c r="E656" s="265" t="s">
        <v>498</v>
      </c>
      <c r="H656" s="265" t="s">
        <v>499</v>
      </c>
      <c r="I656" s="265" t="s">
        <v>717</v>
      </c>
      <c r="M656" s="265" t="s">
        <v>472</v>
      </c>
    </row>
    <row r="657" spans="1:21">
      <c r="A657" s="265">
        <v>215551</v>
      </c>
      <c r="B657" s="265" t="s">
        <v>3231</v>
      </c>
      <c r="C657" s="265" t="s">
        <v>624</v>
      </c>
      <c r="D657" s="265" t="s">
        <v>3232</v>
      </c>
      <c r="E657" s="265" t="s">
        <v>497</v>
      </c>
      <c r="H657" s="265" t="s">
        <v>3414</v>
      </c>
      <c r="I657" s="265" t="s">
        <v>717</v>
      </c>
      <c r="M657" s="265" t="s">
        <v>463</v>
      </c>
    </row>
    <row r="658" spans="1:21">
      <c r="A658" s="265">
        <v>215552</v>
      </c>
      <c r="B658" s="265" t="s">
        <v>1121</v>
      </c>
      <c r="C658" s="265" t="s">
        <v>938</v>
      </c>
      <c r="D658" s="265" t="s">
        <v>1122</v>
      </c>
      <c r="E658" s="265" t="s">
        <v>497</v>
      </c>
      <c r="H658" s="265" t="s">
        <v>499</v>
      </c>
      <c r="I658" s="265" t="s">
        <v>717</v>
      </c>
      <c r="M658" s="265" t="s">
        <v>492</v>
      </c>
    </row>
    <row r="659" spans="1:21">
      <c r="A659" s="265">
        <v>215553</v>
      </c>
      <c r="B659" s="265" t="s">
        <v>2362</v>
      </c>
      <c r="C659" s="265" t="s">
        <v>84</v>
      </c>
      <c r="D659" s="265" t="s">
        <v>1416</v>
      </c>
      <c r="E659" s="265" t="s">
        <v>498</v>
      </c>
      <c r="H659" s="265" t="s">
        <v>499</v>
      </c>
      <c r="I659" s="265" t="s">
        <v>717</v>
      </c>
      <c r="M659" s="265" t="s">
        <v>472</v>
      </c>
    </row>
    <row r="660" spans="1:21">
      <c r="A660" s="265">
        <v>215554</v>
      </c>
      <c r="B660" s="265" t="s">
        <v>790</v>
      </c>
      <c r="C660" s="265" t="s">
        <v>791</v>
      </c>
      <c r="D660" s="265" t="s">
        <v>352</v>
      </c>
      <c r="E660" s="265" t="s">
        <v>498</v>
      </c>
      <c r="F660" s="265">
        <v>32629</v>
      </c>
      <c r="G660" s="265" t="s">
        <v>3404</v>
      </c>
      <c r="H660" s="265" t="s">
        <v>499</v>
      </c>
      <c r="I660" s="265" t="s">
        <v>717</v>
      </c>
      <c r="M660" s="265" t="s">
        <v>496</v>
      </c>
    </row>
    <row r="661" spans="1:21">
      <c r="A661" s="265">
        <v>215555</v>
      </c>
      <c r="B661" s="265" t="s">
        <v>2245</v>
      </c>
      <c r="C661" s="265" t="s">
        <v>124</v>
      </c>
      <c r="D661" s="265" t="s">
        <v>306</v>
      </c>
      <c r="E661" s="265" t="s">
        <v>498</v>
      </c>
      <c r="H661" s="265" t="s">
        <v>3414</v>
      </c>
      <c r="I661" s="265" t="s">
        <v>717</v>
      </c>
      <c r="M661" s="265" t="s">
        <v>463</v>
      </c>
      <c r="U661" s="265">
        <v>15000</v>
      </c>
    </row>
    <row r="662" spans="1:21">
      <c r="A662" s="265">
        <v>215556</v>
      </c>
      <c r="B662" s="265" t="s">
        <v>1123</v>
      </c>
      <c r="C662" s="265" t="s">
        <v>84</v>
      </c>
      <c r="D662" s="265" t="s">
        <v>285</v>
      </c>
      <c r="E662" s="265" t="s">
        <v>498</v>
      </c>
      <c r="H662" s="265" t="s">
        <v>499</v>
      </c>
      <c r="I662" s="265" t="s">
        <v>717</v>
      </c>
      <c r="M662" s="265" t="s">
        <v>492</v>
      </c>
    </row>
    <row r="663" spans="1:21">
      <c r="A663" s="265">
        <v>215557</v>
      </c>
      <c r="B663" s="265" t="s">
        <v>1281</v>
      </c>
      <c r="C663" s="265" t="s">
        <v>1282</v>
      </c>
      <c r="D663" s="265" t="s">
        <v>333</v>
      </c>
      <c r="E663" s="265" t="s">
        <v>497</v>
      </c>
      <c r="H663" s="265" t="s">
        <v>499</v>
      </c>
      <c r="I663" s="265" t="s">
        <v>717</v>
      </c>
      <c r="M663" s="265" t="s">
        <v>484</v>
      </c>
    </row>
    <row r="664" spans="1:21">
      <c r="A664" s="265">
        <v>215558</v>
      </c>
      <c r="B664" s="265" t="s">
        <v>2001</v>
      </c>
      <c r="C664" s="265" t="s">
        <v>84</v>
      </c>
      <c r="D664" s="265" t="s">
        <v>961</v>
      </c>
      <c r="E664" s="265" t="s">
        <v>497</v>
      </c>
      <c r="H664" s="265" t="s">
        <v>499</v>
      </c>
      <c r="I664" s="265" t="s">
        <v>717</v>
      </c>
      <c r="M664" s="265" t="s">
        <v>493</v>
      </c>
    </row>
    <row r="665" spans="1:21">
      <c r="A665" s="265">
        <v>215559</v>
      </c>
      <c r="B665" s="265" t="s">
        <v>3107</v>
      </c>
      <c r="C665" s="265" t="s">
        <v>786</v>
      </c>
      <c r="D665" s="265" t="s">
        <v>423</v>
      </c>
      <c r="E665" s="265" t="s">
        <v>498</v>
      </c>
      <c r="H665" s="265" t="s">
        <v>499</v>
      </c>
      <c r="I665" s="265" t="s">
        <v>717</v>
      </c>
      <c r="M665" s="265" t="s">
        <v>486</v>
      </c>
    </row>
    <row r="666" spans="1:21">
      <c r="A666" s="265">
        <v>215560</v>
      </c>
      <c r="B666" s="265" t="s">
        <v>2881</v>
      </c>
      <c r="C666" s="265" t="s">
        <v>1354</v>
      </c>
      <c r="D666" s="265" t="s">
        <v>944</v>
      </c>
      <c r="E666" s="265" t="s">
        <v>498</v>
      </c>
      <c r="H666" s="265" t="s">
        <v>499</v>
      </c>
      <c r="I666" s="265" t="s">
        <v>717</v>
      </c>
      <c r="M666" s="265" t="s">
        <v>474</v>
      </c>
    </row>
    <row r="667" spans="1:21">
      <c r="A667" s="265">
        <v>215561</v>
      </c>
      <c r="B667" s="265" t="s">
        <v>921</v>
      </c>
      <c r="C667" s="265" t="s">
        <v>922</v>
      </c>
      <c r="D667" s="265" t="s">
        <v>375</v>
      </c>
      <c r="E667" s="265" t="s">
        <v>498</v>
      </c>
      <c r="H667" s="265" t="s">
        <v>499</v>
      </c>
      <c r="I667" s="265" t="s">
        <v>717</v>
      </c>
      <c r="M667" s="265" t="s">
        <v>491</v>
      </c>
    </row>
    <row r="668" spans="1:21">
      <c r="A668" s="265">
        <v>215562</v>
      </c>
      <c r="B668" s="265" t="s">
        <v>3233</v>
      </c>
      <c r="C668" s="265" t="s">
        <v>630</v>
      </c>
      <c r="D668" s="265" t="s">
        <v>353</v>
      </c>
      <c r="E668" s="265" t="s">
        <v>498</v>
      </c>
      <c r="H668" s="265" t="s">
        <v>3414</v>
      </c>
      <c r="I668" s="265" t="s">
        <v>717</v>
      </c>
      <c r="M668" s="265" t="s">
        <v>463</v>
      </c>
    </row>
    <row r="669" spans="1:21">
      <c r="A669" s="265">
        <v>215563</v>
      </c>
      <c r="B669" s="265" t="s">
        <v>2882</v>
      </c>
      <c r="C669" s="265" t="s">
        <v>82</v>
      </c>
      <c r="D669" s="265" t="s">
        <v>2883</v>
      </c>
      <c r="E669" s="265" t="s">
        <v>498</v>
      </c>
      <c r="H669" s="265" t="s">
        <v>499</v>
      </c>
      <c r="I669" s="265" t="s">
        <v>717</v>
      </c>
      <c r="M669" s="265" t="s">
        <v>474</v>
      </c>
    </row>
    <row r="670" spans="1:21">
      <c r="A670" s="265">
        <v>215564</v>
      </c>
      <c r="B670" s="265" t="s">
        <v>3234</v>
      </c>
      <c r="C670" s="265" t="s">
        <v>129</v>
      </c>
      <c r="D670" s="265" t="s">
        <v>348</v>
      </c>
      <c r="E670" s="265" t="s">
        <v>498</v>
      </c>
      <c r="H670" s="265" t="s">
        <v>3414</v>
      </c>
      <c r="I670" s="265" t="s">
        <v>717</v>
      </c>
      <c r="M670" s="265" t="s">
        <v>463</v>
      </c>
    </row>
    <row r="671" spans="1:21">
      <c r="A671" s="265">
        <v>215565</v>
      </c>
      <c r="B671" s="265" t="s">
        <v>1503</v>
      </c>
      <c r="C671" s="265" t="s">
        <v>128</v>
      </c>
      <c r="D671" s="265" t="s">
        <v>333</v>
      </c>
      <c r="E671" s="265" t="s">
        <v>498</v>
      </c>
      <c r="H671" s="265" t="s">
        <v>499</v>
      </c>
      <c r="I671" s="265" t="s">
        <v>717</v>
      </c>
      <c r="M671" s="265" t="s">
        <v>481</v>
      </c>
    </row>
    <row r="672" spans="1:21">
      <c r="A672" s="265">
        <v>215566</v>
      </c>
      <c r="B672" s="265" t="s">
        <v>2884</v>
      </c>
      <c r="C672" s="265" t="s">
        <v>189</v>
      </c>
      <c r="D672" s="265" t="s">
        <v>323</v>
      </c>
      <c r="E672" s="265" t="s">
        <v>497</v>
      </c>
      <c r="H672" s="265" t="s">
        <v>499</v>
      </c>
      <c r="I672" s="265" t="s">
        <v>717</v>
      </c>
      <c r="M672" s="265" t="s">
        <v>474</v>
      </c>
    </row>
    <row r="673" spans="1:13">
      <c r="A673" s="265">
        <v>215567</v>
      </c>
      <c r="B673" s="265" t="s">
        <v>1283</v>
      </c>
      <c r="C673" s="265" t="s">
        <v>91</v>
      </c>
      <c r="D673" s="265" t="s">
        <v>337</v>
      </c>
      <c r="E673" s="265" t="s">
        <v>498</v>
      </c>
      <c r="H673" s="265" t="s">
        <v>499</v>
      </c>
      <c r="I673" s="265" t="s">
        <v>717</v>
      </c>
      <c r="M673" s="265" t="s">
        <v>484</v>
      </c>
    </row>
    <row r="674" spans="1:13">
      <c r="A674" s="265">
        <v>215568</v>
      </c>
      <c r="B674" s="265" t="s">
        <v>2885</v>
      </c>
      <c r="C674" s="265" t="s">
        <v>2886</v>
      </c>
      <c r="D674" s="265" t="s">
        <v>798</v>
      </c>
      <c r="E674" s="265" t="s">
        <v>498</v>
      </c>
      <c r="H674" s="265" t="s">
        <v>499</v>
      </c>
      <c r="I674" s="265" t="s">
        <v>717</v>
      </c>
      <c r="M674" s="265" t="s">
        <v>474</v>
      </c>
    </row>
    <row r="675" spans="1:13">
      <c r="A675" s="265">
        <v>215569</v>
      </c>
      <c r="B675" s="265" t="s">
        <v>1862</v>
      </c>
      <c r="C675" s="265" t="s">
        <v>1863</v>
      </c>
      <c r="D675" s="265" t="s">
        <v>1864</v>
      </c>
      <c r="E675" s="265" t="s">
        <v>498</v>
      </c>
      <c r="H675" s="265" t="s">
        <v>499</v>
      </c>
      <c r="I675" s="265" t="s">
        <v>717</v>
      </c>
      <c r="M675" s="265" t="s">
        <v>482</v>
      </c>
    </row>
    <row r="676" spans="1:13">
      <c r="A676" s="265">
        <v>215570</v>
      </c>
      <c r="B676" s="265" t="s">
        <v>2363</v>
      </c>
      <c r="C676" s="265" t="s">
        <v>437</v>
      </c>
      <c r="D676" s="265" t="s">
        <v>688</v>
      </c>
      <c r="E676" s="265" t="s">
        <v>498</v>
      </c>
      <c r="H676" s="265" t="s">
        <v>499</v>
      </c>
      <c r="I676" s="265" t="s">
        <v>717</v>
      </c>
      <c r="M676" s="265" t="s">
        <v>472</v>
      </c>
    </row>
    <row r="677" spans="1:13">
      <c r="A677" s="265">
        <v>215571</v>
      </c>
      <c r="B677" s="265" t="s">
        <v>2364</v>
      </c>
      <c r="C677" s="265" t="s">
        <v>866</v>
      </c>
      <c r="D677" s="265" t="s">
        <v>583</v>
      </c>
      <c r="E677" s="265" t="s">
        <v>497</v>
      </c>
      <c r="H677" s="265" t="s">
        <v>499</v>
      </c>
      <c r="I677" s="265" t="s">
        <v>717</v>
      </c>
      <c r="M677" s="265" t="s">
        <v>472</v>
      </c>
    </row>
    <row r="678" spans="1:13">
      <c r="A678" s="265">
        <v>215572</v>
      </c>
      <c r="B678" s="265" t="s">
        <v>2365</v>
      </c>
      <c r="C678" s="265" t="s">
        <v>208</v>
      </c>
      <c r="D678" s="265" t="s">
        <v>328</v>
      </c>
      <c r="E678" s="265" t="s">
        <v>498</v>
      </c>
      <c r="H678" s="265" t="s">
        <v>499</v>
      </c>
      <c r="I678" s="265" t="s">
        <v>717</v>
      </c>
      <c r="M678" s="265" t="s">
        <v>472</v>
      </c>
    </row>
    <row r="679" spans="1:13">
      <c r="A679" s="265">
        <v>215573</v>
      </c>
      <c r="B679" s="265" t="s">
        <v>2366</v>
      </c>
      <c r="C679" s="265" t="s">
        <v>109</v>
      </c>
      <c r="D679" s="265" t="s">
        <v>409</v>
      </c>
      <c r="E679" s="265" t="s">
        <v>498</v>
      </c>
      <c r="H679" s="265" t="s">
        <v>499</v>
      </c>
      <c r="I679" s="265" t="s">
        <v>717</v>
      </c>
      <c r="M679" s="265" t="s">
        <v>472</v>
      </c>
    </row>
    <row r="680" spans="1:13">
      <c r="A680" s="265">
        <v>215574</v>
      </c>
      <c r="B680" s="265" t="s">
        <v>1865</v>
      </c>
      <c r="C680" s="265" t="s">
        <v>84</v>
      </c>
      <c r="D680" s="265" t="s">
        <v>702</v>
      </c>
      <c r="E680" s="265" t="s">
        <v>498</v>
      </c>
      <c r="H680" s="265" t="s">
        <v>499</v>
      </c>
      <c r="I680" s="265" t="s">
        <v>717</v>
      </c>
      <c r="M680" s="265" t="s">
        <v>482</v>
      </c>
    </row>
    <row r="681" spans="1:13">
      <c r="A681" s="265">
        <v>215575</v>
      </c>
      <c r="B681" s="265" t="s">
        <v>2887</v>
      </c>
      <c r="C681" s="265" t="s">
        <v>128</v>
      </c>
      <c r="D681" s="265" t="s">
        <v>290</v>
      </c>
      <c r="E681" s="265" t="s">
        <v>497</v>
      </c>
      <c r="H681" s="265" t="s">
        <v>499</v>
      </c>
      <c r="I681" s="265" t="s">
        <v>717</v>
      </c>
      <c r="M681" s="265" t="s">
        <v>474</v>
      </c>
    </row>
    <row r="682" spans="1:13">
      <c r="A682" s="265">
        <v>215576</v>
      </c>
      <c r="B682" s="265" t="s">
        <v>1866</v>
      </c>
      <c r="C682" s="265" t="s">
        <v>147</v>
      </c>
      <c r="D682" s="265" t="s">
        <v>366</v>
      </c>
      <c r="E682" s="265" t="s">
        <v>497</v>
      </c>
      <c r="H682" s="265" t="s">
        <v>499</v>
      </c>
      <c r="I682" s="265" t="s">
        <v>717</v>
      </c>
      <c r="M682" s="265" t="s">
        <v>482</v>
      </c>
    </row>
    <row r="683" spans="1:13">
      <c r="A683" s="265">
        <v>215577</v>
      </c>
      <c r="B683" s="265" t="s">
        <v>1867</v>
      </c>
      <c r="C683" s="265" t="s">
        <v>106</v>
      </c>
      <c r="D683" s="265" t="s">
        <v>364</v>
      </c>
      <c r="E683" s="265" t="s">
        <v>498</v>
      </c>
      <c r="H683" s="265" t="s">
        <v>499</v>
      </c>
      <c r="I683" s="265" t="s">
        <v>717</v>
      </c>
      <c r="M683" s="265" t="s">
        <v>482</v>
      </c>
    </row>
    <row r="684" spans="1:13">
      <c r="A684" s="265">
        <v>215578</v>
      </c>
      <c r="B684" s="265" t="s">
        <v>2888</v>
      </c>
      <c r="C684" s="265" t="s">
        <v>142</v>
      </c>
      <c r="D684" s="265" t="s">
        <v>2532</v>
      </c>
      <c r="E684" s="265" t="s">
        <v>498</v>
      </c>
      <c r="H684" s="265" t="s">
        <v>499</v>
      </c>
      <c r="I684" s="265" t="s">
        <v>717</v>
      </c>
      <c r="M684" s="265" t="s">
        <v>474</v>
      </c>
    </row>
    <row r="685" spans="1:13">
      <c r="A685" s="265">
        <v>215579</v>
      </c>
      <c r="B685" s="265" t="s">
        <v>1359</v>
      </c>
      <c r="C685" s="265" t="s">
        <v>84</v>
      </c>
      <c r="D685" s="265" t="s">
        <v>398</v>
      </c>
      <c r="E685" s="265" t="s">
        <v>497</v>
      </c>
      <c r="H685" s="265" t="s">
        <v>499</v>
      </c>
      <c r="I685" s="265" t="s">
        <v>717</v>
      </c>
      <c r="M685" s="265" t="s">
        <v>487</v>
      </c>
    </row>
    <row r="686" spans="1:13">
      <c r="A686" s="265">
        <v>215580</v>
      </c>
      <c r="B686" s="265" t="s">
        <v>3108</v>
      </c>
      <c r="C686" s="265" t="s">
        <v>3109</v>
      </c>
      <c r="D686" s="265" t="s">
        <v>372</v>
      </c>
      <c r="E686" s="265" t="s">
        <v>497</v>
      </c>
      <c r="H686" s="265" t="s">
        <v>499</v>
      </c>
      <c r="I686" s="265" t="s">
        <v>717</v>
      </c>
      <c r="M686" s="265" t="s">
        <v>486</v>
      </c>
    </row>
    <row r="687" spans="1:13">
      <c r="A687" s="265">
        <v>215581</v>
      </c>
      <c r="B687" s="265" t="s">
        <v>2367</v>
      </c>
      <c r="C687" s="265" t="s">
        <v>136</v>
      </c>
      <c r="D687" s="265" t="s">
        <v>403</v>
      </c>
      <c r="E687" s="265" t="s">
        <v>498</v>
      </c>
      <c r="H687" s="265" t="s">
        <v>499</v>
      </c>
      <c r="I687" s="265" t="s">
        <v>717</v>
      </c>
      <c r="M687" s="265" t="s">
        <v>472</v>
      </c>
    </row>
    <row r="688" spans="1:13">
      <c r="A688" s="265">
        <v>215582</v>
      </c>
      <c r="B688" s="265" t="s">
        <v>2002</v>
      </c>
      <c r="C688" s="265" t="s">
        <v>181</v>
      </c>
      <c r="D688" s="265" t="s">
        <v>944</v>
      </c>
      <c r="E688" s="265" t="s">
        <v>497</v>
      </c>
      <c r="H688" s="265" t="s">
        <v>499</v>
      </c>
      <c r="I688" s="265" t="s">
        <v>717</v>
      </c>
      <c r="M688" s="265" t="s">
        <v>493</v>
      </c>
    </row>
    <row r="689" spans="1:13">
      <c r="A689" s="265">
        <v>215583</v>
      </c>
      <c r="B689" s="265" t="s">
        <v>2889</v>
      </c>
      <c r="C689" s="265" t="s">
        <v>150</v>
      </c>
      <c r="D689" s="265" t="s">
        <v>631</v>
      </c>
      <c r="E689" s="265" t="s">
        <v>497</v>
      </c>
      <c r="H689" s="265" t="s">
        <v>499</v>
      </c>
      <c r="I689" s="265" t="s">
        <v>717</v>
      </c>
      <c r="M689" s="265" t="s">
        <v>474</v>
      </c>
    </row>
    <row r="690" spans="1:13">
      <c r="A690" s="265">
        <v>215584</v>
      </c>
      <c r="B690" s="265" t="s">
        <v>1676</v>
      </c>
      <c r="C690" s="265" t="s">
        <v>120</v>
      </c>
      <c r="D690" s="265" t="s">
        <v>306</v>
      </c>
      <c r="E690" s="265" t="s">
        <v>497</v>
      </c>
      <c r="H690" s="265" t="s">
        <v>499</v>
      </c>
      <c r="I690" s="265" t="s">
        <v>717</v>
      </c>
      <c r="M690" s="265" t="s">
        <v>483</v>
      </c>
    </row>
    <row r="691" spans="1:13">
      <c r="A691" s="265">
        <v>215585</v>
      </c>
      <c r="B691" s="265" t="s">
        <v>1677</v>
      </c>
      <c r="C691" s="265" t="s">
        <v>115</v>
      </c>
      <c r="D691" s="265" t="s">
        <v>307</v>
      </c>
      <c r="E691" s="265" t="s">
        <v>498</v>
      </c>
      <c r="H691" s="265" t="s">
        <v>499</v>
      </c>
      <c r="I691" s="265" t="s">
        <v>717</v>
      </c>
      <c r="M691" s="265" t="s">
        <v>483</v>
      </c>
    </row>
    <row r="692" spans="1:13">
      <c r="A692" s="265">
        <v>215586</v>
      </c>
      <c r="B692" s="265" t="s">
        <v>923</v>
      </c>
      <c r="C692" s="265" t="s">
        <v>128</v>
      </c>
      <c r="D692" s="265" t="s">
        <v>924</v>
      </c>
      <c r="E692" s="265" t="s">
        <v>498</v>
      </c>
      <c r="H692" s="265" t="s">
        <v>499</v>
      </c>
      <c r="I692" s="265" t="s">
        <v>717</v>
      </c>
      <c r="M692" s="265" t="s">
        <v>491</v>
      </c>
    </row>
    <row r="693" spans="1:13">
      <c r="A693" s="265">
        <v>215587</v>
      </c>
      <c r="B693" s="265" t="s">
        <v>2368</v>
      </c>
      <c r="C693" s="265" t="s">
        <v>127</v>
      </c>
      <c r="D693" s="265" t="s">
        <v>363</v>
      </c>
      <c r="E693" s="265" t="s">
        <v>498</v>
      </c>
      <c r="H693" s="265" t="s">
        <v>499</v>
      </c>
      <c r="I693" s="265" t="s">
        <v>717</v>
      </c>
      <c r="M693" s="265" t="s">
        <v>472</v>
      </c>
    </row>
    <row r="694" spans="1:13">
      <c r="A694" s="265">
        <v>215588</v>
      </c>
      <c r="B694" s="265" t="s">
        <v>2003</v>
      </c>
      <c r="C694" s="265" t="s">
        <v>91</v>
      </c>
      <c r="D694" s="265" t="s">
        <v>457</v>
      </c>
      <c r="E694" s="265" t="s">
        <v>498</v>
      </c>
      <c r="H694" s="265" t="s">
        <v>499</v>
      </c>
      <c r="I694" s="265" t="s">
        <v>717</v>
      </c>
      <c r="M694" s="265" t="s">
        <v>493</v>
      </c>
    </row>
    <row r="695" spans="1:13">
      <c r="A695" s="265">
        <v>215589</v>
      </c>
      <c r="B695" s="265" t="s">
        <v>2369</v>
      </c>
      <c r="C695" s="265" t="s">
        <v>87</v>
      </c>
      <c r="D695" s="265" t="s">
        <v>961</v>
      </c>
      <c r="E695" s="265" t="s">
        <v>498</v>
      </c>
      <c r="H695" s="265" t="s">
        <v>499</v>
      </c>
      <c r="I695" s="265" t="s">
        <v>717</v>
      </c>
      <c r="M695" s="265" t="s">
        <v>472</v>
      </c>
    </row>
    <row r="696" spans="1:13">
      <c r="A696" s="265">
        <v>215590</v>
      </c>
      <c r="B696" s="265" t="s">
        <v>925</v>
      </c>
      <c r="C696" s="265" t="s">
        <v>175</v>
      </c>
      <c r="D696" s="265" t="s">
        <v>373</v>
      </c>
      <c r="E696" s="265" t="s">
        <v>497</v>
      </c>
      <c r="H696" s="265" t="s">
        <v>499</v>
      </c>
      <c r="I696" s="265" t="s">
        <v>717</v>
      </c>
      <c r="M696" s="265" t="s">
        <v>491</v>
      </c>
    </row>
    <row r="697" spans="1:13">
      <c r="A697" s="265">
        <v>215591</v>
      </c>
      <c r="B697" s="265" t="s">
        <v>2890</v>
      </c>
      <c r="C697" s="265" t="s">
        <v>166</v>
      </c>
      <c r="D697" s="265" t="s">
        <v>402</v>
      </c>
      <c r="E697" s="265" t="s">
        <v>497</v>
      </c>
      <c r="H697" s="265" t="s">
        <v>499</v>
      </c>
      <c r="I697" s="265" t="s">
        <v>717</v>
      </c>
      <c r="M697" s="265" t="s">
        <v>474</v>
      </c>
    </row>
    <row r="698" spans="1:13">
      <c r="A698" s="265">
        <v>215592</v>
      </c>
      <c r="B698" s="265" t="s">
        <v>2370</v>
      </c>
      <c r="C698" s="265" t="s">
        <v>1679</v>
      </c>
      <c r="D698" s="265" t="s">
        <v>2371</v>
      </c>
      <c r="E698" s="265" t="s">
        <v>497</v>
      </c>
      <c r="H698" s="265" t="s">
        <v>499</v>
      </c>
      <c r="I698" s="265" t="s">
        <v>717</v>
      </c>
      <c r="M698" s="265" t="s">
        <v>472</v>
      </c>
    </row>
    <row r="699" spans="1:13">
      <c r="A699" s="265">
        <v>215593</v>
      </c>
      <c r="B699" s="265" t="s">
        <v>2372</v>
      </c>
      <c r="C699" s="265" t="s">
        <v>84</v>
      </c>
      <c r="D699" s="265" t="s">
        <v>289</v>
      </c>
      <c r="E699" s="265" t="s">
        <v>498</v>
      </c>
      <c r="H699" s="265" t="s">
        <v>499</v>
      </c>
      <c r="I699" s="265" t="s">
        <v>717</v>
      </c>
      <c r="M699" s="265" t="s">
        <v>472</v>
      </c>
    </row>
    <row r="700" spans="1:13">
      <c r="A700" s="265">
        <v>215594</v>
      </c>
      <c r="B700" s="265" t="s">
        <v>1284</v>
      </c>
      <c r="C700" s="265" t="s">
        <v>110</v>
      </c>
      <c r="D700" s="265" t="s">
        <v>420</v>
      </c>
      <c r="E700" s="265" t="s">
        <v>498</v>
      </c>
      <c r="H700" s="265" t="s">
        <v>499</v>
      </c>
      <c r="I700" s="265" t="s">
        <v>717</v>
      </c>
      <c r="M700" s="265" t="s">
        <v>484</v>
      </c>
    </row>
    <row r="701" spans="1:13">
      <c r="A701" s="265">
        <v>215595</v>
      </c>
      <c r="B701" s="265" t="s">
        <v>1678</v>
      </c>
      <c r="C701" s="265" t="s">
        <v>1679</v>
      </c>
      <c r="D701" s="265" t="s">
        <v>1680</v>
      </c>
      <c r="E701" s="265" t="s">
        <v>498</v>
      </c>
      <c r="H701" s="265" t="s">
        <v>499</v>
      </c>
      <c r="I701" s="265" t="s">
        <v>717</v>
      </c>
      <c r="M701" s="265" t="s">
        <v>483</v>
      </c>
    </row>
    <row r="702" spans="1:13">
      <c r="A702" s="265">
        <v>215596</v>
      </c>
      <c r="B702" s="265" t="s">
        <v>2891</v>
      </c>
      <c r="C702" s="265" t="s">
        <v>247</v>
      </c>
      <c r="D702" s="265" t="s">
        <v>2892</v>
      </c>
      <c r="E702" s="265" t="s">
        <v>498</v>
      </c>
      <c r="H702" s="265" t="s">
        <v>499</v>
      </c>
      <c r="I702" s="265" t="s">
        <v>717</v>
      </c>
      <c r="M702" s="265" t="s">
        <v>474</v>
      </c>
    </row>
    <row r="703" spans="1:13">
      <c r="A703" s="265">
        <v>215597</v>
      </c>
      <c r="B703" s="265" t="s">
        <v>2893</v>
      </c>
      <c r="C703" s="265" t="s">
        <v>579</v>
      </c>
      <c r="D703" s="265" t="s">
        <v>2894</v>
      </c>
      <c r="E703" s="265" t="s">
        <v>498</v>
      </c>
      <c r="H703" s="265" t="s">
        <v>499</v>
      </c>
      <c r="I703" s="265" t="s">
        <v>717</v>
      </c>
      <c r="M703" s="265" t="s">
        <v>474</v>
      </c>
    </row>
    <row r="704" spans="1:13">
      <c r="A704" s="265">
        <v>215598</v>
      </c>
      <c r="B704" s="265" t="s">
        <v>1794</v>
      </c>
      <c r="C704" s="265" t="s">
        <v>1795</v>
      </c>
      <c r="D704" s="265" t="s">
        <v>1796</v>
      </c>
      <c r="E704" s="265" t="s">
        <v>498</v>
      </c>
      <c r="H704" s="265" t="s">
        <v>499</v>
      </c>
      <c r="I704" s="265" t="s">
        <v>717</v>
      </c>
      <c r="M704" s="265" t="s">
        <v>483</v>
      </c>
    </row>
    <row r="705" spans="1:13">
      <c r="A705" s="265">
        <v>215599</v>
      </c>
      <c r="B705" s="265" t="s">
        <v>1868</v>
      </c>
      <c r="C705" s="265" t="s">
        <v>148</v>
      </c>
      <c r="D705" s="265" t="s">
        <v>361</v>
      </c>
      <c r="E705" s="265" t="s">
        <v>498</v>
      </c>
      <c r="H705" s="265" t="s">
        <v>499</v>
      </c>
      <c r="I705" s="265" t="s">
        <v>717</v>
      </c>
      <c r="M705" s="265" t="s">
        <v>482</v>
      </c>
    </row>
    <row r="706" spans="1:13">
      <c r="A706" s="265">
        <v>215600</v>
      </c>
      <c r="B706" s="265" t="s">
        <v>2373</v>
      </c>
      <c r="C706" s="265" t="s">
        <v>88</v>
      </c>
      <c r="D706" s="265" t="s">
        <v>410</v>
      </c>
      <c r="E706" s="265" t="s">
        <v>498</v>
      </c>
      <c r="H706" s="265" t="s">
        <v>499</v>
      </c>
      <c r="I706" s="265" t="s">
        <v>717</v>
      </c>
      <c r="M706" s="265" t="s">
        <v>472</v>
      </c>
    </row>
    <row r="707" spans="1:13">
      <c r="A707" s="265">
        <v>215601</v>
      </c>
      <c r="B707" s="265" t="s">
        <v>2004</v>
      </c>
      <c r="C707" s="265" t="s">
        <v>119</v>
      </c>
      <c r="D707" s="265" t="s">
        <v>333</v>
      </c>
      <c r="E707" s="265" t="s">
        <v>498</v>
      </c>
      <c r="H707" s="265" t="s">
        <v>499</v>
      </c>
      <c r="I707" s="265" t="s">
        <v>717</v>
      </c>
      <c r="M707" s="265" t="s">
        <v>493</v>
      </c>
    </row>
    <row r="708" spans="1:13">
      <c r="A708" s="265">
        <v>215602</v>
      </c>
      <c r="B708" s="265" t="s">
        <v>1504</v>
      </c>
      <c r="C708" s="265" t="s">
        <v>84</v>
      </c>
      <c r="D708" s="265" t="s">
        <v>1505</v>
      </c>
      <c r="E708" s="265" t="s">
        <v>497</v>
      </c>
      <c r="H708" s="265" t="s">
        <v>499</v>
      </c>
      <c r="I708" s="265" t="s">
        <v>717</v>
      </c>
      <c r="M708" s="265" t="s">
        <v>481</v>
      </c>
    </row>
    <row r="709" spans="1:13">
      <c r="A709" s="265">
        <v>215603</v>
      </c>
      <c r="B709" s="265" t="s">
        <v>2374</v>
      </c>
      <c r="C709" s="265" t="s">
        <v>875</v>
      </c>
      <c r="D709" s="265" t="s">
        <v>296</v>
      </c>
      <c r="E709" s="265" t="s">
        <v>498</v>
      </c>
      <c r="H709" s="265" t="s">
        <v>499</v>
      </c>
      <c r="I709" s="265" t="s">
        <v>717</v>
      </c>
      <c r="M709" s="265" t="s">
        <v>472</v>
      </c>
    </row>
    <row r="710" spans="1:13">
      <c r="A710" s="265">
        <v>215604</v>
      </c>
      <c r="B710" s="265" t="s">
        <v>3235</v>
      </c>
      <c r="C710" s="265" t="s">
        <v>602</v>
      </c>
      <c r="D710" s="265" t="s">
        <v>345</v>
      </c>
      <c r="E710" s="265" t="s">
        <v>498</v>
      </c>
      <c r="H710" s="265" t="s">
        <v>3414</v>
      </c>
      <c r="I710" s="265" t="s">
        <v>717</v>
      </c>
      <c r="M710" s="265" t="s">
        <v>463</v>
      </c>
    </row>
    <row r="711" spans="1:13">
      <c r="A711" s="265">
        <v>215605</v>
      </c>
      <c r="B711" s="265" t="s">
        <v>1506</v>
      </c>
      <c r="C711" s="265" t="s">
        <v>152</v>
      </c>
      <c r="D711" s="265" t="s">
        <v>1507</v>
      </c>
      <c r="E711" s="265" t="s">
        <v>497</v>
      </c>
      <c r="H711" s="265" t="s">
        <v>499</v>
      </c>
      <c r="I711" s="265" t="s">
        <v>717</v>
      </c>
      <c r="M711" s="265" t="s">
        <v>481</v>
      </c>
    </row>
    <row r="712" spans="1:13">
      <c r="A712" s="265">
        <v>215606</v>
      </c>
      <c r="B712" s="265" t="s">
        <v>1428</v>
      </c>
      <c r="C712" s="265" t="s">
        <v>164</v>
      </c>
      <c r="D712" s="265" t="s">
        <v>1429</v>
      </c>
      <c r="E712" s="265" t="s">
        <v>498</v>
      </c>
      <c r="H712" s="265" t="s">
        <v>499</v>
      </c>
      <c r="I712" s="265" t="s">
        <v>717</v>
      </c>
      <c r="M712" s="265" t="s">
        <v>487</v>
      </c>
    </row>
    <row r="713" spans="1:13">
      <c r="A713" s="265">
        <v>215607</v>
      </c>
      <c r="B713" s="265" t="s">
        <v>2895</v>
      </c>
      <c r="C713" s="265" t="s">
        <v>139</v>
      </c>
      <c r="D713" s="265" t="s">
        <v>2896</v>
      </c>
      <c r="E713" s="265" t="s">
        <v>497</v>
      </c>
      <c r="H713" s="265" t="s">
        <v>499</v>
      </c>
      <c r="I713" s="265" t="s">
        <v>717</v>
      </c>
      <c r="M713" s="265" t="s">
        <v>474</v>
      </c>
    </row>
    <row r="714" spans="1:13">
      <c r="A714" s="265">
        <v>215608</v>
      </c>
      <c r="B714" s="265" t="s">
        <v>1869</v>
      </c>
      <c r="C714" s="265" t="s">
        <v>102</v>
      </c>
      <c r="D714" s="265" t="s">
        <v>1870</v>
      </c>
      <c r="E714" s="265" t="s">
        <v>497</v>
      </c>
      <c r="H714" s="265" t="s">
        <v>499</v>
      </c>
      <c r="I714" s="265" t="s">
        <v>717</v>
      </c>
      <c r="M714" s="265" t="s">
        <v>482</v>
      </c>
    </row>
    <row r="715" spans="1:13">
      <c r="A715" s="265">
        <v>215609</v>
      </c>
      <c r="B715" s="265" t="s">
        <v>3110</v>
      </c>
      <c r="C715" s="265" t="s">
        <v>3111</v>
      </c>
      <c r="D715" s="265" t="s">
        <v>3112</v>
      </c>
      <c r="E715" s="265" t="s">
        <v>497</v>
      </c>
      <c r="H715" s="265" t="s">
        <v>499</v>
      </c>
      <c r="I715" s="265" t="s">
        <v>717</v>
      </c>
      <c r="M715" s="265" t="s">
        <v>486</v>
      </c>
    </row>
    <row r="716" spans="1:13">
      <c r="A716" s="265">
        <v>215610</v>
      </c>
      <c r="B716" s="265" t="s">
        <v>3236</v>
      </c>
      <c r="C716" s="265" t="s">
        <v>103</v>
      </c>
      <c r="D716" s="265" t="s">
        <v>3237</v>
      </c>
      <c r="E716" s="265" t="s">
        <v>498</v>
      </c>
      <c r="H716" s="265" t="s">
        <v>3414</v>
      </c>
      <c r="I716" s="265" t="s">
        <v>717</v>
      </c>
      <c r="M716" s="265" t="s">
        <v>463</v>
      </c>
    </row>
    <row r="717" spans="1:13">
      <c r="A717" s="265">
        <v>215611</v>
      </c>
      <c r="B717" s="265" t="s">
        <v>1124</v>
      </c>
      <c r="C717" s="265" t="s">
        <v>88</v>
      </c>
      <c r="D717" s="265" t="s">
        <v>1125</v>
      </c>
      <c r="E717" s="265" t="s">
        <v>498</v>
      </c>
      <c r="H717" s="265" t="s">
        <v>499</v>
      </c>
      <c r="I717" s="265" t="s">
        <v>717</v>
      </c>
      <c r="M717" s="265" t="s">
        <v>492</v>
      </c>
    </row>
    <row r="718" spans="1:13">
      <c r="A718" s="265">
        <v>215612</v>
      </c>
      <c r="B718" s="265" t="s">
        <v>1126</v>
      </c>
      <c r="C718" s="265" t="s">
        <v>191</v>
      </c>
      <c r="D718" s="265" t="s">
        <v>298</v>
      </c>
      <c r="E718" s="265" t="s">
        <v>498</v>
      </c>
      <c r="H718" s="265" t="s">
        <v>499</v>
      </c>
      <c r="I718" s="265" t="s">
        <v>717</v>
      </c>
      <c r="M718" s="265" t="s">
        <v>492</v>
      </c>
    </row>
    <row r="719" spans="1:13">
      <c r="A719" s="265">
        <v>215613</v>
      </c>
      <c r="B719" s="265" t="s">
        <v>2375</v>
      </c>
      <c r="C719" s="265" t="s">
        <v>159</v>
      </c>
      <c r="D719" s="265" t="s">
        <v>287</v>
      </c>
      <c r="E719" s="265" t="s">
        <v>498</v>
      </c>
      <c r="H719" s="265" t="s">
        <v>499</v>
      </c>
      <c r="I719" s="265" t="s">
        <v>717</v>
      </c>
      <c r="M719" s="265" t="s">
        <v>472</v>
      </c>
    </row>
    <row r="720" spans="1:13">
      <c r="A720" s="265">
        <v>215614</v>
      </c>
      <c r="B720" s="265" t="s">
        <v>1681</v>
      </c>
      <c r="C720" s="265" t="s">
        <v>88</v>
      </c>
      <c r="D720" s="265" t="s">
        <v>637</v>
      </c>
      <c r="E720" s="265" t="s">
        <v>498</v>
      </c>
      <c r="H720" s="265" t="s">
        <v>499</v>
      </c>
      <c r="I720" s="265" t="s">
        <v>717</v>
      </c>
      <c r="M720" s="265" t="s">
        <v>483</v>
      </c>
    </row>
    <row r="721" spans="1:13">
      <c r="A721" s="265">
        <v>215615</v>
      </c>
      <c r="B721" s="265" t="s">
        <v>1681</v>
      </c>
      <c r="C721" s="265" t="s">
        <v>128</v>
      </c>
      <c r="D721" s="265" t="s">
        <v>1682</v>
      </c>
      <c r="E721" s="265" t="s">
        <v>498</v>
      </c>
      <c r="H721" s="265" t="s">
        <v>499</v>
      </c>
      <c r="I721" s="265" t="s">
        <v>717</v>
      </c>
      <c r="M721" s="265" t="s">
        <v>483</v>
      </c>
    </row>
    <row r="722" spans="1:13">
      <c r="A722" s="265">
        <v>215616</v>
      </c>
      <c r="B722" s="265" t="s">
        <v>1285</v>
      </c>
      <c r="C722" s="265" t="s">
        <v>1259</v>
      </c>
      <c r="D722" s="265" t="s">
        <v>1286</v>
      </c>
      <c r="E722" s="265" t="s">
        <v>497</v>
      </c>
      <c r="H722" s="265" t="s">
        <v>499</v>
      </c>
      <c r="I722" s="265" t="s">
        <v>717</v>
      </c>
      <c r="M722" s="265" t="s">
        <v>484</v>
      </c>
    </row>
    <row r="723" spans="1:13">
      <c r="A723" s="265">
        <v>215617</v>
      </c>
      <c r="B723" s="265" t="s">
        <v>1683</v>
      </c>
      <c r="C723" s="265" t="s">
        <v>88</v>
      </c>
      <c r="D723" s="265" t="s">
        <v>314</v>
      </c>
      <c r="E723" s="265" t="s">
        <v>497</v>
      </c>
      <c r="H723" s="265" t="s">
        <v>499</v>
      </c>
      <c r="I723" s="265" t="s">
        <v>717</v>
      </c>
      <c r="M723" s="265" t="s">
        <v>483</v>
      </c>
    </row>
    <row r="724" spans="1:13">
      <c r="A724" s="265">
        <v>215618</v>
      </c>
      <c r="B724" s="265" t="s">
        <v>2376</v>
      </c>
      <c r="C724" s="265" t="s">
        <v>667</v>
      </c>
      <c r="D724" s="265" t="s">
        <v>409</v>
      </c>
      <c r="E724" s="265" t="s">
        <v>498</v>
      </c>
      <c r="H724" s="265" t="s">
        <v>499</v>
      </c>
      <c r="I724" s="265" t="s">
        <v>717</v>
      </c>
      <c r="M724" s="265" t="s">
        <v>472</v>
      </c>
    </row>
    <row r="725" spans="1:13">
      <c r="A725" s="265">
        <v>215619</v>
      </c>
      <c r="B725" s="265" t="s">
        <v>2377</v>
      </c>
      <c r="C725" s="265" t="s">
        <v>700</v>
      </c>
      <c r="D725" s="265" t="s">
        <v>1519</v>
      </c>
      <c r="E725" s="265" t="s">
        <v>498</v>
      </c>
      <c r="H725" s="265" t="s">
        <v>499</v>
      </c>
      <c r="I725" s="265" t="s">
        <v>717</v>
      </c>
      <c r="M725" s="265" t="s">
        <v>472</v>
      </c>
    </row>
    <row r="726" spans="1:13">
      <c r="A726" s="265">
        <v>215620</v>
      </c>
      <c r="B726" s="265" t="s">
        <v>1287</v>
      </c>
      <c r="C726" s="265" t="s">
        <v>128</v>
      </c>
      <c r="D726" s="265" t="s">
        <v>438</v>
      </c>
      <c r="E726" s="265" t="s">
        <v>497</v>
      </c>
      <c r="H726" s="265" t="s">
        <v>499</v>
      </c>
      <c r="I726" s="265" t="s">
        <v>717</v>
      </c>
      <c r="M726" s="265" t="s">
        <v>484</v>
      </c>
    </row>
    <row r="727" spans="1:13">
      <c r="A727" s="265">
        <v>215621</v>
      </c>
      <c r="B727" s="265" t="s">
        <v>2378</v>
      </c>
      <c r="C727" s="265" t="s">
        <v>2379</v>
      </c>
      <c r="D727" s="265" t="s">
        <v>707</v>
      </c>
      <c r="E727" s="265" t="s">
        <v>498</v>
      </c>
      <c r="H727" s="265" t="s">
        <v>499</v>
      </c>
      <c r="I727" s="265" t="s">
        <v>717</v>
      </c>
      <c r="M727" s="265" t="s">
        <v>472</v>
      </c>
    </row>
    <row r="728" spans="1:13">
      <c r="A728" s="265">
        <v>215622</v>
      </c>
      <c r="B728" s="265" t="s">
        <v>2595</v>
      </c>
      <c r="C728" s="265" t="s">
        <v>116</v>
      </c>
      <c r="D728" s="265" t="s">
        <v>2596</v>
      </c>
      <c r="E728" s="265" t="s">
        <v>498</v>
      </c>
      <c r="H728" s="265" t="s">
        <v>499</v>
      </c>
      <c r="I728" s="265" t="s">
        <v>717</v>
      </c>
      <c r="M728" s="265" t="s">
        <v>495</v>
      </c>
    </row>
    <row r="729" spans="1:13">
      <c r="A729" s="265">
        <v>215623</v>
      </c>
      <c r="B729" s="265" t="s">
        <v>1684</v>
      </c>
      <c r="C729" s="265" t="s">
        <v>1685</v>
      </c>
      <c r="D729" s="265" t="s">
        <v>341</v>
      </c>
      <c r="E729" s="265" t="s">
        <v>498</v>
      </c>
      <c r="H729" s="265" t="s">
        <v>499</v>
      </c>
      <c r="I729" s="265" t="s">
        <v>717</v>
      </c>
      <c r="M729" s="265" t="s">
        <v>483</v>
      </c>
    </row>
    <row r="730" spans="1:13">
      <c r="A730" s="265">
        <v>215624</v>
      </c>
      <c r="B730" s="265" t="s">
        <v>2005</v>
      </c>
      <c r="C730" s="265" t="s">
        <v>165</v>
      </c>
      <c r="D730" s="265" t="s">
        <v>333</v>
      </c>
      <c r="E730" s="265" t="s">
        <v>498</v>
      </c>
      <c r="H730" s="265" t="s">
        <v>499</v>
      </c>
      <c r="I730" s="265" t="s">
        <v>717</v>
      </c>
      <c r="M730" s="265" t="s">
        <v>493</v>
      </c>
    </row>
    <row r="731" spans="1:13">
      <c r="A731" s="265">
        <v>215625</v>
      </c>
      <c r="B731" s="265" t="s">
        <v>926</v>
      </c>
      <c r="C731" s="265" t="s">
        <v>134</v>
      </c>
      <c r="D731" s="265" t="s">
        <v>317</v>
      </c>
      <c r="E731" s="265" t="s">
        <v>497</v>
      </c>
      <c r="H731" s="265" t="s">
        <v>499</v>
      </c>
      <c r="I731" s="265" t="s">
        <v>717</v>
      </c>
      <c r="M731" s="265" t="s">
        <v>491</v>
      </c>
    </row>
    <row r="732" spans="1:13">
      <c r="A732" s="265">
        <v>215626</v>
      </c>
      <c r="B732" s="265" t="s">
        <v>1686</v>
      </c>
      <c r="C732" s="265" t="s">
        <v>690</v>
      </c>
      <c r="D732" s="265" t="s">
        <v>805</v>
      </c>
      <c r="E732" s="265" t="s">
        <v>498</v>
      </c>
      <c r="H732" s="265" t="s">
        <v>499</v>
      </c>
      <c r="I732" s="265" t="s">
        <v>717</v>
      </c>
      <c r="M732" s="265" t="s">
        <v>483</v>
      </c>
    </row>
    <row r="733" spans="1:13">
      <c r="A733" s="265">
        <v>215627</v>
      </c>
      <c r="B733" s="265" t="s">
        <v>1127</v>
      </c>
      <c r="C733" s="265" t="s">
        <v>1128</v>
      </c>
      <c r="D733" s="265" t="s">
        <v>1129</v>
      </c>
      <c r="E733" s="265" t="s">
        <v>498</v>
      </c>
      <c r="H733" s="265" t="s">
        <v>499</v>
      </c>
      <c r="I733" s="265" t="s">
        <v>717</v>
      </c>
      <c r="M733" s="265" t="s">
        <v>492</v>
      </c>
    </row>
    <row r="734" spans="1:13">
      <c r="A734" s="265">
        <v>215628</v>
      </c>
      <c r="B734" s="265" t="s">
        <v>1687</v>
      </c>
      <c r="C734" s="265" t="s">
        <v>120</v>
      </c>
      <c r="D734" s="265" t="s">
        <v>384</v>
      </c>
      <c r="E734" s="265" t="s">
        <v>498</v>
      </c>
      <c r="H734" s="265" t="s">
        <v>499</v>
      </c>
      <c r="I734" s="265" t="s">
        <v>717</v>
      </c>
      <c r="M734" s="265" t="s">
        <v>483</v>
      </c>
    </row>
    <row r="735" spans="1:13">
      <c r="A735" s="265">
        <v>215629</v>
      </c>
      <c r="B735" s="265" t="s">
        <v>3113</v>
      </c>
      <c r="C735" s="265" t="s">
        <v>149</v>
      </c>
      <c r="D735" s="265" t="s">
        <v>325</v>
      </c>
      <c r="E735" s="265" t="s">
        <v>497</v>
      </c>
      <c r="H735" s="265" t="s">
        <v>499</v>
      </c>
      <c r="I735" s="265" t="s">
        <v>717</v>
      </c>
      <c r="M735" s="265" t="s">
        <v>486</v>
      </c>
    </row>
    <row r="736" spans="1:13">
      <c r="A736" s="265">
        <v>215630</v>
      </c>
      <c r="B736" s="265" t="s">
        <v>1871</v>
      </c>
      <c r="C736" s="265" t="s">
        <v>192</v>
      </c>
      <c r="D736" s="265" t="s">
        <v>609</v>
      </c>
      <c r="E736" s="265" t="s">
        <v>497</v>
      </c>
      <c r="H736" s="265" t="s">
        <v>499</v>
      </c>
      <c r="I736" s="265" t="s">
        <v>717</v>
      </c>
      <c r="M736" s="265" t="s">
        <v>482</v>
      </c>
    </row>
    <row r="737" spans="1:13">
      <c r="A737" s="265">
        <v>215631</v>
      </c>
      <c r="B737" s="265" t="s">
        <v>2380</v>
      </c>
      <c r="C737" s="265" t="s">
        <v>153</v>
      </c>
      <c r="D737" s="265" t="s">
        <v>361</v>
      </c>
      <c r="E737" s="265" t="s">
        <v>498</v>
      </c>
      <c r="H737" s="265" t="s">
        <v>499</v>
      </c>
      <c r="I737" s="265" t="s">
        <v>717</v>
      </c>
      <c r="M737" s="265" t="s">
        <v>472</v>
      </c>
    </row>
    <row r="738" spans="1:13">
      <c r="A738" s="265">
        <v>215632</v>
      </c>
      <c r="B738" s="265" t="s">
        <v>2897</v>
      </c>
      <c r="C738" s="265" t="s">
        <v>786</v>
      </c>
      <c r="D738" s="265" t="s">
        <v>333</v>
      </c>
      <c r="E738" s="265" t="s">
        <v>498</v>
      </c>
      <c r="H738" s="265" t="s">
        <v>499</v>
      </c>
      <c r="I738" s="265" t="s">
        <v>717</v>
      </c>
      <c r="M738" s="265" t="s">
        <v>474</v>
      </c>
    </row>
    <row r="739" spans="1:13">
      <c r="A739" s="265">
        <v>215633</v>
      </c>
      <c r="B739" s="265" t="s">
        <v>2597</v>
      </c>
      <c r="C739" s="265" t="s">
        <v>635</v>
      </c>
      <c r="D739" s="265" t="s">
        <v>325</v>
      </c>
      <c r="E739" s="265" t="s">
        <v>498</v>
      </c>
      <c r="H739" s="265" t="s">
        <v>499</v>
      </c>
      <c r="I739" s="265" t="s">
        <v>717</v>
      </c>
      <c r="M739" s="265" t="s">
        <v>495</v>
      </c>
    </row>
    <row r="740" spans="1:13">
      <c r="A740" s="265">
        <v>215634</v>
      </c>
      <c r="B740" s="265" t="s">
        <v>2381</v>
      </c>
      <c r="C740" s="265" t="s">
        <v>227</v>
      </c>
      <c r="D740" s="265" t="s">
        <v>2382</v>
      </c>
      <c r="E740" s="265" t="s">
        <v>498</v>
      </c>
      <c r="H740" s="265" t="s">
        <v>499</v>
      </c>
      <c r="I740" s="265" t="s">
        <v>717</v>
      </c>
      <c r="M740" s="265" t="s">
        <v>472</v>
      </c>
    </row>
    <row r="741" spans="1:13">
      <c r="A741" s="265">
        <v>215635</v>
      </c>
      <c r="B741" s="265" t="s">
        <v>1288</v>
      </c>
      <c r="C741" s="265" t="s">
        <v>155</v>
      </c>
      <c r="D741" s="265" t="s">
        <v>366</v>
      </c>
      <c r="E741" s="265" t="s">
        <v>498</v>
      </c>
      <c r="H741" s="265" t="s">
        <v>499</v>
      </c>
      <c r="I741" s="265" t="s">
        <v>717</v>
      </c>
      <c r="M741" s="265" t="s">
        <v>484</v>
      </c>
    </row>
    <row r="742" spans="1:13">
      <c r="A742" s="265">
        <v>215636</v>
      </c>
      <c r="B742" s="265" t="s">
        <v>3114</v>
      </c>
      <c r="C742" s="265" t="s">
        <v>134</v>
      </c>
      <c r="D742" s="265" t="s">
        <v>1190</v>
      </c>
      <c r="E742" s="265" t="s">
        <v>498</v>
      </c>
      <c r="H742" s="265" t="s">
        <v>499</v>
      </c>
      <c r="I742" s="265" t="s">
        <v>717</v>
      </c>
      <c r="M742" s="265" t="s">
        <v>486</v>
      </c>
    </row>
    <row r="743" spans="1:13">
      <c r="A743" s="265">
        <v>215638</v>
      </c>
      <c r="B743" s="265" t="s">
        <v>2898</v>
      </c>
      <c r="C743" s="265" t="s">
        <v>624</v>
      </c>
      <c r="D743" s="265" t="s">
        <v>2899</v>
      </c>
      <c r="E743" s="265" t="s">
        <v>498</v>
      </c>
      <c r="H743" s="265" t="s">
        <v>499</v>
      </c>
      <c r="I743" s="265" t="s">
        <v>717</v>
      </c>
      <c r="M743" s="265" t="s">
        <v>474</v>
      </c>
    </row>
    <row r="744" spans="1:13">
      <c r="A744" s="265">
        <v>215639</v>
      </c>
      <c r="B744" s="265" t="s">
        <v>2383</v>
      </c>
      <c r="C744" s="265" t="s">
        <v>84</v>
      </c>
      <c r="D744" s="265" t="s">
        <v>612</v>
      </c>
      <c r="E744" s="265" t="s">
        <v>498</v>
      </c>
      <c r="H744" s="265" t="s">
        <v>499</v>
      </c>
      <c r="I744" s="265" t="s">
        <v>717</v>
      </c>
      <c r="M744" s="265" t="s">
        <v>472</v>
      </c>
    </row>
    <row r="745" spans="1:13">
      <c r="A745" s="265">
        <v>215640</v>
      </c>
      <c r="B745" s="265" t="s">
        <v>1289</v>
      </c>
      <c r="C745" s="265" t="s">
        <v>901</v>
      </c>
      <c r="D745" s="265" t="s">
        <v>606</v>
      </c>
      <c r="E745" s="265" t="s">
        <v>498</v>
      </c>
      <c r="H745" s="265" t="s">
        <v>499</v>
      </c>
      <c r="I745" s="265" t="s">
        <v>717</v>
      </c>
      <c r="M745" s="265" t="s">
        <v>484</v>
      </c>
    </row>
    <row r="746" spans="1:13">
      <c r="A746" s="265">
        <v>215641</v>
      </c>
      <c r="B746" s="265" t="s">
        <v>2900</v>
      </c>
      <c r="C746" s="265" t="s">
        <v>106</v>
      </c>
      <c r="D746" s="265" t="s">
        <v>2901</v>
      </c>
      <c r="E746" s="265" t="s">
        <v>498</v>
      </c>
      <c r="H746" s="265" t="s">
        <v>499</v>
      </c>
      <c r="I746" s="265" t="s">
        <v>717</v>
      </c>
      <c r="M746" s="265" t="s">
        <v>474</v>
      </c>
    </row>
    <row r="747" spans="1:13">
      <c r="A747" s="265">
        <v>215642</v>
      </c>
      <c r="B747" s="265" t="s">
        <v>927</v>
      </c>
      <c r="C747" s="265" t="s">
        <v>109</v>
      </c>
      <c r="D747" s="265" t="s">
        <v>373</v>
      </c>
      <c r="E747" s="265" t="s">
        <v>498</v>
      </c>
      <c r="H747" s="265" t="s">
        <v>499</v>
      </c>
      <c r="I747" s="265" t="s">
        <v>717</v>
      </c>
      <c r="M747" s="265" t="s">
        <v>491</v>
      </c>
    </row>
    <row r="748" spans="1:13">
      <c r="A748" s="265">
        <v>215643</v>
      </c>
      <c r="B748" s="265" t="s">
        <v>2384</v>
      </c>
      <c r="C748" s="265" t="s">
        <v>192</v>
      </c>
      <c r="D748" s="265" t="s">
        <v>381</v>
      </c>
      <c r="E748" s="265" t="s">
        <v>498</v>
      </c>
      <c r="H748" s="265" t="s">
        <v>499</v>
      </c>
      <c r="I748" s="265" t="s">
        <v>717</v>
      </c>
      <c r="M748" s="265" t="s">
        <v>472</v>
      </c>
    </row>
    <row r="749" spans="1:13">
      <c r="A749" s="265">
        <v>215644</v>
      </c>
      <c r="B749" s="265" t="s">
        <v>1688</v>
      </c>
      <c r="C749" s="265" t="s">
        <v>87</v>
      </c>
      <c r="D749" s="265" t="s">
        <v>383</v>
      </c>
      <c r="E749" s="265" t="s">
        <v>498</v>
      </c>
      <c r="H749" s="265" t="s">
        <v>499</v>
      </c>
      <c r="I749" s="265" t="s">
        <v>717</v>
      </c>
      <c r="M749" s="265" t="s">
        <v>483</v>
      </c>
    </row>
    <row r="750" spans="1:13">
      <c r="A750" s="265">
        <v>215645</v>
      </c>
      <c r="B750" s="265" t="s">
        <v>749</v>
      </c>
      <c r="C750" s="265" t="s">
        <v>703</v>
      </c>
      <c r="D750" s="265" t="s">
        <v>327</v>
      </c>
      <c r="E750" s="265" t="s">
        <v>498</v>
      </c>
      <c r="F750" s="265">
        <v>36079</v>
      </c>
      <c r="G750" s="265" t="s">
        <v>3393</v>
      </c>
      <c r="H750" s="265" t="s">
        <v>499</v>
      </c>
      <c r="I750" s="265" t="s">
        <v>717</v>
      </c>
      <c r="M750" s="265" t="s">
        <v>494</v>
      </c>
    </row>
    <row r="751" spans="1:13">
      <c r="A751" s="265">
        <v>215646</v>
      </c>
      <c r="B751" s="265" t="s">
        <v>928</v>
      </c>
      <c r="C751" s="265" t="s">
        <v>139</v>
      </c>
      <c r="D751" s="265" t="s">
        <v>431</v>
      </c>
      <c r="E751" s="265" t="s">
        <v>497</v>
      </c>
      <c r="H751" s="265" t="s">
        <v>499</v>
      </c>
      <c r="I751" s="265" t="s">
        <v>717</v>
      </c>
      <c r="M751" s="265" t="s">
        <v>491</v>
      </c>
    </row>
    <row r="752" spans="1:13">
      <c r="A752" s="265">
        <v>215648</v>
      </c>
      <c r="B752" s="265" t="s">
        <v>1872</v>
      </c>
      <c r="C752" s="265" t="s">
        <v>82</v>
      </c>
      <c r="D752" s="265" t="s">
        <v>427</v>
      </c>
      <c r="E752" s="265" t="s">
        <v>497</v>
      </c>
      <c r="H752" s="265" t="s">
        <v>499</v>
      </c>
      <c r="I752" s="265" t="s">
        <v>717</v>
      </c>
      <c r="M752" s="265" t="s">
        <v>482</v>
      </c>
    </row>
    <row r="753" spans="1:21">
      <c r="A753" s="265">
        <v>215649</v>
      </c>
      <c r="B753" s="265" t="s">
        <v>1130</v>
      </c>
      <c r="C753" s="265" t="s">
        <v>101</v>
      </c>
      <c r="D753" s="265" t="s">
        <v>245</v>
      </c>
      <c r="E753" s="265" t="s">
        <v>497</v>
      </c>
      <c r="H753" s="265" t="s">
        <v>499</v>
      </c>
      <c r="I753" s="265" t="s">
        <v>717</v>
      </c>
      <c r="M753" s="265" t="s">
        <v>492</v>
      </c>
    </row>
    <row r="754" spans="1:21">
      <c r="A754" s="265">
        <v>215650</v>
      </c>
      <c r="B754" s="265" t="s">
        <v>1873</v>
      </c>
      <c r="C754" s="265" t="s">
        <v>142</v>
      </c>
      <c r="D754" s="265" t="s">
        <v>291</v>
      </c>
      <c r="E754" s="265" t="s">
        <v>497</v>
      </c>
      <c r="H754" s="265" t="s">
        <v>499</v>
      </c>
      <c r="I754" s="265" t="s">
        <v>717</v>
      </c>
      <c r="M754" s="265" t="s">
        <v>482</v>
      </c>
    </row>
    <row r="755" spans="1:21">
      <c r="A755" s="265">
        <v>215651</v>
      </c>
      <c r="B755" s="265" t="s">
        <v>2385</v>
      </c>
      <c r="C755" s="265" t="s">
        <v>153</v>
      </c>
      <c r="D755" s="265" t="s">
        <v>696</v>
      </c>
      <c r="E755" s="265" t="s">
        <v>497</v>
      </c>
      <c r="H755" s="265" t="s">
        <v>499</v>
      </c>
      <c r="I755" s="265" t="s">
        <v>717</v>
      </c>
      <c r="M755" s="265" t="s">
        <v>472</v>
      </c>
    </row>
    <row r="756" spans="1:21">
      <c r="A756" s="265">
        <v>215652</v>
      </c>
      <c r="B756" s="265" t="s">
        <v>1874</v>
      </c>
      <c r="C756" s="265" t="s">
        <v>1057</v>
      </c>
      <c r="D756" s="265" t="s">
        <v>637</v>
      </c>
      <c r="E756" s="265" t="s">
        <v>498</v>
      </c>
      <c r="H756" s="265" t="s">
        <v>499</v>
      </c>
      <c r="I756" s="265" t="s">
        <v>717</v>
      </c>
      <c r="M756" s="265" t="s">
        <v>482</v>
      </c>
    </row>
    <row r="757" spans="1:21">
      <c r="A757" s="265">
        <v>215653</v>
      </c>
      <c r="B757" s="265" t="s">
        <v>2598</v>
      </c>
      <c r="C757" s="265" t="s">
        <v>2599</v>
      </c>
      <c r="D757" s="265" t="s">
        <v>290</v>
      </c>
      <c r="E757" s="265" t="s">
        <v>498</v>
      </c>
      <c r="H757" s="265" t="s">
        <v>499</v>
      </c>
      <c r="I757" s="265" t="s">
        <v>717</v>
      </c>
      <c r="M757" s="265" t="s">
        <v>495</v>
      </c>
    </row>
    <row r="758" spans="1:21">
      <c r="A758" s="265">
        <v>215654</v>
      </c>
      <c r="B758" s="265" t="s">
        <v>1689</v>
      </c>
      <c r="C758" s="265" t="s">
        <v>88</v>
      </c>
      <c r="D758" s="265" t="s">
        <v>353</v>
      </c>
      <c r="E758" s="265" t="s">
        <v>498</v>
      </c>
      <c r="H758" s="265" t="s">
        <v>499</v>
      </c>
      <c r="I758" s="265" t="s">
        <v>717</v>
      </c>
      <c r="M758" s="265" t="s">
        <v>483</v>
      </c>
    </row>
    <row r="759" spans="1:21">
      <c r="A759" s="265">
        <v>215655</v>
      </c>
      <c r="B759" s="265" t="s">
        <v>2386</v>
      </c>
      <c r="C759" s="265" t="s">
        <v>90</v>
      </c>
      <c r="D759" s="265" t="s">
        <v>308</v>
      </c>
      <c r="E759" s="265" t="s">
        <v>498</v>
      </c>
      <c r="H759" s="265" t="s">
        <v>499</v>
      </c>
      <c r="I759" s="265" t="s">
        <v>717</v>
      </c>
      <c r="M759" s="265" t="s">
        <v>472</v>
      </c>
    </row>
    <row r="760" spans="1:21">
      <c r="A760" s="265">
        <v>215656</v>
      </c>
      <c r="B760" s="265" t="s">
        <v>1360</v>
      </c>
      <c r="C760" s="265" t="s">
        <v>710</v>
      </c>
      <c r="D760" s="265" t="s">
        <v>284</v>
      </c>
      <c r="E760" s="265" t="s">
        <v>498</v>
      </c>
      <c r="H760" s="265" t="s">
        <v>499</v>
      </c>
      <c r="I760" s="265" t="s">
        <v>717</v>
      </c>
      <c r="M760" s="265" t="s">
        <v>487</v>
      </c>
    </row>
    <row r="761" spans="1:21">
      <c r="A761" s="265">
        <v>215657</v>
      </c>
      <c r="B761" s="265" t="s">
        <v>1690</v>
      </c>
      <c r="C761" s="265" t="s">
        <v>84</v>
      </c>
      <c r="D761" s="265" t="s">
        <v>299</v>
      </c>
      <c r="E761" s="265" t="s">
        <v>497</v>
      </c>
      <c r="H761" s="265" t="s">
        <v>499</v>
      </c>
      <c r="I761" s="265" t="s">
        <v>717</v>
      </c>
      <c r="M761" s="265" t="s">
        <v>483</v>
      </c>
      <c r="U761" s="265">
        <v>10000</v>
      </c>
    </row>
    <row r="762" spans="1:21">
      <c r="A762" s="265">
        <v>215659</v>
      </c>
      <c r="B762" s="265" t="s">
        <v>2902</v>
      </c>
      <c r="C762" s="265" t="s">
        <v>582</v>
      </c>
      <c r="D762" s="265" t="s">
        <v>1125</v>
      </c>
      <c r="E762" s="265" t="s">
        <v>498</v>
      </c>
      <c r="H762" s="265" t="s">
        <v>499</v>
      </c>
      <c r="I762" s="265" t="s">
        <v>717</v>
      </c>
      <c r="M762" s="265" t="s">
        <v>474</v>
      </c>
    </row>
    <row r="763" spans="1:21">
      <c r="A763" s="265">
        <v>215660</v>
      </c>
      <c r="B763" s="265" t="s">
        <v>2903</v>
      </c>
      <c r="C763" s="265" t="s">
        <v>2904</v>
      </c>
      <c r="D763" s="265" t="s">
        <v>308</v>
      </c>
      <c r="E763" s="265" t="s">
        <v>498</v>
      </c>
      <c r="H763" s="265" t="s">
        <v>499</v>
      </c>
      <c r="I763" s="265" t="s">
        <v>717</v>
      </c>
      <c r="M763" s="265" t="s">
        <v>474</v>
      </c>
    </row>
    <row r="764" spans="1:21">
      <c r="A764" s="265">
        <v>215661</v>
      </c>
      <c r="B764" s="265" t="s">
        <v>929</v>
      </c>
      <c r="C764" s="265" t="s">
        <v>182</v>
      </c>
      <c r="D764" s="265" t="s">
        <v>392</v>
      </c>
      <c r="E764" s="265" t="s">
        <v>498</v>
      </c>
      <c r="H764" s="265" t="s">
        <v>499</v>
      </c>
      <c r="I764" s="265" t="s">
        <v>717</v>
      </c>
      <c r="M764" s="265" t="s">
        <v>491</v>
      </c>
    </row>
    <row r="765" spans="1:21">
      <c r="A765" s="265">
        <v>215662</v>
      </c>
      <c r="B765" s="265" t="s">
        <v>3115</v>
      </c>
      <c r="C765" s="265" t="s">
        <v>88</v>
      </c>
      <c r="D765" s="265" t="s">
        <v>453</v>
      </c>
      <c r="E765" s="265" t="s">
        <v>498</v>
      </c>
      <c r="H765" s="265" t="s">
        <v>499</v>
      </c>
      <c r="I765" s="265" t="s">
        <v>717</v>
      </c>
      <c r="M765" s="265" t="s">
        <v>486</v>
      </c>
    </row>
    <row r="766" spans="1:21">
      <c r="A766" s="265">
        <v>215663</v>
      </c>
      <c r="B766" s="265" t="s">
        <v>2387</v>
      </c>
      <c r="C766" s="265" t="s">
        <v>139</v>
      </c>
      <c r="D766" s="265" t="s">
        <v>2388</v>
      </c>
      <c r="E766" s="265" t="s">
        <v>498</v>
      </c>
      <c r="H766" s="265" t="s">
        <v>499</v>
      </c>
      <c r="I766" s="265" t="s">
        <v>717</v>
      </c>
      <c r="M766" s="265" t="s">
        <v>472</v>
      </c>
    </row>
    <row r="767" spans="1:21">
      <c r="A767" s="265">
        <v>215664</v>
      </c>
      <c r="B767" s="265" t="s">
        <v>1691</v>
      </c>
      <c r="C767" s="265" t="s">
        <v>1692</v>
      </c>
      <c r="D767" s="265" t="s">
        <v>284</v>
      </c>
      <c r="E767" s="265" t="s">
        <v>498</v>
      </c>
      <c r="H767" s="265" t="s">
        <v>499</v>
      </c>
      <c r="I767" s="265" t="s">
        <v>717</v>
      </c>
      <c r="M767" s="265" t="s">
        <v>483</v>
      </c>
      <c r="U767" s="265">
        <v>10000</v>
      </c>
    </row>
    <row r="768" spans="1:21">
      <c r="A768" s="265">
        <v>215665</v>
      </c>
      <c r="B768" s="265" t="s">
        <v>1290</v>
      </c>
      <c r="C768" s="265" t="s">
        <v>1357</v>
      </c>
      <c r="D768" s="265" t="s">
        <v>688</v>
      </c>
      <c r="E768" s="265" t="s">
        <v>497</v>
      </c>
      <c r="H768" s="265" t="s">
        <v>499</v>
      </c>
      <c r="I768" s="265" t="s">
        <v>717</v>
      </c>
      <c r="M768" s="265" t="s">
        <v>484</v>
      </c>
    </row>
    <row r="769" spans="1:13">
      <c r="A769" s="265">
        <v>215666</v>
      </c>
      <c r="B769" s="265" t="s">
        <v>1290</v>
      </c>
      <c r="C769" s="265" t="s">
        <v>177</v>
      </c>
      <c r="D769" s="265" t="s">
        <v>1291</v>
      </c>
      <c r="E769" s="265" t="s">
        <v>497</v>
      </c>
      <c r="H769" s="265" t="s">
        <v>499</v>
      </c>
      <c r="I769" s="265" t="s">
        <v>717</v>
      </c>
      <c r="M769" s="265" t="s">
        <v>484</v>
      </c>
    </row>
    <row r="770" spans="1:13">
      <c r="A770" s="265">
        <v>215667</v>
      </c>
      <c r="B770" s="265" t="s">
        <v>1292</v>
      </c>
      <c r="C770" s="265" t="s">
        <v>168</v>
      </c>
      <c r="D770" s="265" t="s">
        <v>357</v>
      </c>
      <c r="E770" s="265" t="s">
        <v>497</v>
      </c>
      <c r="H770" s="265" t="s">
        <v>499</v>
      </c>
      <c r="I770" s="265" t="s">
        <v>717</v>
      </c>
      <c r="M770" s="265" t="s">
        <v>484</v>
      </c>
    </row>
    <row r="771" spans="1:13">
      <c r="A771" s="265">
        <v>215668</v>
      </c>
      <c r="B771" s="265" t="s">
        <v>1875</v>
      </c>
      <c r="C771" s="265" t="s">
        <v>658</v>
      </c>
      <c r="D771" s="265" t="s">
        <v>1876</v>
      </c>
      <c r="E771" s="265" t="s">
        <v>497</v>
      </c>
      <c r="H771" s="265" t="s">
        <v>499</v>
      </c>
      <c r="I771" s="265" t="s">
        <v>717</v>
      </c>
      <c r="M771" s="265" t="s">
        <v>482</v>
      </c>
    </row>
    <row r="772" spans="1:13">
      <c r="A772" s="265">
        <v>215669</v>
      </c>
      <c r="B772" s="265" t="s">
        <v>2006</v>
      </c>
      <c r="C772" s="265" t="s">
        <v>158</v>
      </c>
      <c r="D772" s="265" t="s">
        <v>2007</v>
      </c>
      <c r="E772" s="265" t="s">
        <v>497</v>
      </c>
      <c r="H772" s="265" t="s">
        <v>499</v>
      </c>
      <c r="I772" s="265" t="s">
        <v>717</v>
      </c>
      <c r="M772" s="265" t="s">
        <v>493</v>
      </c>
    </row>
    <row r="773" spans="1:13">
      <c r="A773" s="265">
        <v>215670</v>
      </c>
      <c r="B773" s="265" t="s">
        <v>1877</v>
      </c>
      <c r="C773" s="265" t="s">
        <v>91</v>
      </c>
      <c r="D773" s="265" t="s">
        <v>1155</v>
      </c>
      <c r="E773" s="265" t="s">
        <v>497</v>
      </c>
      <c r="H773" s="265" t="s">
        <v>499</v>
      </c>
      <c r="I773" s="265" t="s">
        <v>717</v>
      </c>
      <c r="M773" s="265" t="s">
        <v>482</v>
      </c>
    </row>
    <row r="774" spans="1:13">
      <c r="A774" s="265">
        <v>215671</v>
      </c>
      <c r="B774" s="265" t="s">
        <v>2389</v>
      </c>
      <c r="C774" s="265" t="s">
        <v>84</v>
      </c>
      <c r="D774" s="265" t="s">
        <v>289</v>
      </c>
      <c r="E774" s="265" t="s">
        <v>497</v>
      </c>
      <c r="H774" s="265" t="s">
        <v>499</v>
      </c>
      <c r="I774" s="265" t="s">
        <v>717</v>
      </c>
      <c r="M774" s="265" t="s">
        <v>472</v>
      </c>
    </row>
    <row r="775" spans="1:13">
      <c r="A775" s="265">
        <v>215672</v>
      </c>
      <c r="B775" s="265" t="s">
        <v>1430</v>
      </c>
      <c r="C775" s="265" t="s">
        <v>88</v>
      </c>
      <c r="D775" s="265" t="s">
        <v>1431</v>
      </c>
      <c r="E775" s="265" t="s">
        <v>498</v>
      </c>
      <c r="H775" s="265" t="s">
        <v>499</v>
      </c>
      <c r="I775" s="265" t="s">
        <v>717</v>
      </c>
      <c r="M775" s="265" t="s">
        <v>487</v>
      </c>
    </row>
    <row r="776" spans="1:13">
      <c r="A776" s="265">
        <v>215673</v>
      </c>
      <c r="B776" s="265" t="s">
        <v>2390</v>
      </c>
      <c r="C776" s="265" t="s">
        <v>955</v>
      </c>
      <c r="D776" s="265" t="s">
        <v>2391</v>
      </c>
      <c r="E776" s="265" t="s">
        <v>498</v>
      </c>
      <c r="H776" s="265" t="s">
        <v>499</v>
      </c>
      <c r="I776" s="265" t="s">
        <v>717</v>
      </c>
      <c r="M776" s="265" t="s">
        <v>472</v>
      </c>
    </row>
    <row r="777" spans="1:13">
      <c r="A777" s="265">
        <v>215674</v>
      </c>
      <c r="B777" s="265" t="s">
        <v>1293</v>
      </c>
      <c r="C777" s="265" t="s">
        <v>1294</v>
      </c>
      <c r="D777" s="265" t="s">
        <v>1295</v>
      </c>
      <c r="E777" s="265" t="s">
        <v>497</v>
      </c>
      <c r="H777" s="265" t="s">
        <v>499</v>
      </c>
      <c r="I777" s="265" t="s">
        <v>717</v>
      </c>
      <c r="M777" s="265" t="s">
        <v>484</v>
      </c>
    </row>
    <row r="778" spans="1:13">
      <c r="A778" s="265">
        <v>215675</v>
      </c>
      <c r="B778" s="265" t="s">
        <v>3238</v>
      </c>
      <c r="C778" s="265" t="s">
        <v>84</v>
      </c>
      <c r="D778" s="265" t="s">
        <v>306</v>
      </c>
      <c r="E778" s="265" t="s">
        <v>497</v>
      </c>
      <c r="H778" s="265" t="s">
        <v>3414</v>
      </c>
      <c r="I778" s="265" t="s">
        <v>717</v>
      </c>
      <c r="M778" s="265" t="s">
        <v>463</v>
      </c>
    </row>
    <row r="779" spans="1:13">
      <c r="A779" s="265">
        <v>215676</v>
      </c>
      <c r="B779" s="265" t="s">
        <v>1361</v>
      </c>
      <c r="C779" s="265" t="s">
        <v>1137</v>
      </c>
      <c r="D779" s="265" t="s">
        <v>1125</v>
      </c>
      <c r="E779" s="265" t="s">
        <v>498</v>
      </c>
      <c r="H779" s="265" t="s">
        <v>499</v>
      </c>
      <c r="I779" s="265" t="s">
        <v>717</v>
      </c>
      <c r="M779" s="265" t="s">
        <v>487</v>
      </c>
    </row>
    <row r="780" spans="1:13">
      <c r="A780" s="265">
        <v>215677</v>
      </c>
      <c r="B780" s="265" t="s">
        <v>1432</v>
      </c>
      <c r="C780" s="265" t="s">
        <v>172</v>
      </c>
      <c r="D780" s="265" t="s">
        <v>428</v>
      </c>
      <c r="E780" s="265" t="s">
        <v>498</v>
      </c>
      <c r="H780" s="265" t="s">
        <v>499</v>
      </c>
      <c r="I780" s="265" t="s">
        <v>717</v>
      </c>
      <c r="M780" s="265" t="s">
        <v>487</v>
      </c>
    </row>
    <row r="781" spans="1:13">
      <c r="A781" s="265">
        <v>215678</v>
      </c>
      <c r="B781" s="265" t="s">
        <v>1433</v>
      </c>
      <c r="C781" s="265" t="s">
        <v>1434</v>
      </c>
      <c r="D781" s="265" t="s">
        <v>1435</v>
      </c>
      <c r="E781" s="265" t="s">
        <v>498</v>
      </c>
      <c r="H781" s="265" t="s">
        <v>499</v>
      </c>
      <c r="I781" s="265" t="s">
        <v>717</v>
      </c>
      <c r="M781" s="265" t="s">
        <v>487</v>
      </c>
    </row>
    <row r="782" spans="1:13">
      <c r="A782" s="265">
        <v>215679</v>
      </c>
      <c r="B782" s="265" t="s">
        <v>2905</v>
      </c>
      <c r="C782" s="265" t="s">
        <v>80</v>
      </c>
      <c r="D782" s="265" t="s">
        <v>2534</v>
      </c>
      <c r="E782" s="265" t="s">
        <v>498</v>
      </c>
      <c r="H782" s="265" t="s">
        <v>499</v>
      </c>
      <c r="I782" s="265" t="s">
        <v>717</v>
      </c>
      <c r="M782" s="265" t="s">
        <v>474</v>
      </c>
    </row>
    <row r="783" spans="1:13">
      <c r="A783" s="265">
        <v>215680</v>
      </c>
      <c r="B783" s="265" t="s">
        <v>2392</v>
      </c>
      <c r="C783" s="265" t="s">
        <v>404</v>
      </c>
      <c r="D783" s="265" t="s">
        <v>2241</v>
      </c>
      <c r="E783" s="265" t="s">
        <v>498</v>
      </c>
      <c r="H783" s="265" t="s">
        <v>499</v>
      </c>
      <c r="I783" s="265" t="s">
        <v>717</v>
      </c>
      <c r="M783" s="265" t="s">
        <v>472</v>
      </c>
    </row>
    <row r="784" spans="1:13">
      <c r="A784" s="265">
        <v>215681</v>
      </c>
      <c r="B784" s="265" t="s">
        <v>3239</v>
      </c>
      <c r="C784" s="265" t="s">
        <v>2904</v>
      </c>
      <c r="D784" s="265" t="s">
        <v>285</v>
      </c>
      <c r="E784" s="265" t="s">
        <v>497</v>
      </c>
      <c r="H784" s="265" t="s">
        <v>3414</v>
      </c>
      <c r="I784" s="265" t="s">
        <v>717</v>
      </c>
      <c r="M784" s="265" t="s">
        <v>463</v>
      </c>
    </row>
    <row r="785" spans="1:13">
      <c r="A785" s="265">
        <v>215682</v>
      </c>
      <c r="B785" s="265" t="s">
        <v>1131</v>
      </c>
      <c r="C785" s="265" t="s">
        <v>1132</v>
      </c>
      <c r="D785" s="265" t="s">
        <v>336</v>
      </c>
      <c r="E785" s="265" t="s">
        <v>498</v>
      </c>
      <c r="H785" s="265" t="s">
        <v>499</v>
      </c>
      <c r="I785" s="265" t="s">
        <v>717</v>
      </c>
      <c r="M785" s="265" t="s">
        <v>492</v>
      </c>
    </row>
    <row r="786" spans="1:13">
      <c r="A786" s="265">
        <v>215683</v>
      </c>
      <c r="B786" s="265" t="s">
        <v>2906</v>
      </c>
      <c r="C786" s="265" t="s">
        <v>88</v>
      </c>
      <c r="D786" s="265" t="s">
        <v>323</v>
      </c>
      <c r="E786" s="265" t="s">
        <v>498</v>
      </c>
      <c r="H786" s="265" t="s">
        <v>499</v>
      </c>
      <c r="I786" s="265" t="s">
        <v>717</v>
      </c>
      <c r="M786" s="265" t="s">
        <v>474</v>
      </c>
    </row>
    <row r="787" spans="1:13">
      <c r="A787" s="265">
        <v>215684</v>
      </c>
      <c r="B787" s="265" t="s">
        <v>2393</v>
      </c>
      <c r="C787" s="265" t="s">
        <v>240</v>
      </c>
      <c r="D787" s="265" t="s">
        <v>2394</v>
      </c>
      <c r="E787" s="265" t="s">
        <v>498</v>
      </c>
      <c r="H787" s="265" t="s">
        <v>499</v>
      </c>
      <c r="I787" s="265" t="s">
        <v>717</v>
      </c>
      <c r="M787" s="265" t="s">
        <v>472</v>
      </c>
    </row>
    <row r="788" spans="1:13">
      <c r="A788" s="265">
        <v>215685</v>
      </c>
      <c r="B788" s="265" t="s">
        <v>1133</v>
      </c>
      <c r="C788" s="265" t="s">
        <v>1034</v>
      </c>
      <c r="D788" s="265" t="s">
        <v>713</v>
      </c>
      <c r="E788" s="265" t="s">
        <v>498</v>
      </c>
      <c r="H788" s="265" t="s">
        <v>499</v>
      </c>
      <c r="I788" s="265" t="s">
        <v>717</v>
      </c>
      <c r="M788" s="265" t="s">
        <v>492</v>
      </c>
    </row>
    <row r="789" spans="1:13">
      <c r="A789" s="265">
        <v>215686</v>
      </c>
      <c r="B789" s="265" t="s">
        <v>2907</v>
      </c>
      <c r="C789" s="265" t="s">
        <v>616</v>
      </c>
      <c r="D789" s="265" t="s">
        <v>294</v>
      </c>
      <c r="E789" s="265" t="s">
        <v>498</v>
      </c>
      <c r="H789" s="265" t="s">
        <v>499</v>
      </c>
      <c r="I789" s="265" t="s">
        <v>717</v>
      </c>
      <c r="M789" s="265" t="s">
        <v>474</v>
      </c>
    </row>
    <row r="790" spans="1:13">
      <c r="A790" s="265">
        <v>215687</v>
      </c>
      <c r="B790" s="265" t="s">
        <v>3263</v>
      </c>
      <c r="C790" s="265" t="s">
        <v>155</v>
      </c>
      <c r="D790" s="265" t="s">
        <v>2938</v>
      </c>
      <c r="E790" s="265" t="s">
        <v>498</v>
      </c>
      <c r="H790" s="265" t="s">
        <v>3414</v>
      </c>
      <c r="I790" s="265" t="s">
        <v>717</v>
      </c>
      <c r="M790" s="265" t="s">
        <v>463</v>
      </c>
    </row>
    <row r="791" spans="1:13">
      <c r="A791" s="265">
        <v>215688</v>
      </c>
      <c r="B791" s="265" t="s">
        <v>1296</v>
      </c>
      <c r="C791" s="265" t="s">
        <v>78</v>
      </c>
      <c r="D791" s="265" t="s">
        <v>324</v>
      </c>
      <c r="E791" s="265" t="s">
        <v>498</v>
      </c>
      <c r="H791" s="265" t="s">
        <v>499</v>
      </c>
      <c r="I791" s="265" t="s">
        <v>717</v>
      </c>
      <c r="M791" s="265" t="s">
        <v>484</v>
      </c>
    </row>
    <row r="792" spans="1:13">
      <c r="A792" s="265">
        <v>215689</v>
      </c>
      <c r="B792" s="265" t="s">
        <v>930</v>
      </c>
      <c r="C792" s="265" t="s">
        <v>124</v>
      </c>
      <c r="D792" s="265" t="s">
        <v>339</v>
      </c>
      <c r="E792" s="265" t="s">
        <v>498</v>
      </c>
      <c r="H792" s="265" t="s">
        <v>499</v>
      </c>
      <c r="I792" s="265" t="s">
        <v>717</v>
      </c>
      <c r="M792" s="265" t="s">
        <v>491</v>
      </c>
    </row>
    <row r="793" spans="1:13">
      <c r="A793" s="265">
        <v>215690</v>
      </c>
      <c r="B793" s="265" t="s">
        <v>1362</v>
      </c>
      <c r="C793" s="265" t="s">
        <v>189</v>
      </c>
      <c r="D793" s="265" t="s">
        <v>323</v>
      </c>
      <c r="E793" s="265" t="s">
        <v>498</v>
      </c>
      <c r="H793" s="265" t="s">
        <v>499</v>
      </c>
      <c r="I793" s="265" t="s">
        <v>717</v>
      </c>
      <c r="M793" s="265" t="s">
        <v>487</v>
      </c>
    </row>
    <row r="794" spans="1:13">
      <c r="A794" s="265">
        <v>215691</v>
      </c>
      <c r="B794" s="265" t="s">
        <v>2908</v>
      </c>
      <c r="C794" s="265" t="s">
        <v>2909</v>
      </c>
      <c r="D794" s="265" t="s">
        <v>875</v>
      </c>
      <c r="E794" s="265" t="s">
        <v>498</v>
      </c>
      <c r="H794" s="265" t="s">
        <v>499</v>
      </c>
      <c r="I794" s="265" t="s">
        <v>717</v>
      </c>
      <c r="M794" s="265" t="s">
        <v>474</v>
      </c>
    </row>
    <row r="795" spans="1:13">
      <c r="A795" s="265">
        <v>215692</v>
      </c>
      <c r="B795" s="265" t="s">
        <v>2910</v>
      </c>
      <c r="C795" s="265" t="s">
        <v>88</v>
      </c>
      <c r="D795" s="265" t="s">
        <v>365</v>
      </c>
      <c r="E795" s="265" t="s">
        <v>498</v>
      </c>
      <c r="H795" s="265" t="s">
        <v>499</v>
      </c>
      <c r="I795" s="265" t="s">
        <v>717</v>
      </c>
      <c r="M795" s="265" t="s">
        <v>474</v>
      </c>
    </row>
    <row r="796" spans="1:13">
      <c r="A796" s="265">
        <v>215693</v>
      </c>
      <c r="B796" s="265" t="s">
        <v>1878</v>
      </c>
      <c r="C796" s="265" t="s">
        <v>126</v>
      </c>
      <c r="D796" s="265" t="s">
        <v>1003</v>
      </c>
      <c r="E796" s="265" t="s">
        <v>498</v>
      </c>
      <c r="H796" s="265" t="s">
        <v>499</v>
      </c>
      <c r="I796" s="265" t="s">
        <v>717</v>
      </c>
      <c r="M796" s="265" t="s">
        <v>482</v>
      </c>
    </row>
    <row r="797" spans="1:13">
      <c r="A797" s="265">
        <v>215694</v>
      </c>
      <c r="B797" s="265" t="s">
        <v>1693</v>
      </c>
      <c r="C797" s="265" t="s">
        <v>175</v>
      </c>
      <c r="D797" s="265" t="s">
        <v>694</v>
      </c>
      <c r="E797" s="265" t="s">
        <v>498</v>
      </c>
      <c r="H797" s="265" t="s">
        <v>499</v>
      </c>
      <c r="I797" s="265" t="s">
        <v>717</v>
      </c>
      <c r="M797" s="265" t="s">
        <v>483</v>
      </c>
    </row>
    <row r="798" spans="1:13">
      <c r="A798" s="265">
        <v>215695</v>
      </c>
      <c r="B798" s="265" t="s">
        <v>2395</v>
      </c>
      <c r="C798" s="265" t="s">
        <v>168</v>
      </c>
      <c r="D798" s="265" t="s">
        <v>2396</v>
      </c>
      <c r="E798" s="265" t="s">
        <v>498</v>
      </c>
      <c r="H798" s="265" t="s">
        <v>499</v>
      </c>
      <c r="I798" s="265" t="s">
        <v>717</v>
      </c>
      <c r="M798" s="265" t="s">
        <v>472</v>
      </c>
    </row>
    <row r="799" spans="1:13">
      <c r="A799" s="265">
        <v>215696</v>
      </c>
      <c r="B799" s="265" t="s">
        <v>2397</v>
      </c>
      <c r="C799" s="265" t="s">
        <v>84</v>
      </c>
      <c r="D799" s="265" t="s">
        <v>372</v>
      </c>
      <c r="E799" s="265" t="s">
        <v>498</v>
      </c>
      <c r="H799" s="265" t="s">
        <v>499</v>
      </c>
      <c r="I799" s="265" t="s">
        <v>717</v>
      </c>
      <c r="M799" s="265" t="s">
        <v>472</v>
      </c>
    </row>
    <row r="800" spans="1:13">
      <c r="A800" s="265">
        <v>215697</v>
      </c>
      <c r="B800" s="265" t="s">
        <v>2911</v>
      </c>
      <c r="C800" s="265" t="s">
        <v>2912</v>
      </c>
      <c r="D800" s="265" t="s">
        <v>405</v>
      </c>
      <c r="E800" s="265" t="s">
        <v>498</v>
      </c>
      <c r="H800" s="265" t="s">
        <v>499</v>
      </c>
      <c r="I800" s="265" t="s">
        <v>717</v>
      </c>
      <c r="M800" s="265" t="s">
        <v>474</v>
      </c>
    </row>
    <row r="801" spans="1:21">
      <c r="A801" s="265">
        <v>215698</v>
      </c>
      <c r="B801" s="265" t="s">
        <v>931</v>
      </c>
      <c r="C801" s="265" t="s">
        <v>932</v>
      </c>
      <c r="D801" s="265" t="s">
        <v>349</v>
      </c>
      <c r="E801" s="265" t="s">
        <v>497</v>
      </c>
      <c r="H801" s="265" t="s">
        <v>499</v>
      </c>
      <c r="I801" s="265" t="s">
        <v>717</v>
      </c>
      <c r="M801" s="265" t="s">
        <v>491</v>
      </c>
    </row>
    <row r="802" spans="1:21">
      <c r="A802" s="265">
        <v>215699</v>
      </c>
      <c r="B802" s="265" t="s">
        <v>2398</v>
      </c>
      <c r="C802" s="265" t="s">
        <v>2399</v>
      </c>
      <c r="D802" s="265" t="s">
        <v>2400</v>
      </c>
      <c r="E802" s="265" t="s">
        <v>498</v>
      </c>
      <c r="H802" s="265" t="s">
        <v>499</v>
      </c>
      <c r="I802" s="265" t="s">
        <v>717</v>
      </c>
      <c r="M802" s="265" t="s">
        <v>472</v>
      </c>
    </row>
    <row r="803" spans="1:21">
      <c r="A803" s="265">
        <v>215700</v>
      </c>
      <c r="B803" s="265" t="s">
        <v>2401</v>
      </c>
      <c r="C803" s="265" t="s">
        <v>84</v>
      </c>
      <c r="D803" s="265" t="s">
        <v>615</v>
      </c>
      <c r="E803" s="265" t="s">
        <v>498</v>
      </c>
      <c r="H803" s="265" t="s">
        <v>499</v>
      </c>
      <c r="I803" s="265" t="s">
        <v>717</v>
      </c>
      <c r="M803" s="265" t="s">
        <v>472</v>
      </c>
    </row>
    <row r="804" spans="1:21">
      <c r="A804" s="265">
        <v>215701</v>
      </c>
      <c r="B804" s="265" t="s">
        <v>2402</v>
      </c>
      <c r="C804" s="265" t="s">
        <v>99</v>
      </c>
      <c r="D804" s="265" t="s">
        <v>2403</v>
      </c>
      <c r="E804" s="265" t="s">
        <v>498</v>
      </c>
      <c r="H804" s="265" t="s">
        <v>499</v>
      </c>
      <c r="I804" s="265" t="s">
        <v>717</v>
      </c>
      <c r="M804" s="265" t="s">
        <v>472</v>
      </c>
    </row>
    <row r="805" spans="1:21">
      <c r="A805" s="265">
        <v>215702</v>
      </c>
      <c r="B805" s="265" t="s">
        <v>1879</v>
      </c>
      <c r="C805" s="265" t="s">
        <v>88</v>
      </c>
      <c r="D805" s="265" t="s">
        <v>585</v>
      </c>
      <c r="E805" s="265" t="s">
        <v>498</v>
      </c>
      <c r="H805" s="265" t="s">
        <v>499</v>
      </c>
      <c r="I805" s="265" t="s">
        <v>717</v>
      </c>
      <c r="M805" s="265" t="s">
        <v>482</v>
      </c>
    </row>
    <row r="806" spans="1:21">
      <c r="A806" s="265">
        <v>215703</v>
      </c>
      <c r="B806" s="265" t="s">
        <v>2404</v>
      </c>
      <c r="C806" s="265" t="s">
        <v>2405</v>
      </c>
      <c r="D806" s="265" t="s">
        <v>2406</v>
      </c>
      <c r="E806" s="265" t="s">
        <v>498</v>
      </c>
      <c r="H806" s="265" t="s">
        <v>499</v>
      </c>
      <c r="I806" s="265" t="s">
        <v>717</v>
      </c>
      <c r="M806" s="265" t="s">
        <v>472</v>
      </c>
    </row>
    <row r="807" spans="1:21">
      <c r="A807" s="265">
        <v>215704</v>
      </c>
      <c r="B807" s="265" t="s">
        <v>933</v>
      </c>
      <c r="C807" s="265" t="s">
        <v>135</v>
      </c>
      <c r="D807" s="265" t="s">
        <v>934</v>
      </c>
      <c r="E807" s="265" t="s">
        <v>497</v>
      </c>
      <c r="H807" s="265" t="s">
        <v>499</v>
      </c>
      <c r="I807" s="265" t="s">
        <v>717</v>
      </c>
      <c r="M807" s="265" t="s">
        <v>491</v>
      </c>
    </row>
    <row r="808" spans="1:21">
      <c r="A808" s="265">
        <v>215705</v>
      </c>
      <c r="B808" s="265" t="s">
        <v>935</v>
      </c>
      <c r="C808" s="265" t="s">
        <v>84</v>
      </c>
      <c r="D808" s="265" t="s">
        <v>936</v>
      </c>
      <c r="E808" s="265" t="s">
        <v>498</v>
      </c>
      <c r="H808" s="265" t="s">
        <v>499</v>
      </c>
      <c r="I808" s="265" t="s">
        <v>717</v>
      </c>
      <c r="M808" s="265" t="s">
        <v>491</v>
      </c>
    </row>
    <row r="809" spans="1:21">
      <c r="A809" s="265">
        <v>215706</v>
      </c>
      <c r="B809" s="265" t="s">
        <v>2008</v>
      </c>
      <c r="C809" s="265" t="s">
        <v>118</v>
      </c>
      <c r="D809" s="265" t="s">
        <v>596</v>
      </c>
      <c r="E809" s="265" t="s">
        <v>497</v>
      </c>
      <c r="H809" s="265" t="s">
        <v>499</v>
      </c>
      <c r="I809" s="265" t="s">
        <v>717</v>
      </c>
      <c r="M809" s="265" t="s">
        <v>493</v>
      </c>
    </row>
    <row r="810" spans="1:21">
      <c r="A810" s="265">
        <v>215707</v>
      </c>
      <c r="B810" s="265" t="s">
        <v>2913</v>
      </c>
      <c r="C810" s="265" t="s">
        <v>129</v>
      </c>
      <c r="D810" s="265" t="s">
        <v>285</v>
      </c>
      <c r="E810" s="265" t="s">
        <v>497</v>
      </c>
      <c r="H810" s="265" t="s">
        <v>499</v>
      </c>
      <c r="I810" s="265" t="s">
        <v>717</v>
      </c>
      <c r="M810" s="265" t="s">
        <v>474</v>
      </c>
    </row>
    <row r="811" spans="1:21">
      <c r="A811" s="265">
        <v>215708</v>
      </c>
      <c r="B811" s="265" t="s">
        <v>2407</v>
      </c>
      <c r="C811" s="265" t="s">
        <v>218</v>
      </c>
      <c r="D811" s="265" t="s">
        <v>1261</v>
      </c>
      <c r="E811" s="265" t="s">
        <v>498</v>
      </c>
      <c r="H811" s="265" t="s">
        <v>499</v>
      </c>
      <c r="I811" s="265" t="s">
        <v>717</v>
      </c>
      <c r="M811" s="265" t="s">
        <v>472</v>
      </c>
    </row>
    <row r="812" spans="1:21">
      <c r="A812" s="265">
        <v>215709</v>
      </c>
      <c r="B812" s="265" t="s">
        <v>1694</v>
      </c>
      <c r="C812" s="265" t="s">
        <v>84</v>
      </c>
      <c r="D812" s="265" t="s">
        <v>289</v>
      </c>
      <c r="E812" s="265" t="s">
        <v>498</v>
      </c>
      <c r="H812" s="265" t="s">
        <v>499</v>
      </c>
      <c r="I812" s="265" t="s">
        <v>717</v>
      </c>
      <c r="M812" s="265" t="s">
        <v>483</v>
      </c>
    </row>
    <row r="813" spans="1:21">
      <c r="A813" s="265">
        <v>215710</v>
      </c>
      <c r="B813" s="265" t="s">
        <v>937</v>
      </c>
      <c r="C813" s="265" t="s">
        <v>938</v>
      </c>
      <c r="D813" s="265" t="s">
        <v>306</v>
      </c>
      <c r="E813" s="265" t="s">
        <v>498</v>
      </c>
      <c r="H813" s="265" t="s">
        <v>499</v>
      </c>
      <c r="I813" s="265" t="s">
        <v>717</v>
      </c>
      <c r="M813" s="265" t="s">
        <v>491</v>
      </c>
      <c r="U813" s="265">
        <v>15000</v>
      </c>
    </row>
    <row r="814" spans="1:21">
      <c r="A814" s="265">
        <v>215711</v>
      </c>
      <c r="B814" s="265" t="s">
        <v>1695</v>
      </c>
      <c r="C814" s="265" t="s">
        <v>84</v>
      </c>
      <c r="D814" s="265" t="s">
        <v>245</v>
      </c>
      <c r="E814" s="265" t="s">
        <v>498</v>
      </c>
      <c r="H814" s="265" t="s">
        <v>499</v>
      </c>
      <c r="I814" s="265" t="s">
        <v>717</v>
      </c>
      <c r="M814" s="265" t="s">
        <v>483</v>
      </c>
    </row>
    <row r="815" spans="1:21">
      <c r="A815" s="265">
        <v>215712</v>
      </c>
      <c r="B815" s="265" t="s">
        <v>2914</v>
      </c>
      <c r="C815" s="265" t="s">
        <v>155</v>
      </c>
      <c r="D815" s="265" t="s">
        <v>2915</v>
      </c>
      <c r="E815" s="265" t="s">
        <v>498</v>
      </c>
      <c r="H815" s="265" t="s">
        <v>499</v>
      </c>
      <c r="I815" s="265" t="s">
        <v>717</v>
      </c>
      <c r="M815" s="265" t="s">
        <v>474</v>
      </c>
    </row>
    <row r="816" spans="1:21">
      <c r="A816" s="265">
        <v>215713</v>
      </c>
      <c r="B816" s="265" t="s">
        <v>3116</v>
      </c>
      <c r="C816" s="265" t="s">
        <v>1168</v>
      </c>
      <c r="D816" s="265" t="s">
        <v>612</v>
      </c>
      <c r="E816" s="265" t="s">
        <v>498</v>
      </c>
      <c r="H816" s="265" t="s">
        <v>499</v>
      </c>
      <c r="I816" s="265" t="s">
        <v>717</v>
      </c>
      <c r="M816" s="265" t="s">
        <v>486</v>
      </c>
    </row>
    <row r="817" spans="1:21">
      <c r="A817" s="265">
        <v>215714</v>
      </c>
      <c r="B817" s="265" t="s">
        <v>2408</v>
      </c>
      <c r="C817" s="265" t="s">
        <v>2291</v>
      </c>
      <c r="D817" s="265" t="s">
        <v>330</v>
      </c>
      <c r="E817" s="265" t="s">
        <v>498</v>
      </c>
      <c r="H817" s="265" t="s">
        <v>499</v>
      </c>
      <c r="I817" s="265" t="s">
        <v>717</v>
      </c>
      <c r="M817" s="265" t="s">
        <v>472</v>
      </c>
    </row>
    <row r="818" spans="1:21">
      <c r="A818" s="265">
        <v>215715</v>
      </c>
      <c r="B818" s="265" t="s">
        <v>3240</v>
      </c>
      <c r="C818" s="265" t="s">
        <v>128</v>
      </c>
      <c r="D818" s="265" t="s">
        <v>3241</v>
      </c>
      <c r="E818" s="265" t="s">
        <v>498</v>
      </c>
      <c r="H818" s="265" t="s">
        <v>3414</v>
      </c>
      <c r="I818" s="265" t="s">
        <v>717</v>
      </c>
      <c r="M818" s="265" t="s">
        <v>463</v>
      </c>
    </row>
    <row r="819" spans="1:21">
      <c r="A819" s="265">
        <v>215716</v>
      </c>
      <c r="B819" s="265" t="s">
        <v>2409</v>
      </c>
      <c r="C819" s="265" t="s">
        <v>78</v>
      </c>
      <c r="D819" s="265" t="s">
        <v>397</v>
      </c>
      <c r="E819" s="265" t="s">
        <v>498</v>
      </c>
      <c r="H819" s="265" t="s">
        <v>499</v>
      </c>
      <c r="I819" s="265" t="s">
        <v>717</v>
      </c>
      <c r="M819" s="265" t="s">
        <v>472</v>
      </c>
    </row>
    <row r="820" spans="1:21">
      <c r="A820" s="265">
        <v>215717</v>
      </c>
      <c r="B820" s="265" t="s">
        <v>1880</v>
      </c>
      <c r="C820" s="265" t="s">
        <v>124</v>
      </c>
      <c r="D820" s="265" t="s">
        <v>312</v>
      </c>
      <c r="E820" s="265" t="s">
        <v>498</v>
      </c>
      <c r="H820" s="265" t="s">
        <v>499</v>
      </c>
      <c r="I820" s="265" t="s">
        <v>717</v>
      </c>
      <c r="M820" s="265" t="s">
        <v>482</v>
      </c>
    </row>
    <row r="821" spans="1:21">
      <c r="A821" s="265">
        <v>215718</v>
      </c>
      <c r="B821" s="265" t="s">
        <v>2410</v>
      </c>
      <c r="C821" s="265" t="s">
        <v>624</v>
      </c>
      <c r="D821" s="265" t="s">
        <v>306</v>
      </c>
      <c r="E821" s="265" t="s">
        <v>497</v>
      </c>
      <c r="H821" s="265" t="s">
        <v>499</v>
      </c>
      <c r="I821" s="265" t="s">
        <v>717</v>
      </c>
      <c r="M821" s="265" t="s">
        <v>472</v>
      </c>
    </row>
    <row r="822" spans="1:21">
      <c r="A822" s="265">
        <v>215719</v>
      </c>
      <c r="B822" s="265" t="s">
        <v>2916</v>
      </c>
      <c r="C822" s="265" t="s">
        <v>998</v>
      </c>
      <c r="D822" s="265" t="s">
        <v>372</v>
      </c>
      <c r="E822" s="265" t="s">
        <v>497</v>
      </c>
      <c r="H822" s="265" t="s">
        <v>499</v>
      </c>
      <c r="I822" s="265" t="s">
        <v>717</v>
      </c>
      <c r="M822" s="265" t="s">
        <v>474</v>
      </c>
    </row>
    <row r="823" spans="1:21">
      <c r="A823" s="265">
        <v>215720</v>
      </c>
      <c r="B823" s="265" t="s">
        <v>939</v>
      </c>
      <c r="C823" s="265" t="s">
        <v>193</v>
      </c>
      <c r="D823" s="265" t="s">
        <v>940</v>
      </c>
      <c r="E823" s="265" t="s">
        <v>498</v>
      </c>
      <c r="H823" s="265" t="s">
        <v>499</v>
      </c>
      <c r="I823" s="265" t="s">
        <v>717</v>
      </c>
      <c r="M823" s="265" t="s">
        <v>491</v>
      </c>
    </row>
    <row r="824" spans="1:21">
      <c r="A824" s="265">
        <v>215721</v>
      </c>
      <c r="B824" s="265" t="s">
        <v>941</v>
      </c>
      <c r="C824" s="265" t="s">
        <v>90</v>
      </c>
      <c r="D824" s="265" t="s">
        <v>363</v>
      </c>
      <c r="E824" s="265" t="s">
        <v>498</v>
      </c>
      <c r="H824" s="265" t="s">
        <v>499</v>
      </c>
      <c r="I824" s="265" t="s">
        <v>717</v>
      </c>
      <c r="M824" s="265" t="s">
        <v>491</v>
      </c>
    </row>
    <row r="825" spans="1:21">
      <c r="A825" s="265">
        <v>215722</v>
      </c>
      <c r="B825" s="265" t="s">
        <v>2411</v>
      </c>
      <c r="C825" s="265" t="s">
        <v>2114</v>
      </c>
      <c r="D825" s="265" t="s">
        <v>629</v>
      </c>
      <c r="E825" s="265" t="s">
        <v>498</v>
      </c>
      <c r="H825" s="265" t="s">
        <v>499</v>
      </c>
      <c r="I825" s="265" t="s">
        <v>717</v>
      </c>
      <c r="M825" s="265" t="s">
        <v>472</v>
      </c>
      <c r="U825" s="265">
        <v>25000</v>
      </c>
    </row>
    <row r="826" spans="1:21">
      <c r="A826" s="265">
        <v>215723</v>
      </c>
      <c r="B826" s="265" t="s">
        <v>1436</v>
      </c>
      <c r="C826" s="265" t="s">
        <v>673</v>
      </c>
      <c r="D826" s="265" t="s">
        <v>605</v>
      </c>
      <c r="E826" s="265" t="s">
        <v>498</v>
      </c>
      <c r="H826" s="265" t="s">
        <v>499</v>
      </c>
      <c r="I826" s="265" t="s">
        <v>717</v>
      </c>
      <c r="M826" s="265" t="s">
        <v>487</v>
      </c>
    </row>
    <row r="827" spans="1:21">
      <c r="A827" s="265">
        <v>215724</v>
      </c>
      <c r="B827" s="265" t="s">
        <v>3224</v>
      </c>
      <c r="C827" s="265" t="s">
        <v>3225</v>
      </c>
      <c r="D827" s="265" t="s">
        <v>306</v>
      </c>
      <c r="E827" s="265" t="s">
        <v>498</v>
      </c>
      <c r="H827" s="265" t="s">
        <v>3412</v>
      </c>
      <c r="I827" s="265" t="s">
        <v>717</v>
      </c>
      <c r="M827" s="265" t="s">
        <v>463</v>
      </c>
    </row>
    <row r="828" spans="1:21">
      <c r="A828" s="265">
        <v>215725</v>
      </c>
      <c r="B828" s="265" t="s">
        <v>2009</v>
      </c>
      <c r="C828" s="265" t="s">
        <v>1987</v>
      </c>
      <c r="D828" s="265" t="s">
        <v>2010</v>
      </c>
      <c r="E828" s="265" t="s">
        <v>498</v>
      </c>
      <c r="H828" s="265" t="s">
        <v>499</v>
      </c>
      <c r="I828" s="265" t="s">
        <v>717</v>
      </c>
      <c r="M828" s="265" t="s">
        <v>493</v>
      </c>
    </row>
    <row r="829" spans="1:21">
      <c r="A829" s="265">
        <v>215726</v>
      </c>
      <c r="B829" s="265" t="s">
        <v>2600</v>
      </c>
      <c r="C829" s="265" t="s">
        <v>207</v>
      </c>
      <c r="D829" s="265" t="s">
        <v>324</v>
      </c>
      <c r="E829" s="265" t="s">
        <v>498</v>
      </c>
      <c r="H829" s="265" t="s">
        <v>499</v>
      </c>
      <c r="I829" s="265" t="s">
        <v>717</v>
      </c>
      <c r="M829" s="265" t="s">
        <v>495</v>
      </c>
    </row>
    <row r="830" spans="1:21">
      <c r="A830" s="265">
        <v>215727</v>
      </c>
      <c r="B830" s="265" t="s">
        <v>1696</v>
      </c>
      <c r="C830" s="265" t="s">
        <v>1697</v>
      </c>
      <c r="D830" s="265" t="s">
        <v>366</v>
      </c>
      <c r="E830" s="265" t="s">
        <v>498</v>
      </c>
      <c r="H830" s="265" t="s">
        <v>499</v>
      </c>
      <c r="I830" s="265" t="s">
        <v>717</v>
      </c>
      <c r="M830" s="265" t="s">
        <v>483</v>
      </c>
    </row>
    <row r="831" spans="1:21">
      <c r="A831" s="265">
        <v>215728</v>
      </c>
      <c r="B831" s="265" t="s">
        <v>2917</v>
      </c>
      <c r="C831" s="265" t="s">
        <v>172</v>
      </c>
      <c r="D831" s="265" t="s">
        <v>349</v>
      </c>
      <c r="E831" s="265" t="s">
        <v>498</v>
      </c>
      <c r="H831" s="265" t="s">
        <v>499</v>
      </c>
      <c r="I831" s="265" t="s">
        <v>717</v>
      </c>
      <c r="M831" s="265" t="s">
        <v>474</v>
      </c>
    </row>
    <row r="832" spans="1:21">
      <c r="A832" s="265">
        <v>215729</v>
      </c>
      <c r="B832" s="265" t="s">
        <v>1698</v>
      </c>
      <c r="C832" s="265" t="s">
        <v>246</v>
      </c>
      <c r="D832" s="265" t="s">
        <v>637</v>
      </c>
      <c r="E832" s="265" t="s">
        <v>498</v>
      </c>
      <c r="H832" s="265" t="s">
        <v>499</v>
      </c>
      <c r="I832" s="265" t="s">
        <v>717</v>
      </c>
      <c r="M832" s="265" t="s">
        <v>483</v>
      </c>
    </row>
    <row r="833" spans="1:21">
      <c r="A833" s="265">
        <v>215730</v>
      </c>
      <c r="B833" s="265" t="s">
        <v>1881</v>
      </c>
      <c r="C833" s="265" t="s">
        <v>197</v>
      </c>
      <c r="D833" s="265" t="s">
        <v>395</v>
      </c>
      <c r="E833" s="265" t="s">
        <v>498</v>
      </c>
      <c r="H833" s="265" t="s">
        <v>499</v>
      </c>
      <c r="I833" s="265" t="s">
        <v>717</v>
      </c>
      <c r="M833" s="265" t="s">
        <v>482</v>
      </c>
    </row>
    <row r="834" spans="1:21">
      <c r="A834" s="265">
        <v>215731</v>
      </c>
      <c r="B834" s="265" t="s">
        <v>3242</v>
      </c>
      <c r="C834" s="265" t="s">
        <v>3243</v>
      </c>
      <c r="D834" s="265" t="s">
        <v>3244</v>
      </c>
      <c r="E834" s="265" t="s">
        <v>498</v>
      </c>
      <c r="H834" s="265" t="s">
        <v>3414</v>
      </c>
      <c r="I834" s="265" t="s">
        <v>717</v>
      </c>
      <c r="M834" s="265" t="s">
        <v>463</v>
      </c>
    </row>
    <row r="835" spans="1:21">
      <c r="A835" s="265">
        <v>215732</v>
      </c>
      <c r="B835" s="265" t="s">
        <v>1437</v>
      </c>
      <c r="C835" s="265" t="s">
        <v>1375</v>
      </c>
      <c r="D835" s="265" t="s">
        <v>1438</v>
      </c>
      <c r="E835" s="265" t="s">
        <v>498</v>
      </c>
      <c r="H835" s="265" t="s">
        <v>499</v>
      </c>
      <c r="I835" s="265" t="s">
        <v>717</v>
      </c>
      <c r="M835" s="265" t="s">
        <v>487</v>
      </c>
    </row>
    <row r="836" spans="1:21">
      <c r="A836" s="265">
        <v>215733</v>
      </c>
      <c r="B836" s="265" t="s">
        <v>1297</v>
      </c>
      <c r="C836" s="265" t="s">
        <v>175</v>
      </c>
      <c r="D836" s="265" t="s">
        <v>588</v>
      </c>
      <c r="E836" s="265" t="s">
        <v>498</v>
      </c>
      <c r="H836" s="265" t="s">
        <v>499</v>
      </c>
      <c r="I836" s="265" t="s">
        <v>717</v>
      </c>
      <c r="M836" s="265" t="s">
        <v>484</v>
      </c>
    </row>
    <row r="837" spans="1:21">
      <c r="A837" s="265">
        <v>215734</v>
      </c>
      <c r="B837" s="265" t="s">
        <v>2412</v>
      </c>
      <c r="C837" s="265" t="s">
        <v>2413</v>
      </c>
      <c r="D837" s="265" t="s">
        <v>308</v>
      </c>
      <c r="E837" s="265" t="s">
        <v>498</v>
      </c>
      <c r="H837" s="265" t="s">
        <v>499</v>
      </c>
      <c r="I837" s="265" t="s">
        <v>717</v>
      </c>
      <c r="M837" s="265" t="s">
        <v>472</v>
      </c>
      <c r="U837" s="265">
        <v>25000</v>
      </c>
    </row>
    <row r="838" spans="1:21">
      <c r="A838" s="265">
        <v>215735</v>
      </c>
      <c r="B838" s="265" t="s">
        <v>1882</v>
      </c>
      <c r="C838" s="265" t="s">
        <v>149</v>
      </c>
      <c r="D838" s="265" t="s">
        <v>306</v>
      </c>
      <c r="E838" s="265" t="s">
        <v>498</v>
      </c>
      <c r="H838" s="265" t="s">
        <v>499</v>
      </c>
      <c r="I838" s="265" t="s">
        <v>717</v>
      </c>
      <c r="M838" s="265" t="s">
        <v>482</v>
      </c>
    </row>
    <row r="839" spans="1:21">
      <c r="A839" s="265">
        <v>215736</v>
      </c>
      <c r="B839" s="265" t="s">
        <v>2414</v>
      </c>
      <c r="C839" s="265" t="s">
        <v>2415</v>
      </c>
      <c r="D839" s="265" t="s">
        <v>1350</v>
      </c>
      <c r="E839" s="265" t="s">
        <v>498</v>
      </c>
      <c r="H839" s="265" t="s">
        <v>499</v>
      </c>
      <c r="I839" s="265" t="s">
        <v>717</v>
      </c>
      <c r="M839" s="265" t="s">
        <v>472</v>
      </c>
    </row>
    <row r="840" spans="1:21">
      <c r="A840" s="265">
        <v>215737</v>
      </c>
      <c r="B840" s="265" t="s">
        <v>2416</v>
      </c>
      <c r="C840" s="265" t="s">
        <v>141</v>
      </c>
      <c r="D840" s="265" t="s">
        <v>679</v>
      </c>
      <c r="E840" s="265" t="s">
        <v>498</v>
      </c>
      <c r="H840" s="265" t="s">
        <v>499</v>
      </c>
      <c r="I840" s="265" t="s">
        <v>717</v>
      </c>
      <c r="M840" s="265" t="s">
        <v>472</v>
      </c>
    </row>
    <row r="841" spans="1:21">
      <c r="A841" s="265">
        <v>215738</v>
      </c>
      <c r="B841" s="265" t="s">
        <v>942</v>
      </c>
      <c r="C841" s="265" t="s">
        <v>943</v>
      </c>
      <c r="D841" s="265" t="s">
        <v>944</v>
      </c>
      <c r="E841" s="265" t="s">
        <v>498</v>
      </c>
      <c r="H841" s="265" t="s">
        <v>499</v>
      </c>
      <c r="I841" s="265" t="s">
        <v>717</v>
      </c>
      <c r="M841" s="265" t="s">
        <v>491</v>
      </c>
    </row>
    <row r="842" spans="1:21">
      <c r="A842" s="265">
        <v>215739</v>
      </c>
      <c r="B842" s="265" t="s">
        <v>1699</v>
      </c>
      <c r="C842" s="265" t="s">
        <v>84</v>
      </c>
      <c r="D842" s="265" t="s">
        <v>343</v>
      </c>
      <c r="E842" s="265" t="s">
        <v>498</v>
      </c>
      <c r="H842" s="265" t="s">
        <v>499</v>
      </c>
      <c r="I842" s="265" t="s">
        <v>717</v>
      </c>
      <c r="M842" s="265" t="s">
        <v>483</v>
      </c>
    </row>
    <row r="843" spans="1:21">
      <c r="A843" s="265">
        <v>215740</v>
      </c>
      <c r="B843" s="265" t="s">
        <v>1700</v>
      </c>
      <c r="C843" s="265" t="s">
        <v>115</v>
      </c>
      <c r="D843" s="265" t="s">
        <v>355</v>
      </c>
      <c r="E843" s="265" t="s">
        <v>498</v>
      </c>
      <c r="H843" s="265" t="s">
        <v>499</v>
      </c>
      <c r="I843" s="265" t="s">
        <v>717</v>
      </c>
      <c r="M843" s="265" t="s">
        <v>483</v>
      </c>
    </row>
    <row r="844" spans="1:21">
      <c r="A844" s="265">
        <v>215741</v>
      </c>
      <c r="B844" s="265" t="s">
        <v>3117</v>
      </c>
      <c r="C844" s="265" t="s">
        <v>81</v>
      </c>
      <c r="D844" s="265" t="s">
        <v>3118</v>
      </c>
      <c r="E844" s="265" t="s">
        <v>498</v>
      </c>
      <c r="H844" s="265" t="s">
        <v>499</v>
      </c>
      <c r="I844" s="265" t="s">
        <v>717</v>
      </c>
      <c r="M844" s="265" t="s">
        <v>486</v>
      </c>
    </row>
    <row r="845" spans="1:21">
      <c r="A845" s="265">
        <v>215742</v>
      </c>
      <c r="B845" s="265" t="s">
        <v>1298</v>
      </c>
      <c r="C845" s="265" t="s">
        <v>1299</v>
      </c>
      <c r="D845" s="265" t="s">
        <v>1300</v>
      </c>
      <c r="E845" s="265" t="s">
        <v>498</v>
      </c>
      <c r="H845" s="265" t="s">
        <v>499</v>
      </c>
      <c r="I845" s="265" t="s">
        <v>717</v>
      </c>
      <c r="M845" s="265" t="s">
        <v>484</v>
      </c>
    </row>
    <row r="846" spans="1:21">
      <c r="A846" s="265">
        <v>215743</v>
      </c>
      <c r="B846" s="265" t="s">
        <v>2011</v>
      </c>
      <c r="C846" s="265" t="s">
        <v>198</v>
      </c>
      <c r="D846" s="265" t="s">
        <v>586</v>
      </c>
      <c r="E846" s="265" t="s">
        <v>498</v>
      </c>
      <c r="H846" s="265" t="s">
        <v>499</v>
      </c>
      <c r="I846" s="265" t="s">
        <v>717</v>
      </c>
      <c r="M846" s="265" t="s">
        <v>493</v>
      </c>
    </row>
    <row r="847" spans="1:21">
      <c r="A847" s="265">
        <v>215744</v>
      </c>
      <c r="B847" s="265" t="s">
        <v>1701</v>
      </c>
      <c r="C847" s="265" t="s">
        <v>389</v>
      </c>
      <c r="D847" s="265" t="s">
        <v>302</v>
      </c>
      <c r="E847" s="265" t="s">
        <v>498</v>
      </c>
      <c r="H847" s="265" t="s">
        <v>499</v>
      </c>
      <c r="I847" s="265" t="s">
        <v>717</v>
      </c>
      <c r="M847" s="265" t="s">
        <v>483</v>
      </c>
    </row>
    <row r="848" spans="1:21">
      <c r="A848" s="265">
        <v>215745</v>
      </c>
      <c r="B848" s="265" t="s">
        <v>1301</v>
      </c>
      <c r="C848" s="265" t="s">
        <v>1302</v>
      </c>
      <c r="D848" s="265" t="s">
        <v>391</v>
      </c>
      <c r="E848" s="265" t="s">
        <v>498</v>
      </c>
      <c r="H848" s="265" t="s">
        <v>499</v>
      </c>
      <c r="I848" s="265" t="s">
        <v>717</v>
      </c>
      <c r="M848" s="265" t="s">
        <v>484</v>
      </c>
    </row>
    <row r="849" spans="1:13">
      <c r="A849" s="265">
        <v>215746</v>
      </c>
      <c r="B849" s="265" t="s">
        <v>1303</v>
      </c>
      <c r="C849" s="265" t="s">
        <v>102</v>
      </c>
      <c r="D849" s="265" t="s">
        <v>320</v>
      </c>
      <c r="E849" s="265" t="s">
        <v>498</v>
      </c>
      <c r="H849" s="265" t="s">
        <v>499</v>
      </c>
      <c r="I849" s="265" t="s">
        <v>717</v>
      </c>
      <c r="M849" s="265" t="s">
        <v>484</v>
      </c>
    </row>
    <row r="850" spans="1:13">
      <c r="A850" s="265">
        <v>215747</v>
      </c>
      <c r="B850" s="265" t="s">
        <v>3119</v>
      </c>
      <c r="C850" s="265" t="s">
        <v>84</v>
      </c>
      <c r="D850" s="265" t="s">
        <v>333</v>
      </c>
      <c r="E850" s="265" t="s">
        <v>498</v>
      </c>
      <c r="H850" s="265" t="s">
        <v>499</v>
      </c>
      <c r="I850" s="265" t="s">
        <v>717</v>
      </c>
      <c r="M850" s="265" t="s">
        <v>486</v>
      </c>
    </row>
    <row r="851" spans="1:13">
      <c r="A851" s="265">
        <v>215748</v>
      </c>
      <c r="B851" s="265" t="s">
        <v>1702</v>
      </c>
      <c r="C851" s="265" t="s">
        <v>618</v>
      </c>
      <c r="D851" s="265" t="s">
        <v>1703</v>
      </c>
      <c r="E851" s="265" t="s">
        <v>498</v>
      </c>
      <c r="H851" s="265" t="s">
        <v>499</v>
      </c>
      <c r="I851" s="265" t="s">
        <v>717</v>
      </c>
      <c r="M851" s="265" t="s">
        <v>483</v>
      </c>
    </row>
    <row r="852" spans="1:13">
      <c r="A852" s="265">
        <v>215749</v>
      </c>
      <c r="B852" s="265" t="s">
        <v>3120</v>
      </c>
      <c r="C852" s="265" t="s">
        <v>917</v>
      </c>
      <c r="D852" s="265" t="s">
        <v>381</v>
      </c>
      <c r="E852" s="265" t="s">
        <v>498</v>
      </c>
      <c r="H852" s="265" t="s">
        <v>499</v>
      </c>
      <c r="I852" s="265" t="s">
        <v>717</v>
      </c>
      <c r="M852" s="265" t="s">
        <v>486</v>
      </c>
    </row>
    <row r="853" spans="1:13">
      <c r="A853" s="265">
        <v>215750</v>
      </c>
      <c r="B853" s="265" t="s">
        <v>2918</v>
      </c>
      <c r="C853" s="265" t="s">
        <v>88</v>
      </c>
      <c r="D853" s="265" t="s">
        <v>301</v>
      </c>
      <c r="E853" s="265" t="s">
        <v>498</v>
      </c>
      <c r="H853" s="265" t="s">
        <v>499</v>
      </c>
      <c r="I853" s="265" t="s">
        <v>717</v>
      </c>
      <c r="M853" s="265" t="s">
        <v>474</v>
      </c>
    </row>
    <row r="854" spans="1:13">
      <c r="A854" s="265">
        <v>215751</v>
      </c>
      <c r="B854" s="265" t="s">
        <v>2417</v>
      </c>
      <c r="C854" s="265" t="s">
        <v>544</v>
      </c>
      <c r="D854" s="265" t="s">
        <v>697</v>
      </c>
      <c r="E854" s="265" t="s">
        <v>498</v>
      </c>
      <c r="H854" s="265" t="s">
        <v>499</v>
      </c>
      <c r="I854" s="265" t="s">
        <v>717</v>
      </c>
      <c r="M854" s="265" t="s">
        <v>472</v>
      </c>
    </row>
    <row r="855" spans="1:13">
      <c r="A855" s="265">
        <v>215752</v>
      </c>
      <c r="B855" s="265" t="s">
        <v>2418</v>
      </c>
      <c r="C855" s="265" t="s">
        <v>160</v>
      </c>
      <c r="D855" s="265" t="s">
        <v>674</v>
      </c>
      <c r="E855" s="265" t="s">
        <v>498</v>
      </c>
      <c r="H855" s="265" t="s">
        <v>499</v>
      </c>
      <c r="I855" s="265" t="s">
        <v>717</v>
      </c>
      <c r="M855" s="265" t="s">
        <v>472</v>
      </c>
    </row>
    <row r="856" spans="1:13">
      <c r="A856" s="265">
        <v>215753</v>
      </c>
      <c r="B856" s="265" t="s">
        <v>2419</v>
      </c>
      <c r="C856" s="265" t="s">
        <v>2420</v>
      </c>
      <c r="D856" s="265" t="s">
        <v>1792</v>
      </c>
      <c r="E856" s="265" t="s">
        <v>498</v>
      </c>
      <c r="H856" s="265" t="s">
        <v>499</v>
      </c>
      <c r="I856" s="265" t="s">
        <v>717</v>
      </c>
      <c r="M856" s="265" t="s">
        <v>472</v>
      </c>
    </row>
    <row r="857" spans="1:13">
      <c r="A857" s="265">
        <v>215754</v>
      </c>
      <c r="B857" s="265" t="s">
        <v>1304</v>
      </c>
      <c r="C857" s="265" t="s">
        <v>922</v>
      </c>
      <c r="D857" s="265" t="s">
        <v>415</v>
      </c>
      <c r="E857" s="265" t="s">
        <v>498</v>
      </c>
      <c r="H857" s="265" t="s">
        <v>499</v>
      </c>
      <c r="I857" s="265" t="s">
        <v>717</v>
      </c>
      <c r="M857" s="265" t="s">
        <v>484</v>
      </c>
    </row>
    <row r="858" spans="1:13">
      <c r="A858" s="265">
        <v>215755</v>
      </c>
      <c r="B858" s="265" t="s">
        <v>2012</v>
      </c>
      <c r="C858" s="265" t="s">
        <v>202</v>
      </c>
      <c r="D858" s="265" t="s">
        <v>373</v>
      </c>
      <c r="E858" s="265" t="s">
        <v>498</v>
      </c>
      <c r="H858" s="265" t="s">
        <v>499</v>
      </c>
      <c r="I858" s="265" t="s">
        <v>717</v>
      </c>
      <c r="M858" s="265" t="s">
        <v>493</v>
      </c>
    </row>
    <row r="859" spans="1:13">
      <c r="A859" s="265">
        <v>215756</v>
      </c>
      <c r="B859" s="265" t="s">
        <v>945</v>
      </c>
      <c r="C859" s="265" t="s">
        <v>148</v>
      </c>
      <c r="D859" s="265" t="s">
        <v>946</v>
      </c>
      <c r="E859" s="265" t="s">
        <v>498</v>
      </c>
      <c r="H859" s="265" t="s">
        <v>499</v>
      </c>
      <c r="I859" s="265" t="s">
        <v>717</v>
      </c>
      <c r="M859" s="265" t="s">
        <v>491</v>
      </c>
    </row>
    <row r="860" spans="1:13">
      <c r="A860" s="265">
        <v>215757</v>
      </c>
      <c r="B860" s="265" t="s">
        <v>1883</v>
      </c>
      <c r="C860" s="265" t="s">
        <v>165</v>
      </c>
      <c r="D860" s="265" t="s">
        <v>1884</v>
      </c>
      <c r="E860" s="265" t="s">
        <v>498</v>
      </c>
      <c r="H860" s="265" t="s">
        <v>499</v>
      </c>
      <c r="I860" s="265" t="s">
        <v>717</v>
      </c>
      <c r="M860" s="265" t="s">
        <v>482</v>
      </c>
    </row>
    <row r="861" spans="1:13">
      <c r="A861" s="265">
        <v>215758</v>
      </c>
      <c r="B861" s="265" t="s">
        <v>2919</v>
      </c>
      <c r="C861" s="265" t="s">
        <v>227</v>
      </c>
      <c r="D861" s="265" t="s">
        <v>2920</v>
      </c>
      <c r="E861" s="265" t="s">
        <v>498</v>
      </c>
      <c r="H861" s="265" t="s">
        <v>499</v>
      </c>
      <c r="I861" s="265" t="s">
        <v>717</v>
      </c>
      <c r="M861" s="265" t="s">
        <v>474</v>
      </c>
    </row>
    <row r="862" spans="1:13">
      <c r="A862" s="265">
        <v>215759</v>
      </c>
      <c r="B862" s="265" t="s">
        <v>2421</v>
      </c>
      <c r="C862" s="265" t="s">
        <v>166</v>
      </c>
      <c r="D862" s="265" t="s">
        <v>361</v>
      </c>
      <c r="E862" s="265" t="s">
        <v>498</v>
      </c>
      <c r="H862" s="265" t="s">
        <v>499</v>
      </c>
      <c r="I862" s="265" t="s">
        <v>717</v>
      </c>
      <c r="M862" s="265" t="s">
        <v>472</v>
      </c>
    </row>
    <row r="863" spans="1:13">
      <c r="A863" s="265">
        <v>215760</v>
      </c>
      <c r="B863" s="265" t="s">
        <v>3121</v>
      </c>
      <c r="C863" s="265" t="s">
        <v>189</v>
      </c>
      <c r="D863" s="265" t="s">
        <v>357</v>
      </c>
      <c r="E863" s="265" t="s">
        <v>498</v>
      </c>
      <c r="H863" s="265" t="s">
        <v>499</v>
      </c>
      <c r="I863" s="265" t="s">
        <v>717</v>
      </c>
      <c r="M863" s="265" t="s">
        <v>486</v>
      </c>
    </row>
    <row r="864" spans="1:13">
      <c r="A864" s="265">
        <v>215761</v>
      </c>
      <c r="B864" s="265" t="s">
        <v>1885</v>
      </c>
      <c r="C864" s="265" t="s">
        <v>630</v>
      </c>
      <c r="D864" s="265" t="s">
        <v>875</v>
      </c>
      <c r="E864" s="265" t="s">
        <v>498</v>
      </c>
      <c r="H864" s="265" t="s">
        <v>499</v>
      </c>
      <c r="I864" s="265" t="s">
        <v>717</v>
      </c>
      <c r="M864" s="265" t="s">
        <v>482</v>
      </c>
    </row>
    <row r="865" spans="1:21">
      <c r="A865" s="265">
        <v>215762</v>
      </c>
      <c r="B865" s="265" t="s">
        <v>1704</v>
      </c>
      <c r="C865" s="265" t="s">
        <v>155</v>
      </c>
      <c r="D865" s="265" t="s">
        <v>1705</v>
      </c>
      <c r="E865" s="265" t="s">
        <v>498</v>
      </c>
      <c r="H865" s="265" t="s">
        <v>499</v>
      </c>
      <c r="I865" s="265" t="s">
        <v>717</v>
      </c>
      <c r="M865" s="265" t="s">
        <v>483</v>
      </c>
    </row>
    <row r="866" spans="1:21">
      <c r="A866" s="265">
        <v>215763</v>
      </c>
      <c r="B866" s="265" t="s">
        <v>2921</v>
      </c>
      <c r="C866" s="265" t="s">
        <v>1377</v>
      </c>
      <c r="D866" s="265" t="s">
        <v>386</v>
      </c>
      <c r="E866" s="265" t="s">
        <v>498</v>
      </c>
      <c r="H866" s="265" t="s">
        <v>499</v>
      </c>
      <c r="I866" s="265" t="s">
        <v>717</v>
      </c>
      <c r="M866" s="265" t="s">
        <v>474</v>
      </c>
    </row>
    <row r="867" spans="1:21">
      <c r="A867" s="265">
        <v>215764</v>
      </c>
      <c r="B867" s="265" t="s">
        <v>1305</v>
      </c>
      <c r="C867" s="265" t="s">
        <v>86</v>
      </c>
      <c r="D867" s="265" t="s">
        <v>430</v>
      </c>
      <c r="E867" s="265" t="s">
        <v>498</v>
      </c>
      <c r="H867" s="265" t="s">
        <v>499</v>
      </c>
      <c r="I867" s="265" t="s">
        <v>717</v>
      </c>
      <c r="M867" s="265" t="s">
        <v>484</v>
      </c>
    </row>
    <row r="868" spans="1:21">
      <c r="A868" s="265">
        <v>215765</v>
      </c>
      <c r="B868" s="265" t="s">
        <v>1306</v>
      </c>
      <c r="C868" s="265" t="s">
        <v>1307</v>
      </c>
      <c r="D868" s="265" t="s">
        <v>358</v>
      </c>
      <c r="E868" s="265" t="s">
        <v>498</v>
      </c>
      <c r="H868" s="265" t="s">
        <v>499</v>
      </c>
      <c r="I868" s="265" t="s">
        <v>717</v>
      </c>
      <c r="M868" s="265" t="s">
        <v>484</v>
      </c>
    </row>
    <row r="869" spans="1:21">
      <c r="A869" s="265">
        <v>215766</v>
      </c>
      <c r="B869" s="265" t="s">
        <v>2922</v>
      </c>
      <c r="C869" s="265" t="s">
        <v>632</v>
      </c>
      <c r="D869" s="265" t="s">
        <v>2923</v>
      </c>
      <c r="E869" s="265" t="s">
        <v>498</v>
      </c>
      <c r="H869" s="265" t="s">
        <v>499</v>
      </c>
      <c r="I869" s="265" t="s">
        <v>717</v>
      </c>
      <c r="M869" s="265" t="s">
        <v>474</v>
      </c>
    </row>
    <row r="870" spans="1:21">
      <c r="A870" s="265">
        <v>215767</v>
      </c>
      <c r="B870" s="265" t="s">
        <v>1308</v>
      </c>
      <c r="C870" s="265" t="s">
        <v>147</v>
      </c>
      <c r="D870" s="265" t="s">
        <v>373</v>
      </c>
      <c r="E870" s="265" t="s">
        <v>498</v>
      </c>
      <c r="H870" s="265" t="s">
        <v>499</v>
      </c>
      <c r="I870" s="265" t="s">
        <v>717</v>
      </c>
      <c r="M870" s="265" t="s">
        <v>484</v>
      </c>
      <c r="U870" s="265">
        <v>20000</v>
      </c>
    </row>
    <row r="871" spans="1:21">
      <c r="A871" s="265">
        <v>215768</v>
      </c>
      <c r="B871" s="265" t="s">
        <v>947</v>
      </c>
      <c r="C871" s="265" t="s">
        <v>948</v>
      </c>
      <c r="D871" s="265" t="s">
        <v>949</v>
      </c>
      <c r="E871" s="265" t="s">
        <v>498</v>
      </c>
      <c r="H871" s="265" t="s">
        <v>499</v>
      </c>
      <c r="I871" s="265" t="s">
        <v>717</v>
      </c>
      <c r="M871" s="265" t="s">
        <v>491</v>
      </c>
    </row>
    <row r="872" spans="1:21">
      <c r="A872" s="265">
        <v>215769</v>
      </c>
      <c r="B872" s="265" t="s">
        <v>1309</v>
      </c>
      <c r="C872" s="265" t="s">
        <v>1310</v>
      </c>
      <c r="D872" s="265" t="s">
        <v>1311</v>
      </c>
      <c r="E872" s="265" t="s">
        <v>498</v>
      </c>
      <c r="H872" s="265" t="s">
        <v>499</v>
      </c>
      <c r="I872" s="265" t="s">
        <v>717</v>
      </c>
      <c r="M872" s="265" t="s">
        <v>484</v>
      </c>
    </row>
    <row r="873" spans="1:21">
      <c r="A873" s="265">
        <v>215770</v>
      </c>
      <c r="B873" s="265" t="s">
        <v>950</v>
      </c>
      <c r="C873" s="265" t="s">
        <v>616</v>
      </c>
      <c r="D873" s="265" t="s">
        <v>289</v>
      </c>
      <c r="E873" s="265" t="s">
        <v>498</v>
      </c>
      <c r="H873" s="265" t="s">
        <v>499</v>
      </c>
      <c r="I873" s="265" t="s">
        <v>717</v>
      </c>
      <c r="M873" s="265" t="s">
        <v>491</v>
      </c>
    </row>
    <row r="874" spans="1:21">
      <c r="A874" s="265">
        <v>215771</v>
      </c>
      <c r="B874" s="265" t="s">
        <v>2601</v>
      </c>
      <c r="C874" s="265" t="s">
        <v>98</v>
      </c>
      <c r="D874" s="265" t="s">
        <v>344</v>
      </c>
      <c r="E874" s="265" t="s">
        <v>498</v>
      </c>
      <c r="H874" s="265" t="s">
        <v>499</v>
      </c>
      <c r="I874" s="265" t="s">
        <v>717</v>
      </c>
      <c r="M874" s="265" t="s">
        <v>495</v>
      </c>
      <c r="U874" s="265">
        <v>15000</v>
      </c>
    </row>
    <row r="875" spans="1:21">
      <c r="A875" s="265">
        <v>215772</v>
      </c>
      <c r="B875" s="265" t="s">
        <v>2924</v>
      </c>
      <c r="C875" s="265" t="s">
        <v>81</v>
      </c>
      <c r="D875" s="265" t="s">
        <v>289</v>
      </c>
      <c r="E875" s="265" t="s">
        <v>497</v>
      </c>
      <c r="H875" s="265" t="s">
        <v>499</v>
      </c>
      <c r="I875" s="265" t="s">
        <v>717</v>
      </c>
      <c r="M875" s="265" t="s">
        <v>474</v>
      </c>
    </row>
    <row r="876" spans="1:21">
      <c r="A876" s="265">
        <v>215773</v>
      </c>
      <c r="B876" s="265" t="s">
        <v>2602</v>
      </c>
      <c r="C876" s="265" t="s">
        <v>1781</v>
      </c>
      <c r="D876" s="265" t="s">
        <v>2603</v>
      </c>
      <c r="E876" s="265" t="s">
        <v>498</v>
      </c>
      <c r="H876" s="265" t="s">
        <v>499</v>
      </c>
      <c r="I876" s="265" t="s">
        <v>717</v>
      </c>
      <c r="M876" s="265" t="s">
        <v>495</v>
      </c>
    </row>
    <row r="877" spans="1:21">
      <c r="A877" s="265">
        <v>215774</v>
      </c>
      <c r="B877" s="265" t="s">
        <v>1312</v>
      </c>
      <c r="C877" s="265" t="s">
        <v>1313</v>
      </c>
      <c r="D877" s="265" t="s">
        <v>644</v>
      </c>
      <c r="E877" s="265" t="s">
        <v>498</v>
      </c>
      <c r="H877" s="265" t="s">
        <v>499</v>
      </c>
      <c r="I877" s="265" t="s">
        <v>717</v>
      </c>
      <c r="M877" s="265" t="s">
        <v>484</v>
      </c>
    </row>
    <row r="878" spans="1:21">
      <c r="A878" s="265">
        <v>215775</v>
      </c>
      <c r="B878" s="265" t="s">
        <v>2422</v>
      </c>
      <c r="C878" s="265" t="s">
        <v>80</v>
      </c>
      <c r="D878" s="265" t="s">
        <v>2423</v>
      </c>
      <c r="E878" s="265" t="s">
        <v>498</v>
      </c>
      <c r="H878" s="265" t="s">
        <v>499</v>
      </c>
      <c r="I878" s="265" t="s">
        <v>717</v>
      </c>
      <c r="M878" s="265" t="s">
        <v>472</v>
      </c>
    </row>
    <row r="879" spans="1:21">
      <c r="A879" s="265">
        <v>215776</v>
      </c>
      <c r="B879" s="265" t="s">
        <v>1314</v>
      </c>
      <c r="C879" s="265" t="s">
        <v>443</v>
      </c>
      <c r="D879" s="265" t="s">
        <v>588</v>
      </c>
      <c r="E879" s="265" t="s">
        <v>498</v>
      </c>
      <c r="H879" s="265" t="s">
        <v>499</v>
      </c>
      <c r="I879" s="265" t="s">
        <v>717</v>
      </c>
      <c r="M879" s="265" t="s">
        <v>484</v>
      </c>
    </row>
    <row r="880" spans="1:21">
      <c r="A880" s="265">
        <v>215777</v>
      </c>
      <c r="B880" s="265" t="s">
        <v>1706</v>
      </c>
      <c r="C880" s="265" t="s">
        <v>1707</v>
      </c>
      <c r="D880" s="265" t="s">
        <v>355</v>
      </c>
      <c r="E880" s="265" t="s">
        <v>498</v>
      </c>
      <c r="H880" s="265" t="s">
        <v>499</v>
      </c>
      <c r="I880" s="265" t="s">
        <v>717</v>
      </c>
      <c r="M880" s="265" t="s">
        <v>483</v>
      </c>
    </row>
    <row r="881" spans="1:13">
      <c r="A881" s="265">
        <v>215778</v>
      </c>
      <c r="B881" s="265" t="s">
        <v>1233</v>
      </c>
      <c r="C881" s="265" t="s">
        <v>192</v>
      </c>
      <c r="D881" s="265" t="s">
        <v>996</v>
      </c>
      <c r="E881" s="265" t="s">
        <v>498</v>
      </c>
      <c r="H881" s="265" t="s">
        <v>499</v>
      </c>
      <c r="I881" s="265" t="s">
        <v>717</v>
      </c>
      <c r="M881" s="265" t="s">
        <v>484</v>
      </c>
    </row>
    <row r="882" spans="1:13">
      <c r="A882" s="265">
        <v>215779</v>
      </c>
      <c r="B882" s="265" t="s">
        <v>2424</v>
      </c>
      <c r="C882" s="265" t="s">
        <v>2425</v>
      </c>
      <c r="D882" s="265" t="s">
        <v>418</v>
      </c>
      <c r="E882" s="265" t="s">
        <v>498</v>
      </c>
      <c r="H882" s="265" t="s">
        <v>499</v>
      </c>
      <c r="I882" s="265" t="s">
        <v>717</v>
      </c>
      <c r="M882" s="265" t="s">
        <v>472</v>
      </c>
    </row>
    <row r="883" spans="1:13">
      <c r="A883" s="265">
        <v>215780</v>
      </c>
      <c r="B883" s="265" t="s">
        <v>1708</v>
      </c>
      <c r="C883" s="265" t="s">
        <v>90</v>
      </c>
      <c r="D883" s="265" t="s">
        <v>1709</v>
      </c>
      <c r="E883" s="265" t="s">
        <v>498</v>
      </c>
      <c r="H883" s="265" t="s">
        <v>499</v>
      </c>
      <c r="I883" s="265" t="s">
        <v>717</v>
      </c>
      <c r="M883" s="265" t="s">
        <v>483</v>
      </c>
    </row>
    <row r="884" spans="1:13">
      <c r="A884" s="265">
        <v>215781</v>
      </c>
      <c r="B884" s="265" t="s">
        <v>1134</v>
      </c>
      <c r="C884" s="265" t="s">
        <v>922</v>
      </c>
      <c r="D884" s="265" t="s">
        <v>1135</v>
      </c>
      <c r="E884" s="265" t="s">
        <v>498</v>
      </c>
      <c r="H884" s="265" t="s">
        <v>499</v>
      </c>
      <c r="I884" s="265" t="s">
        <v>717</v>
      </c>
      <c r="M884" s="265" t="s">
        <v>492</v>
      </c>
    </row>
    <row r="885" spans="1:13">
      <c r="A885" s="265">
        <v>215782</v>
      </c>
      <c r="B885" s="265" t="s">
        <v>1363</v>
      </c>
      <c r="C885" s="265" t="s">
        <v>1364</v>
      </c>
      <c r="D885" s="265" t="s">
        <v>1365</v>
      </c>
      <c r="E885" s="265" t="s">
        <v>498</v>
      </c>
      <c r="H885" s="265" t="s">
        <v>499</v>
      </c>
      <c r="I885" s="265" t="s">
        <v>717</v>
      </c>
      <c r="M885" s="265" t="s">
        <v>487</v>
      </c>
    </row>
    <row r="886" spans="1:13">
      <c r="A886" s="265">
        <v>215783</v>
      </c>
      <c r="B886" s="265" t="s">
        <v>1315</v>
      </c>
      <c r="C886" s="265" t="s">
        <v>1316</v>
      </c>
      <c r="D886" s="265" t="s">
        <v>1125</v>
      </c>
      <c r="E886" s="265" t="s">
        <v>498</v>
      </c>
      <c r="H886" s="265" t="s">
        <v>499</v>
      </c>
      <c r="I886" s="265" t="s">
        <v>717</v>
      </c>
      <c r="M886" s="265" t="s">
        <v>484</v>
      </c>
    </row>
    <row r="887" spans="1:13">
      <c r="A887" s="265">
        <v>215784</v>
      </c>
      <c r="B887" s="265" t="s">
        <v>1136</v>
      </c>
      <c r="C887" s="265" t="s">
        <v>1137</v>
      </c>
      <c r="D887" s="265" t="s">
        <v>706</v>
      </c>
      <c r="E887" s="265" t="s">
        <v>498</v>
      </c>
      <c r="H887" s="265" t="s">
        <v>499</v>
      </c>
      <c r="I887" s="265" t="s">
        <v>717</v>
      </c>
      <c r="M887" s="265" t="s">
        <v>492</v>
      </c>
    </row>
    <row r="888" spans="1:13">
      <c r="A888" s="265">
        <v>215785</v>
      </c>
      <c r="B888" s="265" t="s">
        <v>1138</v>
      </c>
      <c r="C888" s="265" t="s">
        <v>948</v>
      </c>
      <c r="D888" s="265" t="s">
        <v>1139</v>
      </c>
      <c r="E888" s="265" t="s">
        <v>497</v>
      </c>
      <c r="H888" s="265" t="s">
        <v>499</v>
      </c>
      <c r="I888" s="265" t="s">
        <v>717</v>
      </c>
      <c r="M888" s="265" t="s">
        <v>492</v>
      </c>
    </row>
    <row r="889" spans="1:13">
      <c r="A889" s="265">
        <v>215786</v>
      </c>
      <c r="B889" s="265" t="s">
        <v>2925</v>
      </c>
      <c r="C889" s="265" t="s">
        <v>95</v>
      </c>
      <c r="D889" s="265" t="s">
        <v>1788</v>
      </c>
      <c r="E889" s="265" t="s">
        <v>498</v>
      </c>
      <c r="H889" s="265" t="s">
        <v>499</v>
      </c>
      <c r="I889" s="265" t="s">
        <v>717</v>
      </c>
      <c r="M889" s="265" t="s">
        <v>474</v>
      </c>
    </row>
    <row r="890" spans="1:13">
      <c r="A890" s="265">
        <v>215787</v>
      </c>
      <c r="B890" s="265" t="s">
        <v>1710</v>
      </c>
      <c r="C890" s="265" t="s">
        <v>1711</v>
      </c>
      <c r="D890" s="265" t="s">
        <v>1712</v>
      </c>
      <c r="E890" s="265" t="s">
        <v>498</v>
      </c>
      <c r="H890" s="265" t="s">
        <v>499</v>
      </c>
      <c r="I890" s="265" t="s">
        <v>717</v>
      </c>
      <c r="M890" s="265" t="s">
        <v>483</v>
      </c>
    </row>
    <row r="891" spans="1:13">
      <c r="A891" s="265">
        <v>215788</v>
      </c>
      <c r="B891" s="265" t="s">
        <v>2426</v>
      </c>
      <c r="C891" s="265" t="s">
        <v>2427</v>
      </c>
      <c r="D891" s="265" t="s">
        <v>1753</v>
      </c>
      <c r="E891" s="265" t="s">
        <v>498</v>
      </c>
      <c r="H891" s="265" t="s">
        <v>499</v>
      </c>
      <c r="I891" s="265" t="s">
        <v>717</v>
      </c>
      <c r="M891" s="265" t="s">
        <v>472</v>
      </c>
    </row>
    <row r="892" spans="1:13">
      <c r="A892" s="265">
        <v>215789</v>
      </c>
      <c r="B892" s="265" t="s">
        <v>2926</v>
      </c>
      <c r="C892" s="265" t="s">
        <v>110</v>
      </c>
      <c r="D892" s="265" t="s">
        <v>428</v>
      </c>
      <c r="E892" s="265" t="s">
        <v>498</v>
      </c>
      <c r="H892" s="265" t="s">
        <v>499</v>
      </c>
      <c r="I892" s="265" t="s">
        <v>717</v>
      </c>
      <c r="M892" s="265" t="s">
        <v>474</v>
      </c>
    </row>
    <row r="893" spans="1:13">
      <c r="A893" s="265">
        <v>215790</v>
      </c>
      <c r="B893" s="265" t="s">
        <v>1508</v>
      </c>
      <c r="C893" s="265" t="s">
        <v>91</v>
      </c>
      <c r="D893" s="265" t="s">
        <v>1096</v>
      </c>
      <c r="E893" s="265" t="s">
        <v>498</v>
      </c>
      <c r="H893" s="265" t="s">
        <v>499</v>
      </c>
      <c r="I893" s="265" t="s">
        <v>717</v>
      </c>
      <c r="M893" s="265" t="s">
        <v>481</v>
      </c>
    </row>
    <row r="894" spans="1:13">
      <c r="A894" s="265">
        <v>215791</v>
      </c>
      <c r="B894" s="265" t="s">
        <v>2927</v>
      </c>
      <c r="C894" s="265" t="s">
        <v>227</v>
      </c>
      <c r="D894" s="265" t="s">
        <v>320</v>
      </c>
      <c r="E894" s="265" t="s">
        <v>498</v>
      </c>
      <c r="H894" s="265" t="s">
        <v>499</v>
      </c>
      <c r="I894" s="265" t="s">
        <v>717</v>
      </c>
      <c r="M894" s="265" t="s">
        <v>474</v>
      </c>
    </row>
    <row r="895" spans="1:13">
      <c r="A895" s="265">
        <v>215792</v>
      </c>
      <c r="B895" s="265" t="s">
        <v>2013</v>
      </c>
      <c r="C895" s="265" t="s">
        <v>84</v>
      </c>
      <c r="D895" s="265" t="s">
        <v>312</v>
      </c>
      <c r="E895" s="265" t="s">
        <v>497</v>
      </c>
      <c r="H895" s="265" t="s">
        <v>499</v>
      </c>
      <c r="I895" s="265" t="s">
        <v>717</v>
      </c>
      <c r="M895" s="265" t="s">
        <v>493</v>
      </c>
    </row>
    <row r="896" spans="1:13">
      <c r="A896" s="265">
        <v>215793</v>
      </c>
      <c r="B896" s="265" t="s">
        <v>1713</v>
      </c>
      <c r="C896" s="265" t="s">
        <v>111</v>
      </c>
      <c r="D896" s="265" t="s">
        <v>1714</v>
      </c>
      <c r="E896" s="265" t="s">
        <v>497</v>
      </c>
      <c r="H896" s="265" t="s">
        <v>499</v>
      </c>
      <c r="I896" s="265" t="s">
        <v>717</v>
      </c>
      <c r="M896" s="265" t="s">
        <v>483</v>
      </c>
    </row>
    <row r="897" spans="1:21">
      <c r="A897" s="265">
        <v>215794</v>
      </c>
      <c r="B897" s="265" t="s">
        <v>2928</v>
      </c>
      <c r="C897" s="265" t="s">
        <v>2218</v>
      </c>
      <c r="D897" s="265" t="s">
        <v>1488</v>
      </c>
      <c r="E897" s="265" t="s">
        <v>498</v>
      </c>
      <c r="H897" s="265" t="s">
        <v>499</v>
      </c>
      <c r="I897" s="265" t="s">
        <v>717</v>
      </c>
      <c r="M897" s="265" t="s">
        <v>474</v>
      </c>
    </row>
    <row r="898" spans="1:21">
      <c r="A898" s="265">
        <v>215795</v>
      </c>
      <c r="B898" s="265" t="s">
        <v>3267</v>
      </c>
      <c r="C898" s="265" t="s">
        <v>128</v>
      </c>
      <c r="D898" s="265" t="s">
        <v>585</v>
      </c>
      <c r="E898" s="265" t="s">
        <v>498</v>
      </c>
      <c r="H898" s="265" t="s">
        <v>556</v>
      </c>
      <c r="I898" s="265" t="s">
        <v>717</v>
      </c>
      <c r="M898" s="265" t="s">
        <v>463</v>
      </c>
    </row>
    <row r="899" spans="1:21">
      <c r="A899" s="265">
        <v>215796</v>
      </c>
      <c r="B899" s="265" t="s">
        <v>3268</v>
      </c>
      <c r="C899" s="265" t="s">
        <v>2537</v>
      </c>
      <c r="D899" s="265" t="s">
        <v>324</v>
      </c>
      <c r="E899" s="265" t="s">
        <v>498</v>
      </c>
      <c r="H899" s="265" t="s">
        <v>557</v>
      </c>
      <c r="I899" s="265" t="s">
        <v>717</v>
      </c>
      <c r="M899" s="265" t="s">
        <v>463</v>
      </c>
    </row>
    <row r="900" spans="1:21">
      <c r="A900" s="265">
        <v>215797</v>
      </c>
      <c r="B900" s="265" t="s">
        <v>951</v>
      </c>
      <c r="C900" s="265" t="s">
        <v>952</v>
      </c>
      <c r="D900" s="265" t="s">
        <v>953</v>
      </c>
      <c r="E900" s="265" t="s">
        <v>498</v>
      </c>
      <c r="H900" s="265" t="s">
        <v>499</v>
      </c>
      <c r="I900" s="265" t="s">
        <v>717</v>
      </c>
      <c r="M900" s="265" t="s">
        <v>491</v>
      </c>
    </row>
    <row r="901" spans="1:21">
      <c r="A901" s="265">
        <v>215798</v>
      </c>
      <c r="B901" s="265" t="s">
        <v>1715</v>
      </c>
      <c r="C901" s="265" t="s">
        <v>1716</v>
      </c>
      <c r="D901" s="265" t="s">
        <v>1717</v>
      </c>
      <c r="E901" s="265" t="s">
        <v>498</v>
      </c>
      <c r="H901" s="265" t="s">
        <v>499</v>
      </c>
      <c r="I901" s="265" t="s">
        <v>717</v>
      </c>
      <c r="M901" s="265" t="s">
        <v>483</v>
      </c>
    </row>
    <row r="902" spans="1:21">
      <c r="A902" s="265">
        <v>215799</v>
      </c>
      <c r="B902" s="265" t="s">
        <v>1718</v>
      </c>
      <c r="C902" s="265" t="s">
        <v>81</v>
      </c>
      <c r="D902" s="265" t="s">
        <v>339</v>
      </c>
      <c r="E902" s="265" t="s">
        <v>498</v>
      </c>
      <c r="H902" s="265" t="s">
        <v>499</v>
      </c>
      <c r="I902" s="265" t="s">
        <v>717</v>
      </c>
      <c r="M902" s="265" t="s">
        <v>483</v>
      </c>
    </row>
    <row r="903" spans="1:21">
      <c r="A903" s="265">
        <v>215800</v>
      </c>
      <c r="B903" s="265" t="s">
        <v>2929</v>
      </c>
      <c r="C903" s="265" t="s">
        <v>2930</v>
      </c>
      <c r="D903" s="265" t="s">
        <v>638</v>
      </c>
      <c r="E903" s="265" t="s">
        <v>498</v>
      </c>
      <c r="H903" s="265" t="s">
        <v>499</v>
      </c>
      <c r="I903" s="265" t="s">
        <v>717</v>
      </c>
      <c r="M903" s="265" t="s">
        <v>474</v>
      </c>
    </row>
    <row r="904" spans="1:21">
      <c r="A904" s="265">
        <v>215801</v>
      </c>
      <c r="B904" s="265" t="s">
        <v>2428</v>
      </c>
      <c r="C904" s="265" t="s">
        <v>89</v>
      </c>
      <c r="D904" s="265" t="s">
        <v>2429</v>
      </c>
      <c r="E904" s="265" t="s">
        <v>498</v>
      </c>
      <c r="H904" s="265" t="s">
        <v>499</v>
      </c>
      <c r="I904" s="265" t="s">
        <v>717</v>
      </c>
      <c r="M904" s="265" t="s">
        <v>472</v>
      </c>
    </row>
    <row r="905" spans="1:21">
      <c r="A905" s="265">
        <v>215802</v>
      </c>
      <c r="B905" s="265" t="s">
        <v>3122</v>
      </c>
      <c r="C905" s="265" t="s">
        <v>84</v>
      </c>
      <c r="D905" s="265" t="s">
        <v>325</v>
      </c>
      <c r="E905" s="265" t="s">
        <v>498</v>
      </c>
      <c r="H905" s="265" t="s">
        <v>499</v>
      </c>
      <c r="I905" s="265" t="s">
        <v>717</v>
      </c>
      <c r="M905" s="265" t="s">
        <v>486</v>
      </c>
    </row>
    <row r="906" spans="1:21">
      <c r="A906" s="265">
        <v>215803</v>
      </c>
      <c r="B906" s="265" t="s">
        <v>3123</v>
      </c>
      <c r="C906" s="265" t="s">
        <v>201</v>
      </c>
      <c r="D906" s="265" t="s">
        <v>3124</v>
      </c>
      <c r="E906" s="265" t="s">
        <v>498</v>
      </c>
      <c r="H906" s="265" t="s">
        <v>499</v>
      </c>
      <c r="I906" s="265" t="s">
        <v>717</v>
      </c>
      <c r="M906" s="265" t="s">
        <v>486</v>
      </c>
    </row>
    <row r="907" spans="1:21">
      <c r="A907" s="265">
        <v>215804</v>
      </c>
      <c r="B907" s="265" t="s">
        <v>2604</v>
      </c>
      <c r="C907" s="265" t="s">
        <v>2605</v>
      </c>
      <c r="D907" s="265" t="s">
        <v>2606</v>
      </c>
      <c r="E907" s="265" t="s">
        <v>498</v>
      </c>
      <c r="H907" s="265" t="s">
        <v>499</v>
      </c>
      <c r="I907" s="265" t="s">
        <v>717</v>
      </c>
      <c r="M907" s="265" t="s">
        <v>495</v>
      </c>
      <c r="U907" s="265">
        <v>10000</v>
      </c>
    </row>
    <row r="908" spans="1:21">
      <c r="A908" s="265">
        <v>215805</v>
      </c>
      <c r="B908" s="265" t="s">
        <v>2430</v>
      </c>
      <c r="C908" s="265" t="s">
        <v>155</v>
      </c>
      <c r="D908" s="265" t="s">
        <v>289</v>
      </c>
      <c r="E908" s="265" t="s">
        <v>498</v>
      </c>
      <c r="H908" s="265" t="s">
        <v>499</v>
      </c>
      <c r="I908" s="265" t="s">
        <v>717</v>
      </c>
      <c r="M908" s="265" t="s">
        <v>472</v>
      </c>
    </row>
    <row r="909" spans="1:21">
      <c r="A909" s="265">
        <v>215806</v>
      </c>
      <c r="B909" s="265" t="s">
        <v>2014</v>
      </c>
      <c r="C909" s="265" t="s">
        <v>139</v>
      </c>
      <c r="D909" s="265" t="s">
        <v>138</v>
      </c>
      <c r="E909" s="265" t="s">
        <v>497</v>
      </c>
      <c r="H909" s="265" t="s">
        <v>499</v>
      </c>
      <c r="I909" s="265" t="s">
        <v>717</v>
      </c>
      <c r="M909" s="265" t="s">
        <v>493</v>
      </c>
    </row>
    <row r="910" spans="1:21">
      <c r="A910" s="265">
        <v>215807</v>
      </c>
      <c r="B910" s="265" t="s">
        <v>2931</v>
      </c>
      <c r="C910" s="265" t="s">
        <v>198</v>
      </c>
      <c r="D910" s="265" t="s">
        <v>924</v>
      </c>
      <c r="E910" s="265" t="s">
        <v>498</v>
      </c>
      <c r="H910" s="265" t="s">
        <v>499</v>
      </c>
      <c r="I910" s="265" t="s">
        <v>717</v>
      </c>
      <c r="M910" s="265" t="s">
        <v>474</v>
      </c>
    </row>
    <row r="911" spans="1:21">
      <c r="A911" s="265">
        <v>215808</v>
      </c>
      <c r="B911" s="265" t="s">
        <v>2431</v>
      </c>
      <c r="C911" s="265" t="s">
        <v>2432</v>
      </c>
      <c r="D911" s="265" t="s">
        <v>661</v>
      </c>
      <c r="E911" s="265" t="s">
        <v>498</v>
      </c>
      <c r="H911" s="265" t="s">
        <v>499</v>
      </c>
      <c r="I911" s="265" t="s">
        <v>717</v>
      </c>
      <c r="M911" s="265" t="s">
        <v>472</v>
      </c>
    </row>
    <row r="912" spans="1:21">
      <c r="A912" s="265">
        <v>215809</v>
      </c>
      <c r="B912" s="265" t="s">
        <v>3125</v>
      </c>
      <c r="C912" s="265" t="s">
        <v>285</v>
      </c>
      <c r="D912" s="265" t="s">
        <v>248</v>
      </c>
      <c r="E912" s="265" t="s">
        <v>498</v>
      </c>
      <c r="H912" s="265" t="s">
        <v>499</v>
      </c>
      <c r="I912" s="265" t="s">
        <v>717</v>
      </c>
      <c r="M912" s="265" t="s">
        <v>486</v>
      </c>
    </row>
    <row r="913" spans="1:13">
      <c r="A913" s="265">
        <v>215810</v>
      </c>
      <c r="B913" s="265" t="s">
        <v>1317</v>
      </c>
      <c r="C913" s="265" t="s">
        <v>1169</v>
      </c>
      <c r="D913" s="265" t="s">
        <v>432</v>
      </c>
      <c r="E913" s="265" t="s">
        <v>498</v>
      </c>
      <c r="H913" s="265" t="s">
        <v>499</v>
      </c>
      <c r="I913" s="265" t="s">
        <v>717</v>
      </c>
      <c r="M913" s="265" t="s">
        <v>484</v>
      </c>
    </row>
    <row r="914" spans="1:13">
      <c r="A914" s="265">
        <v>215811</v>
      </c>
      <c r="B914" s="265" t="s">
        <v>1719</v>
      </c>
      <c r="C914" s="265" t="s">
        <v>1720</v>
      </c>
      <c r="D914" s="265" t="s">
        <v>1721</v>
      </c>
      <c r="E914" s="265" t="s">
        <v>498</v>
      </c>
      <c r="H914" s="265" t="s">
        <v>499</v>
      </c>
      <c r="I914" s="265" t="s">
        <v>717</v>
      </c>
      <c r="M914" s="265" t="s">
        <v>483</v>
      </c>
    </row>
    <row r="915" spans="1:13">
      <c r="A915" s="265">
        <v>215812</v>
      </c>
      <c r="B915" s="265" t="s">
        <v>1140</v>
      </c>
      <c r="C915" s="265" t="s">
        <v>580</v>
      </c>
      <c r="D915" s="265" t="s">
        <v>309</v>
      </c>
      <c r="E915" s="265" t="s">
        <v>498</v>
      </c>
      <c r="H915" s="265" t="s">
        <v>499</v>
      </c>
      <c r="I915" s="265" t="s">
        <v>717</v>
      </c>
      <c r="M915" s="265" t="s">
        <v>492</v>
      </c>
    </row>
    <row r="916" spans="1:13">
      <c r="A916" s="265">
        <v>215813</v>
      </c>
      <c r="B916" s="265" t="s">
        <v>2433</v>
      </c>
      <c r="C916" s="265" t="s">
        <v>2434</v>
      </c>
      <c r="D916" s="265" t="s">
        <v>2435</v>
      </c>
      <c r="E916" s="265" t="s">
        <v>498</v>
      </c>
      <c r="H916" s="265" t="s">
        <v>499</v>
      </c>
      <c r="I916" s="265" t="s">
        <v>717</v>
      </c>
      <c r="M916" s="265" t="s">
        <v>472</v>
      </c>
    </row>
    <row r="917" spans="1:13">
      <c r="A917" s="265">
        <v>215814</v>
      </c>
      <c r="B917" s="265" t="s">
        <v>1439</v>
      </c>
      <c r="C917" s="265" t="s">
        <v>79</v>
      </c>
      <c r="D917" s="265" t="s">
        <v>1440</v>
      </c>
      <c r="E917" s="265" t="s">
        <v>498</v>
      </c>
      <c r="H917" s="265" t="s">
        <v>499</v>
      </c>
      <c r="I917" s="265" t="s">
        <v>717</v>
      </c>
      <c r="M917" s="265" t="s">
        <v>487</v>
      </c>
    </row>
    <row r="918" spans="1:13">
      <c r="A918" s="265">
        <v>215815</v>
      </c>
      <c r="B918" s="265" t="s">
        <v>954</v>
      </c>
      <c r="C918" s="265" t="s">
        <v>955</v>
      </c>
      <c r="D918" s="265" t="s">
        <v>245</v>
      </c>
      <c r="E918" s="265" t="s">
        <v>498</v>
      </c>
      <c r="H918" s="265" t="s">
        <v>499</v>
      </c>
      <c r="I918" s="265" t="s">
        <v>717</v>
      </c>
      <c r="M918" s="265" t="s">
        <v>491</v>
      </c>
    </row>
    <row r="919" spans="1:13">
      <c r="A919" s="265">
        <v>215816</v>
      </c>
      <c r="B919" s="265" t="s">
        <v>2932</v>
      </c>
      <c r="C919" s="265" t="s">
        <v>2933</v>
      </c>
      <c r="D919" s="265" t="s">
        <v>304</v>
      </c>
      <c r="E919" s="265" t="s">
        <v>498</v>
      </c>
      <c r="H919" s="265" t="s">
        <v>499</v>
      </c>
      <c r="I919" s="265" t="s">
        <v>717</v>
      </c>
      <c r="M919" s="265" t="s">
        <v>474</v>
      </c>
    </row>
    <row r="920" spans="1:13">
      <c r="A920" s="265">
        <v>215817</v>
      </c>
      <c r="B920" s="265" t="s">
        <v>1722</v>
      </c>
      <c r="C920" s="265" t="s">
        <v>909</v>
      </c>
      <c r="D920" s="265" t="s">
        <v>451</v>
      </c>
      <c r="E920" s="265" t="s">
        <v>498</v>
      </c>
      <c r="H920" s="265" t="s">
        <v>499</v>
      </c>
      <c r="I920" s="265" t="s">
        <v>717</v>
      </c>
      <c r="M920" s="265" t="s">
        <v>483</v>
      </c>
    </row>
    <row r="921" spans="1:13">
      <c r="A921" s="265">
        <v>215818</v>
      </c>
      <c r="B921" s="265" t="s">
        <v>1318</v>
      </c>
      <c r="C921" s="265" t="s">
        <v>192</v>
      </c>
      <c r="D921" s="265" t="s">
        <v>698</v>
      </c>
      <c r="E921" s="265" t="s">
        <v>498</v>
      </c>
      <c r="H921" s="265" t="s">
        <v>499</v>
      </c>
      <c r="I921" s="265" t="s">
        <v>717</v>
      </c>
      <c r="M921" s="265" t="s">
        <v>484</v>
      </c>
    </row>
    <row r="922" spans="1:13">
      <c r="A922" s="265">
        <v>215819</v>
      </c>
      <c r="B922" s="265" t="s">
        <v>3245</v>
      </c>
      <c r="C922" s="265" t="s">
        <v>581</v>
      </c>
      <c r="D922" s="265" t="s">
        <v>287</v>
      </c>
      <c r="E922" s="265" t="s">
        <v>498</v>
      </c>
      <c r="H922" s="265" t="s">
        <v>3414</v>
      </c>
      <c r="I922" s="265" t="s">
        <v>717</v>
      </c>
      <c r="M922" s="265" t="s">
        <v>463</v>
      </c>
    </row>
    <row r="923" spans="1:13">
      <c r="A923" s="265">
        <v>215820</v>
      </c>
      <c r="B923" s="265" t="s">
        <v>3126</v>
      </c>
      <c r="C923" s="265" t="s">
        <v>169</v>
      </c>
      <c r="D923" s="265" t="s">
        <v>323</v>
      </c>
      <c r="E923" s="265" t="s">
        <v>498</v>
      </c>
      <c r="H923" s="265" t="s">
        <v>499</v>
      </c>
      <c r="I923" s="265" t="s">
        <v>717</v>
      </c>
      <c r="M923" s="265" t="s">
        <v>486</v>
      </c>
    </row>
    <row r="924" spans="1:13">
      <c r="A924" s="265">
        <v>215821</v>
      </c>
      <c r="B924" s="265" t="s">
        <v>3127</v>
      </c>
      <c r="C924" s="265" t="s">
        <v>1007</v>
      </c>
      <c r="D924" s="265" t="s">
        <v>374</v>
      </c>
      <c r="E924" s="265" t="s">
        <v>498</v>
      </c>
      <c r="H924" s="265" t="s">
        <v>499</v>
      </c>
      <c r="I924" s="265" t="s">
        <v>717</v>
      </c>
      <c r="M924" s="265" t="s">
        <v>486</v>
      </c>
    </row>
    <row r="925" spans="1:13">
      <c r="A925" s="265">
        <v>215822</v>
      </c>
      <c r="B925" s="265" t="s">
        <v>1797</v>
      </c>
      <c r="C925" s="265" t="s">
        <v>84</v>
      </c>
      <c r="D925" s="265" t="s">
        <v>381</v>
      </c>
      <c r="E925" s="265" t="s">
        <v>497</v>
      </c>
      <c r="H925" s="265" t="s">
        <v>499</v>
      </c>
      <c r="I925" s="265" t="s">
        <v>717</v>
      </c>
      <c r="M925" s="265" t="s">
        <v>483</v>
      </c>
    </row>
    <row r="926" spans="1:13">
      <c r="A926" s="265">
        <v>215823</v>
      </c>
      <c r="B926" s="265" t="s">
        <v>1798</v>
      </c>
      <c r="C926" s="265" t="s">
        <v>106</v>
      </c>
      <c r="D926" s="265" t="s">
        <v>1799</v>
      </c>
      <c r="E926" s="265" t="s">
        <v>498</v>
      </c>
      <c r="H926" s="265" t="s">
        <v>499</v>
      </c>
      <c r="I926" s="265" t="s">
        <v>717</v>
      </c>
      <c r="M926" s="265" t="s">
        <v>483</v>
      </c>
    </row>
    <row r="927" spans="1:13">
      <c r="A927" s="265">
        <v>215824</v>
      </c>
      <c r="B927" s="265" t="s">
        <v>956</v>
      </c>
      <c r="C927" s="265" t="s">
        <v>168</v>
      </c>
      <c r="D927" s="265" t="s">
        <v>882</v>
      </c>
      <c r="E927" s="265" t="s">
        <v>498</v>
      </c>
      <c r="H927" s="265" t="s">
        <v>499</v>
      </c>
      <c r="I927" s="265" t="s">
        <v>717</v>
      </c>
      <c r="M927" s="265" t="s">
        <v>491</v>
      </c>
    </row>
    <row r="928" spans="1:13">
      <c r="A928" s="265">
        <v>215825</v>
      </c>
      <c r="B928" s="265" t="s">
        <v>2934</v>
      </c>
      <c r="C928" s="265" t="s">
        <v>143</v>
      </c>
      <c r="D928" s="265" t="s">
        <v>2935</v>
      </c>
      <c r="E928" s="265" t="s">
        <v>498</v>
      </c>
      <c r="H928" s="265" t="s">
        <v>499</v>
      </c>
      <c r="I928" s="265" t="s">
        <v>717</v>
      </c>
      <c r="M928" s="265" t="s">
        <v>474</v>
      </c>
    </row>
    <row r="929" spans="1:13">
      <c r="A929" s="265">
        <v>215826</v>
      </c>
      <c r="B929" s="265" t="s">
        <v>2936</v>
      </c>
      <c r="C929" s="265" t="s">
        <v>84</v>
      </c>
      <c r="D929" s="265" t="s">
        <v>644</v>
      </c>
      <c r="E929" s="265" t="s">
        <v>498</v>
      </c>
      <c r="H929" s="265" t="s">
        <v>499</v>
      </c>
      <c r="I929" s="265" t="s">
        <v>717</v>
      </c>
      <c r="M929" s="265" t="s">
        <v>474</v>
      </c>
    </row>
    <row r="930" spans="1:13">
      <c r="A930" s="265">
        <v>215827</v>
      </c>
      <c r="B930" s="265" t="s">
        <v>2436</v>
      </c>
      <c r="C930" s="265" t="s">
        <v>2437</v>
      </c>
      <c r="D930" s="265" t="s">
        <v>2394</v>
      </c>
      <c r="E930" s="265" t="s">
        <v>498</v>
      </c>
      <c r="H930" s="265" t="s">
        <v>499</v>
      </c>
      <c r="I930" s="265" t="s">
        <v>717</v>
      </c>
      <c r="M930" s="265" t="s">
        <v>472</v>
      </c>
    </row>
    <row r="931" spans="1:13">
      <c r="A931" s="265">
        <v>215828</v>
      </c>
      <c r="B931" s="265" t="s">
        <v>1141</v>
      </c>
      <c r="C931" s="265" t="s">
        <v>151</v>
      </c>
      <c r="D931" s="265" t="s">
        <v>944</v>
      </c>
      <c r="E931" s="265" t="s">
        <v>498</v>
      </c>
      <c r="H931" s="265" t="s">
        <v>499</v>
      </c>
      <c r="I931" s="265" t="s">
        <v>717</v>
      </c>
      <c r="M931" s="265" t="s">
        <v>492</v>
      </c>
    </row>
    <row r="932" spans="1:13">
      <c r="A932" s="265">
        <v>215829</v>
      </c>
      <c r="B932" s="265" t="s">
        <v>1886</v>
      </c>
      <c r="C932" s="265" t="s">
        <v>144</v>
      </c>
      <c r="D932" s="265" t="s">
        <v>342</v>
      </c>
      <c r="E932" s="265" t="s">
        <v>498</v>
      </c>
      <c r="H932" s="265" t="s">
        <v>499</v>
      </c>
      <c r="I932" s="265" t="s">
        <v>717</v>
      </c>
      <c r="M932" s="265" t="s">
        <v>482</v>
      </c>
    </row>
    <row r="933" spans="1:13">
      <c r="A933" s="265">
        <v>215830</v>
      </c>
      <c r="B933" s="265" t="s">
        <v>2937</v>
      </c>
      <c r="C933" s="265" t="s">
        <v>791</v>
      </c>
      <c r="D933" s="265" t="s">
        <v>2938</v>
      </c>
      <c r="E933" s="265" t="s">
        <v>497</v>
      </c>
      <c r="H933" s="265" t="s">
        <v>499</v>
      </c>
      <c r="I933" s="265" t="s">
        <v>717</v>
      </c>
      <c r="M933" s="265" t="s">
        <v>474</v>
      </c>
    </row>
    <row r="934" spans="1:13">
      <c r="A934" s="265">
        <v>215831</v>
      </c>
      <c r="B934" s="265" t="s">
        <v>2438</v>
      </c>
      <c r="C934" s="265" t="s">
        <v>185</v>
      </c>
      <c r="D934" s="265" t="s">
        <v>843</v>
      </c>
      <c r="E934" s="265" t="s">
        <v>497</v>
      </c>
      <c r="H934" s="265" t="s">
        <v>499</v>
      </c>
      <c r="I934" s="265" t="s">
        <v>717</v>
      </c>
      <c r="M934" s="265" t="s">
        <v>472</v>
      </c>
    </row>
    <row r="935" spans="1:13">
      <c r="A935" s="265">
        <v>215832</v>
      </c>
      <c r="B935" s="265" t="s">
        <v>2015</v>
      </c>
      <c r="C935" s="265" t="s">
        <v>630</v>
      </c>
      <c r="D935" s="265" t="s">
        <v>382</v>
      </c>
      <c r="E935" s="265" t="s">
        <v>498</v>
      </c>
      <c r="H935" s="265" t="s">
        <v>499</v>
      </c>
      <c r="I935" s="265" t="s">
        <v>717</v>
      </c>
      <c r="M935" s="265" t="s">
        <v>493</v>
      </c>
    </row>
    <row r="936" spans="1:13">
      <c r="A936" s="265">
        <v>215833</v>
      </c>
      <c r="B936" s="265" t="s">
        <v>1142</v>
      </c>
      <c r="C936" s="265" t="s">
        <v>797</v>
      </c>
      <c r="D936" s="265" t="s">
        <v>342</v>
      </c>
      <c r="E936" s="265" t="s">
        <v>498</v>
      </c>
      <c r="H936" s="265" t="s">
        <v>499</v>
      </c>
      <c r="I936" s="265" t="s">
        <v>717</v>
      </c>
      <c r="M936" s="265" t="s">
        <v>492</v>
      </c>
    </row>
    <row r="937" spans="1:13">
      <c r="A937" s="265">
        <v>215834</v>
      </c>
      <c r="B937" s="265" t="s">
        <v>1366</v>
      </c>
      <c r="C937" s="265" t="s">
        <v>1367</v>
      </c>
      <c r="D937" s="265" t="s">
        <v>325</v>
      </c>
      <c r="E937" s="265" t="s">
        <v>498</v>
      </c>
      <c r="H937" s="265" t="s">
        <v>499</v>
      </c>
      <c r="I937" s="265" t="s">
        <v>717</v>
      </c>
      <c r="M937" s="265" t="s">
        <v>487</v>
      </c>
    </row>
    <row r="938" spans="1:13">
      <c r="A938" s="265">
        <v>215835</v>
      </c>
      <c r="B938" s="265" t="s">
        <v>957</v>
      </c>
      <c r="C938" s="265" t="s">
        <v>98</v>
      </c>
      <c r="D938" s="265" t="s">
        <v>292</v>
      </c>
      <c r="E938" s="265" t="s">
        <v>498</v>
      </c>
      <c r="H938" s="265" t="s">
        <v>499</v>
      </c>
      <c r="I938" s="265" t="s">
        <v>717</v>
      </c>
      <c r="M938" s="265" t="s">
        <v>491</v>
      </c>
    </row>
    <row r="939" spans="1:13">
      <c r="A939" s="265">
        <v>215836</v>
      </c>
      <c r="B939" s="265" t="s">
        <v>2939</v>
      </c>
      <c r="C939" s="265" t="s">
        <v>2940</v>
      </c>
      <c r="D939" s="265" t="s">
        <v>898</v>
      </c>
      <c r="E939" s="265" t="s">
        <v>498</v>
      </c>
      <c r="H939" s="265" t="s">
        <v>499</v>
      </c>
      <c r="I939" s="265" t="s">
        <v>717</v>
      </c>
      <c r="M939" s="265" t="s">
        <v>474</v>
      </c>
    </row>
    <row r="940" spans="1:13">
      <c r="A940" s="265">
        <v>215837</v>
      </c>
      <c r="B940" s="265" t="s">
        <v>1319</v>
      </c>
      <c r="C940" s="265" t="s">
        <v>178</v>
      </c>
      <c r="D940" s="265" t="s">
        <v>365</v>
      </c>
      <c r="E940" s="265" t="s">
        <v>498</v>
      </c>
      <c r="H940" s="265" t="s">
        <v>499</v>
      </c>
      <c r="I940" s="265" t="s">
        <v>717</v>
      </c>
      <c r="M940" s="265" t="s">
        <v>484</v>
      </c>
    </row>
    <row r="941" spans="1:13">
      <c r="A941" s="265">
        <v>215838</v>
      </c>
      <c r="B941" s="265" t="s">
        <v>1320</v>
      </c>
      <c r="C941" s="265" t="s">
        <v>90</v>
      </c>
      <c r="D941" s="265" t="s">
        <v>644</v>
      </c>
      <c r="E941" s="265" t="s">
        <v>498</v>
      </c>
      <c r="H941" s="265" t="s">
        <v>499</v>
      </c>
      <c r="I941" s="265" t="s">
        <v>717</v>
      </c>
      <c r="M941" s="265" t="s">
        <v>484</v>
      </c>
    </row>
    <row r="942" spans="1:13">
      <c r="A942" s="265">
        <v>215839</v>
      </c>
      <c r="B942" s="265" t="s">
        <v>2439</v>
      </c>
      <c r="C942" s="265" t="s">
        <v>2440</v>
      </c>
      <c r="D942" s="265" t="s">
        <v>332</v>
      </c>
      <c r="E942" s="265" t="s">
        <v>498</v>
      </c>
      <c r="H942" s="265" t="s">
        <v>499</v>
      </c>
      <c r="I942" s="265" t="s">
        <v>717</v>
      </c>
      <c r="M942" s="265" t="s">
        <v>472</v>
      </c>
    </row>
    <row r="943" spans="1:13">
      <c r="A943" s="265">
        <v>215840</v>
      </c>
      <c r="B943" s="265" t="s">
        <v>2941</v>
      </c>
      <c r="C943" s="265" t="s">
        <v>153</v>
      </c>
      <c r="D943" s="265" t="s">
        <v>319</v>
      </c>
      <c r="E943" s="265" t="s">
        <v>497</v>
      </c>
      <c r="H943" s="265" t="s">
        <v>499</v>
      </c>
      <c r="I943" s="265" t="s">
        <v>717</v>
      </c>
      <c r="M943" s="265" t="s">
        <v>474</v>
      </c>
    </row>
    <row r="944" spans="1:13">
      <c r="A944" s="265">
        <v>215841</v>
      </c>
      <c r="B944" s="265" t="s">
        <v>1723</v>
      </c>
      <c r="C944" s="265" t="s">
        <v>213</v>
      </c>
      <c r="D944" s="265" t="s">
        <v>1724</v>
      </c>
      <c r="E944" s="265" t="s">
        <v>498</v>
      </c>
      <c r="H944" s="265" t="s">
        <v>499</v>
      </c>
      <c r="I944" s="265" t="s">
        <v>717</v>
      </c>
      <c r="M944" s="265" t="s">
        <v>483</v>
      </c>
    </row>
    <row r="945" spans="1:21">
      <c r="A945" s="265">
        <v>215842</v>
      </c>
      <c r="B945" s="265" t="s">
        <v>2016</v>
      </c>
      <c r="C945" s="265" t="s">
        <v>603</v>
      </c>
      <c r="D945" s="265" t="s">
        <v>306</v>
      </c>
      <c r="E945" s="265" t="s">
        <v>497</v>
      </c>
      <c r="H945" s="265" t="s">
        <v>499</v>
      </c>
      <c r="I945" s="265" t="s">
        <v>717</v>
      </c>
      <c r="M945" s="265" t="s">
        <v>493</v>
      </c>
    </row>
    <row r="946" spans="1:21">
      <c r="A946" s="265">
        <v>215843</v>
      </c>
      <c r="B946" s="265" t="s">
        <v>1725</v>
      </c>
      <c r="C946" s="265" t="s">
        <v>88</v>
      </c>
      <c r="D946" s="265" t="s">
        <v>325</v>
      </c>
      <c r="E946" s="265" t="s">
        <v>497</v>
      </c>
      <c r="H946" s="265" t="s">
        <v>499</v>
      </c>
      <c r="I946" s="265" t="s">
        <v>717</v>
      </c>
      <c r="M946" s="265" t="s">
        <v>483</v>
      </c>
    </row>
    <row r="947" spans="1:21">
      <c r="A947" s="265">
        <v>215844</v>
      </c>
      <c r="B947" s="265" t="s">
        <v>958</v>
      </c>
      <c r="C947" s="265" t="s">
        <v>119</v>
      </c>
      <c r="D947" s="265" t="s">
        <v>342</v>
      </c>
      <c r="E947" s="265" t="s">
        <v>497</v>
      </c>
      <c r="H947" s="265" t="s">
        <v>499</v>
      </c>
      <c r="I947" s="265" t="s">
        <v>717</v>
      </c>
      <c r="M947" s="265" t="s">
        <v>491</v>
      </c>
    </row>
    <row r="948" spans="1:21">
      <c r="A948" s="265">
        <v>215845</v>
      </c>
      <c r="B948" s="265" t="s">
        <v>2942</v>
      </c>
      <c r="C948" s="265" t="s">
        <v>249</v>
      </c>
      <c r="D948" s="265" t="s">
        <v>696</v>
      </c>
      <c r="E948" s="265" t="s">
        <v>498</v>
      </c>
      <c r="H948" s="265" t="s">
        <v>499</v>
      </c>
      <c r="I948" s="265" t="s">
        <v>717</v>
      </c>
      <c r="M948" s="265" t="s">
        <v>474</v>
      </c>
    </row>
    <row r="949" spans="1:21">
      <c r="A949" s="265">
        <v>215846</v>
      </c>
      <c r="B949" s="265" t="s">
        <v>2017</v>
      </c>
      <c r="C949" s="265" t="s">
        <v>616</v>
      </c>
      <c r="D949" s="265" t="s">
        <v>408</v>
      </c>
      <c r="E949" s="265" t="s">
        <v>497</v>
      </c>
      <c r="H949" s="265" t="s">
        <v>499</v>
      </c>
      <c r="I949" s="265" t="s">
        <v>717</v>
      </c>
      <c r="M949" s="265" t="s">
        <v>493</v>
      </c>
    </row>
    <row r="950" spans="1:21">
      <c r="A950" s="265">
        <v>215847</v>
      </c>
      <c r="B950" s="265" t="s">
        <v>1143</v>
      </c>
      <c r="C950" s="265" t="s">
        <v>86</v>
      </c>
      <c r="D950" s="265" t="s">
        <v>289</v>
      </c>
      <c r="E950" s="265" t="s">
        <v>497</v>
      </c>
      <c r="H950" s="265" t="s">
        <v>499</v>
      </c>
      <c r="I950" s="265" t="s">
        <v>717</v>
      </c>
      <c r="M950" s="265" t="s">
        <v>492</v>
      </c>
    </row>
    <row r="951" spans="1:21">
      <c r="A951" s="265">
        <v>215848</v>
      </c>
      <c r="B951" s="265" t="s">
        <v>1144</v>
      </c>
      <c r="C951" s="265" t="s">
        <v>88</v>
      </c>
      <c r="D951" s="265" t="s">
        <v>637</v>
      </c>
      <c r="E951" s="265" t="s">
        <v>497</v>
      </c>
      <c r="H951" s="265" t="s">
        <v>499</v>
      </c>
      <c r="I951" s="265" t="s">
        <v>717</v>
      </c>
      <c r="M951" s="265" t="s">
        <v>492</v>
      </c>
      <c r="U951" s="265">
        <v>15000</v>
      </c>
    </row>
    <row r="952" spans="1:21">
      <c r="A952" s="265">
        <v>215849</v>
      </c>
      <c r="B952" s="265" t="s">
        <v>2441</v>
      </c>
      <c r="C952" s="265" t="s">
        <v>2442</v>
      </c>
      <c r="D952" s="265" t="s">
        <v>362</v>
      </c>
      <c r="E952" s="265" t="s">
        <v>497</v>
      </c>
      <c r="H952" s="265" t="s">
        <v>499</v>
      </c>
      <c r="I952" s="265" t="s">
        <v>717</v>
      </c>
      <c r="M952" s="265" t="s">
        <v>472</v>
      </c>
    </row>
    <row r="953" spans="1:21">
      <c r="A953" s="265">
        <v>215850</v>
      </c>
      <c r="B953" s="265" t="s">
        <v>750</v>
      </c>
      <c r="C953" s="265" t="s">
        <v>751</v>
      </c>
      <c r="D953" s="265" t="s">
        <v>325</v>
      </c>
      <c r="E953" s="265" t="s">
        <v>497</v>
      </c>
      <c r="F953" s="265">
        <v>31060</v>
      </c>
      <c r="G953" s="265" t="s">
        <v>3394</v>
      </c>
      <c r="H953" s="265" t="s">
        <v>499</v>
      </c>
      <c r="I953" s="265" t="s">
        <v>717</v>
      </c>
      <c r="M953" s="265" t="s">
        <v>494</v>
      </c>
    </row>
    <row r="954" spans="1:21">
      <c r="A954" s="265">
        <v>215851</v>
      </c>
      <c r="B954" s="265" t="s">
        <v>2443</v>
      </c>
      <c r="C954" s="265" t="s">
        <v>81</v>
      </c>
      <c r="D954" s="265" t="s">
        <v>664</v>
      </c>
      <c r="E954" s="265" t="s">
        <v>497</v>
      </c>
      <c r="H954" s="265" t="s">
        <v>499</v>
      </c>
      <c r="I954" s="265" t="s">
        <v>717</v>
      </c>
      <c r="M954" s="265" t="s">
        <v>472</v>
      </c>
    </row>
    <row r="955" spans="1:21">
      <c r="A955" s="265">
        <v>215852</v>
      </c>
      <c r="B955" s="265" t="s">
        <v>1321</v>
      </c>
      <c r="C955" s="265" t="s">
        <v>144</v>
      </c>
      <c r="D955" s="265" t="s">
        <v>342</v>
      </c>
      <c r="E955" s="265" t="s">
        <v>497</v>
      </c>
      <c r="H955" s="265" t="s">
        <v>499</v>
      </c>
      <c r="I955" s="265" t="s">
        <v>717</v>
      </c>
      <c r="M955" s="265" t="s">
        <v>484</v>
      </c>
    </row>
    <row r="956" spans="1:21">
      <c r="A956" s="265">
        <v>215853</v>
      </c>
      <c r="B956" s="265" t="s">
        <v>2018</v>
      </c>
      <c r="C956" s="265" t="s">
        <v>124</v>
      </c>
      <c r="D956" s="265" t="s">
        <v>1479</v>
      </c>
      <c r="E956" s="265" t="s">
        <v>497</v>
      </c>
      <c r="H956" s="265" t="s">
        <v>499</v>
      </c>
      <c r="I956" s="265" t="s">
        <v>717</v>
      </c>
      <c r="M956" s="265" t="s">
        <v>493</v>
      </c>
    </row>
    <row r="957" spans="1:21">
      <c r="A957" s="265">
        <v>215854</v>
      </c>
      <c r="B957" s="265" t="s">
        <v>3128</v>
      </c>
      <c r="C957" s="265" t="s">
        <v>1335</v>
      </c>
      <c r="D957" s="265" t="s">
        <v>1190</v>
      </c>
      <c r="E957" s="265" t="s">
        <v>497</v>
      </c>
      <c r="H957" s="265" t="s">
        <v>499</v>
      </c>
      <c r="I957" s="265" t="s">
        <v>717</v>
      </c>
      <c r="M957" s="265" t="s">
        <v>486</v>
      </c>
    </row>
    <row r="958" spans="1:21">
      <c r="A958" s="265">
        <v>215856</v>
      </c>
      <c r="B958" s="265" t="s">
        <v>2019</v>
      </c>
      <c r="C958" s="265" t="s">
        <v>115</v>
      </c>
      <c r="D958" s="265" t="s">
        <v>379</v>
      </c>
      <c r="E958" s="265" t="s">
        <v>498</v>
      </c>
      <c r="H958" s="265" t="s">
        <v>499</v>
      </c>
      <c r="I958" s="265" t="s">
        <v>717</v>
      </c>
      <c r="M958" s="265" t="s">
        <v>493</v>
      </c>
    </row>
    <row r="959" spans="1:21">
      <c r="A959" s="265">
        <v>215857</v>
      </c>
      <c r="B959" s="265" t="s">
        <v>2020</v>
      </c>
      <c r="C959" s="265" t="s">
        <v>896</v>
      </c>
      <c r="D959" s="265" t="s">
        <v>1218</v>
      </c>
      <c r="E959" s="265" t="s">
        <v>498</v>
      </c>
      <c r="H959" s="265" t="s">
        <v>499</v>
      </c>
      <c r="I959" s="265" t="s">
        <v>717</v>
      </c>
      <c r="M959" s="265" t="s">
        <v>493</v>
      </c>
      <c r="U959" s="265">
        <v>10000</v>
      </c>
    </row>
    <row r="960" spans="1:21">
      <c r="A960" s="265">
        <v>215858</v>
      </c>
      <c r="B960" s="265" t="s">
        <v>3129</v>
      </c>
      <c r="C960" s="265" t="s">
        <v>128</v>
      </c>
      <c r="D960" s="265" t="s">
        <v>712</v>
      </c>
      <c r="E960" s="265" t="s">
        <v>498</v>
      </c>
      <c r="H960" s="265" t="s">
        <v>499</v>
      </c>
      <c r="I960" s="265" t="s">
        <v>717</v>
      </c>
      <c r="M960" s="265" t="s">
        <v>486</v>
      </c>
    </row>
    <row r="961" spans="1:13">
      <c r="A961" s="265">
        <v>215859</v>
      </c>
      <c r="B961" s="265" t="s">
        <v>1145</v>
      </c>
      <c r="C961" s="265" t="s">
        <v>81</v>
      </c>
      <c r="D961" s="265" t="s">
        <v>376</v>
      </c>
      <c r="E961" s="265" t="s">
        <v>498</v>
      </c>
      <c r="H961" s="265" t="s">
        <v>499</v>
      </c>
      <c r="I961" s="265" t="s">
        <v>717</v>
      </c>
      <c r="M961" s="265" t="s">
        <v>492</v>
      </c>
    </row>
    <row r="962" spans="1:13">
      <c r="A962" s="265">
        <v>215860</v>
      </c>
      <c r="B962" s="265" t="s">
        <v>959</v>
      </c>
      <c r="C962" s="265" t="s">
        <v>960</v>
      </c>
      <c r="D962" s="265" t="s">
        <v>961</v>
      </c>
      <c r="E962" s="265" t="s">
        <v>498</v>
      </c>
      <c r="H962" s="265" t="s">
        <v>499</v>
      </c>
      <c r="I962" s="265" t="s">
        <v>717</v>
      </c>
      <c r="M962" s="265" t="s">
        <v>491</v>
      </c>
    </row>
    <row r="963" spans="1:13">
      <c r="A963" s="265">
        <v>215861</v>
      </c>
      <c r="B963" s="265" t="s">
        <v>792</v>
      </c>
      <c r="C963" s="265" t="s">
        <v>115</v>
      </c>
      <c r="D963" s="265" t="s">
        <v>377</v>
      </c>
      <c r="E963" s="265" t="s">
        <v>498</v>
      </c>
      <c r="F963" s="265">
        <v>33970</v>
      </c>
      <c r="G963" s="265" t="s">
        <v>3405</v>
      </c>
      <c r="H963" s="265" t="s">
        <v>499</v>
      </c>
      <c r="I963" s="265" t="s">
        <v>717</v>
      </c>
      <c r="M963" s="265" t="s">
        <v>496</v>
      </c>
    </row>
    <row r="964" spans="1:13">
      <c r="A964" s="265">
        <v>215862</v>
      </c>
      <c r="B964" s="265" t="s">
        <v>2943</v>
      </c>
      <c r="C964" s="265" t="s">
        <v>147</v>
      </c>
      <c r="D964" s="265" t="s">
        <v>1513</v>
      </c>
      <c r="E964" s="265" t="s">
        <v>497</v>
      </c>
      <c r="H964" s="265" t="s">
        <v>499</v>
      </c>
      <c r="I964" s="265" t="s">
        <v>717</v>
      </c>
      <c r="M964" s="265" t="s">
        <v>474</v>
      </c>
    </row>
    <row r="965" spans="1:13">
      <c r="A965" s="265">
        <v>215863</v>
      </c>
      <c r="B965" s="265" t="s">
        <v>962</v>
      </c>
      <c r="C965" s="265" t="s">
        <v>82</v>
      </c>
      <c r="D965" s="265" t="s">
        <v>315</v>
      </c>
      <c r="E965" s="265" t="s">
        <v>497</v>
      </c>
      <c r="H965" s="265" t="s">
        <v>499</v>
      </c>
      <c r="I965" s="265" t="s">
        <v>717</v>
      </c>
      <c r="M965" s="265" t="s">
        <v>491</v>
      </c>
    </row>
    <row r="966" spans="1:13">
      <c r="A966" s="265">
        <v>215864</v>
      </c>
      <c r="B966" s="265" t="s">
        <v>2944</v>
      </c>
      <c r="C966" s="265" t="s">
        <v>602</v>
      </c>
      <c r="D966" s="265" t="s">
        <v>1429</v>
      </c>
      <c r="E966" s="265" t="s">
        <v>498</v>
      </c>
      <c r="H966" s="265" t="s">
        <v>499</v>
      </c>
      <c r="I966" s="265" t="s">
        <v>717</v>
      </c>
      <c r="M966" s="265" t="s">
        <v>474</v>
      </c>
    </row>
    <row r="967" spans="1:13">
      <c r="A967" s="265">
        <v>215865</v>
      </c>
      <c r="B967" s="265" t="s">
        <v>2945</v>
      </c>
      <c r="C967" s="265" t="s">
        <v>2357</v>
      </c>
      <c r="D967" s="265" t="s">
        <v>410</v>
      </c>
      <c r="E967" s="265" t="s">
        <v>498</v>
      </c>
      <c r="H967" s="265" t="s">
        <v>499</v>
      </c>
      <c r="I967" s="265" t="s">
        <v>717</v>
      </c>
      <c r="M967" s="265" t="s">
        <v>474</v>
      </c>
    </row>
    <row r="968" spans="1:13">
      <c r="A968" s="265">
        <v>215866</v>
      </c>
      <c r="B968" s="265" t="s">
        <v>2946</v>
      </c>
      <c r="C968" s="265" t="s">
        <v>169</v>
      </c>
      <c r="D968" s="265" t="s">
        <v>2947</v>
      </c>
      <c r="E968" s="265" t="s">
        <v>498</v>
      </c>
      <c r="H968" s="265" t="s">
        <v>499</v>
      </c>
      <c r="I968" s="265" t="s">
        <v>717</v>
      </c>
      <c r="M968" s="265" t="s">
        <v>474</v>
      </c>
    </row>
    <row r="969" spans="1:13">
      <c r="A969" s="265">
        <v>215867</v>
      </c>
      <c r="B969" s="265" t="s">
        <v>1322</v>
      </c>
      <c r="C969" s="265" t="s">
        <v>1323</v>
      </c>
      <c r="D969" s="265" t="s">
        <v>1324</v>
      </c>
      <c r="E969" s="265" t="s">
        <v>498</v>
      </c>
      <c r="H969" s="265" t="s">
        <v>499</v>
      </c>
      <c r="I969" s="265" t="s">
        <v>717</v>
      </c>
      <c r="M969" s="265" t="s">
        <v>484</v>
      </c>
    </row>
    <row r="970" spans="1:13">
      <c r="A970" s="265">
        <v>215868</v>
      </c>
      <c r="B970" s="265" t="s">
        <v>1368</v>
      </c>
      <c r="C970" s="265" t="s">
        <v>139</v>
      </c>
      <c r="D970" s="265" t="s">
        <v>289</v>
      </c>
      <c r="E970" s="265" t="s">
        <v>498</v>
      </c>
      <c r="H970" s="265" t="s">
        <v>499</v>
      </c>
      <c r="I970" s="265" t="s">
        <v>717</v>
      </c>
      <c r="M970" s="265" t="s">
        <v>487</v>
      </c>
    </row>
    <row r="971" spans="1:13">
      <c r="A971" s="265">
        <v>215869</v>
      </c>
      <c r="B971" s="265" t="s">
        <v>1146</v>
      </c>
      <c r="C971" s="265" t="s">
        <v>109</v>
      </c>
      <c r="D971" s="265" t="s">
        <v>306</v>
      </c>
      <c r="E971" s="265" t="s">
        <v>498</v>
      </c>
      <c r="H971" s="265" t="s">
        <v>499</v>
      </c>
      <c r="I971" s="265" t="s">
        <v>717</v>
      </c>
      <c r="M971" s="265" t="s">
        <v>492</v>
      </c>
    </row>
    <row r="972" spans="1:13">
      <c r="A972" s="265">
        <v>215870</v>
      </c>
      <c r="B972" s="265" t="s">
        <v>1325</v>
      </c>
      <c r="C972" s="265" t="s">
        <v>168</v>
      </c>
      <c r="D972" s="265" t="s">
        <v>353</v>
      </c>
      <c r="E972" s="265" t="s">
        <v>498</v>
      </c>
      <c r="H972" s="265" t="s">
        <v>499</v>
      </c>
      <c r="I972" s="265" t="s">
        <v>717</v>
      </c>
      <c r="M972" s="265" t="s">
        <v>484</v>
      </c>
    </row>
    <row r="973" spans="1:13">
      <c r="A973" s="265">
        <v>215871</v>
      </c>
      <c r="B973" s="265" t="s">
        <v>2948</v>
      </c>
      <c r="C973" s="265" t="s">
        <v>682</v>
      </c>
      <c r="D973" s="265" t="s">
        <v>288</v>
      </c>
      <c r="E973" s="265" t="s">
        <v>497</v>
      </c>
      <c r="H973" s="265" t="s">
        <v>499</v>
      </c>
      <c r="I973" s="265" t="s">
        <v>717</v>
      </c>
      <c r="M973" s="265" t="s">
        <v>474</v>
      </c>
    </row>
    <row r="974" spans="1:13">
      <c r="A974" s="265">
        <v>215872</v>
      </c>
      <c r="B974" s="265" t="s">
        <v>1726</v>
      </c>
      <c r="C974" s="265" t="s">
        <v>128</v>
      </c>
      <c r="D974" s="265" t="s">
        <v>342</v>
      </c>
      <c r="E974" s="265" t="s">
        <v>497</v>
      </c>
      <c r="H974" s="265" t="s">
        <v>499</v>
      </c>
      <c r="I974" s="265" t="s">
        <v>717</v>
      </c>
      <c r="M974" s="265" t="s">
        <v>483</v>
      </c>
    </row>
    <row r="975" spans="1:13">
      <c r="A975" s="265">
        <v>215873</v>
      </c>
      <c r="B975" s="265" t="s">
        <v>1326</v>
      </c>
      <c r="C975" s="265" t="s">
        <v>128</v>
      </c>
      <c r="D975" s="265" t="s">
        <v>310</v>
      </c>
      <c r="E975" s="265" t="s">
        <v>497</v>
      </c>
      <c r="H975" s="265" t="s">
        <v>499</v>
      </c>
      <c r="I975" s="265" t="s">
        <v>717</v>
      </c>
      <c r="M975" s="265" t="s">
        <v>484</v>
      </c>
    </row>
    <row r="976" spans="1:13">
      <c r="A976" s="265">
        <v>215874</v>
      </c>
      <c r="B976" s="265" t="s">
        <v>1727</v>
      </c>
      <c r="C976" s="265" t="s">
        <v>1728</v>
      </c>
      <c r="D976" s="265" t="s">
        <v>868</v>
      </c>
      <c r="E976" s="265" t="s">
        <v>497</v>
      </c>
      <c r="H976" s="265" t="s">
        <v>499</v>
      </c>
      <c r="I976" s="265" t="s">
        <v>717</v>
      </c>
      <c r="M976" s="265" t="s">
        <v>483</v>
      </c>
    </row>
    <row r="977" spans="1:21">
      <c r="A977" s="265">
        <v>215875</v>
      </c>
      <c r="B977" s="265" t="s">
        <v>1887</v>
      </c>
      <c r="C977" s="265" t="s">
        <v>646</v>
      </c>
      <c r="D977" s="265" t="s">
        <v>323</v>
      </c>
      <c r="E977" s="265" t="s">
        <v>497</v>
      </c>
      <c r="H977" s="265" t="s">
        <v>499</v>
      </c>
      <c r="I977" s="265" t="s">
        <v>717</v>
      </c>
      <c r="M977" s="265" t="s">
        <v>482</v>
      </c>
    </row>
    <row r="978" spans="1:21">
      <c r="A978" s="265">
        <v>215876</v>
      </c>
      <c r="B978" s="265" t="s">
        <v>3130</v>
      </c>
      <c r="C978" s="265" t="s">
        <v>115</v>
      </c>
      <c r="D978" s="265" t="s">
        <v>289</v>
      </c>
      <c r="E978" s="265" t="s">
        <v>497</v>
      </c>
      <c r="H978" s="265" t="s">
        <v>499</v>
      </c>
      <c r="I978" s="265" t="s">
        <v>717</v>
      </c>
      <c r="M978" s="265" t="s">
        <v>486</v>
      </c>
    </row>
    <row r="979" spans="1:21">
      <c r="A979" s="265">
        <v>215877</v>
      </c>
      <c r="B979" s="265" t="s">
        <v>1888</v>
      </c>
      <c r="C979" s="265" t="s">
        <v>110</v>
      </c>
      <c r="D979" s="265" t="s">
        <v>390</v>
      </c>
      <c r="E979" s="265" t="s">
        <v>497</v>
      </c>
      <c r="H979" s="265" t="s">
        <v>499</v>
      </c>
      <c r="I979" s="265" t="s">
        <v>717</v>
      </c>
      <c r="M979" s="265" t="s">
        <v>482</v>
      </c>
    </row>
    <row r="980" spans="1:21">
      <c r="A980" s="265">
        <v>215878</v>
      </c>
      <c r="B980" s="265" t="s">
        <v>1729</v>
      </c>
      <c r="C980" s="265" t="s">
        <v>624</v>
      </c>
      <c r="D980" s="265" t="s">
        <v>1730</v>
      </c>
      <c r="E980" s="265" t="s">
        <v>497</v>
      </c>
      <c r="H980" s="265" t="s">
        <v>499</v>
      </c>
      <c r="I980" s="265" t="s">
        <v>717</v>
      </c>
      <c r="M980" s="265" t="s">
        <v>483</v>
      </c>
    </row>
    <row r="981" spans="1:21">
      <c r="A981" s="265">
        <v>215879</v>
      </c>
      <c r="B981" s="265" t="s">
        <v>3131</v>
      </c>
      <c r="C981" s="265" t="s">
        <v>175</v>
      </c>
      <c r="D981" s="265" t="s">
        <v>3132</v>
      </c>
      <c r="E981" s="265" t="s">
        <v>497</v>
      </c>
      <c r="H981" s="265" t="s">
        <v>499</v>
      </c>
      <c r="I981" s="265" t="s">
        <v>717</v>
      </c>
      <c r="M981" s="265" t="s">
        <v>486</v>
      </c>
    </row>
    <row r="982" spans="1:21">
      <c r="A982" s="265">
        <v>215880</v>
      </c>
      <c r="B982" s="265" t="s">
        <v>2949</v>
      </c>
      <c r="C982" s="265" t="s">
        <v>686</v>
      </c>
      <c r="D982" s="265" t="s">
        <v>1914</v>
      </c>
      <c r="E982" s="265" t="s">
        <v>497</v>
      </c>
      <c r="H982" s="265" t="s">
        <v>499</v>
      </c>
      <c r="I982" s="265" t="s">
        <v>717</v>
      </c>
      <c r="M982" s="265" t="s">
        <v>474</v>
      </c>
    </row>
    <row r="983" spans="1:21">
      <c r="A983" s="265">
        <v>215881</v>
      </c>
      <c r="B983" s="265" t="s">
        <v>1147</v>
      </c>
      <c r="C983" s="265" t="s">
        <v>1034</v>
      </c>
      <c r="D983" s="265" t="s">
        <v>713</v>
      </c>
      <c r="E983" s="265" t="s">
        <v>497</v>
      </c>
      <c r="H983" s="265" t="s">
        <v>499</v>
      </c>
      <c r="I983" s="265" t="s">
        <v>717</v>
      </c>
      <c r="M983" s="265" t="s">
        <v>492</v>
      </c>
    </row>
    <row r="984" spans="1:21">
      <c r="A984" s="265">
        <v>215882</v>
      </c>
      <c r="B984" s="265" t="s">
        <v>1327</v>
      </c>
      <c r="C984" s="265" t="s">
        <v>84</v>
      </c>
      <c r="D984" s="265" t="s">
        <v>319</v>
      </c>
      <c r="E984" s="265" t="s">
        <v>497</v>
      </c>
      <c r="H984" s="265" t="s">
        <v>499</v>
      </c>
      <c r="I984" s="265" t="s">
        <v>717</v>
      </c>
      <c r="M984" s="265" t="s">
        <v>484</v>
      </c>
    </row>
    <row r="985" spans="1:21">
      <c r="A985" s="265">
        <v>215883</v>
      </c>
      <c r="B985" s="265" t="s">
        <v>2021</v>
      </c>
      <c r="C985" s="265" t="s">
        <v>169</v>
      </c>
      <c r="D985" s="265" t="s">
        <v>1391</v>
      </c>
      <c r="E985" s="265" t="s">
        <v>497</v>
      </c>
      <c r="H985" s="265" t="s">
        <v>499</v>
      </c>
      <c r="I985" s="265" t="s">
        <v>717</v>
      </c>
      <c r="M985" s="265" t="s">
        <v>493</v>
      </c>
    </row>
    <row r="986" spans="1:21">
      <c r="A986" s="265">
        <v>215884</v>
      </c>
      <c r="B986" s="265" t="s">
        <v>2444</v>
      </c>
      <c r="C986" s="265" t="s">
        <v>121</v>
      </c>
      <c r="D986" s="265" t="s">
        <v>324</v>
      </c>
      <c r="E986" s="265" t="s">
        <v>497</v>
      </c>
      <c r="H986" s="265" t="s">
        <v>499</v>
      </c>
      <c r="I986" s="265" t="s">
        <v>717</v>
      </c>
      <c r="M986" s="265" t="s">
        <v>472</v>
      </c>
    </row>
    <row r="987" spans="1:21">
      <c r="A987" s="265">
        <v>215885</v>
      </c>
      <c r="B987" s="265" t="s">
        <v>963</v>
      </c>
      <c r="C987" s="265" t="s">
        <v>185</v>
      </c>
      <c r="D987" s="265" t="s">
        <v>288</v>
      </c>
      <c r="E987" s="265" t="s">
        <v>497</v>
      </c>
      <c r="H987" s="265" t="s">
        <v>499</v>
      </c>
      <c r="I987" s="265" t="s">
        <v>717</v>
      </c>
      <c r="M987" s="265" t="s">
        <v>491</v>
      </c>
    </row>
    <row r="988" spans="1:21">
      <c r="A988" s="265">
        <v>215886</v>
      </c>
      <c r="B988" s="265" t="s">
        <v>2950</v>
      </c>
      <c r="C988" s="265" t="s">
        <v>2951</v>
      </c>
      <c r="D988" s="265" t="s">
        <v>417</v>
      </c>
      <c r="E988" s="265" t="s">
        <v>497</v>
      </c>
      <c r="H988" s="265" t="s">
        <v>499</v>
      </c>
      <c r="I988" s="265" t="s">
        <v>717</v>
      </c>
      <c r="M988" s="265" t="s">
        <v>474</v>
      </c>
      <c r="U988" s="265">
        <v>25000</v>
      </c>
    </row>
    <row r="989" spans="1:21">
      <c r="A989" s="265">
        <v>215887</v>
      </c>
      <c r="B989" s="265" t="s">
        <v>2952</v>
      </c>
      <c r="C989" s="265" t="s">
        <v>128</v>
      </c>
      <c r="D989" s="265" t="s">
        <v>392</v>
      </c>
      <c r="E989" s="265" t="s">
        <v>497</v>
      </c>
      <c r="H989" s="265" t="s">
        <v>499</v>
      </c>
      <c r="I989" s="265" t="s">
        <v>717</v>
      </c>
      <c r="M989" s="265" t="s">
        <v>474</v>
      </c>
    </row>
    <row r="990" spans="1:21">
      <c r="A990" s="265">
        <v>215888</v>
      </c>
      <c r="B990" s="265" t="s">
        <v>2953</v>
      </c>
      <c r="C990" s="265" t="s">
        <v>2954</v>
      </c>
      <c r="D990" s="265" t="s">
        <v>2955</v>
      </c>
      <c r="E990" s="265" t="s">
        <v>497</v>
      </c>
      <c r="H990" s="265" t="s">
        <v>499</v>
      </c>
      <c r="I990" s="265" t="s">
        <v>717</v>
      </c>
      <c r="M990" s="265" t="s">
        <v>474</v>
      </c>
    </row>
    <row r="991" spans="1:21">
      <c r="A991" s="265">
        <v>215889</v>
      </c>
      <c r="B991" s="265" t="s">
        <v>3246</v>
      </c>
      <c r="C991" s="265" t="s">
        <v>693</v>
      </c>
      <c r="D991" s="265" t="s">
        <v>3247</v>
      </c>
      <c r="E991" s="265" t="s">
        <v>498</v>
      </c>
      <c r="H991" s="265" t="s">
        <v>3414</v>
      </c>
      <c r="I991" s="265" t="s">
        <v>717</v>
      </c>
      <c r="M991" s="265" t="s">
        <v>463</v>
      </c>
    </row>
    <row r="992" spans="1:21">
      <c r="A992" s="265">
        <v>215890</v>
      </c>
      <c r="B992" s="265" t="s">
        <v>2022</v>
      </c>
      <c r="C992" s="265" t="s">
        <v>686</v>
      </c>
      <c r="D992" s="265" t="s">
        <v>306</v>
      </c>
      <c r="E992" s="265" t="s">
        <v>497</v>
      </c>
      <c r="H992" s="265" t="s">
        <v>499</v>
      </c>
      <c r="I992" s="265" t="s">
        <v>717</v>
      </c>
      <c r="M992" s="265" t="s">
        <v>493</v>
      </c>
    </row>
    <row r="993" spans="1:13">
      <c r="A993" s="265">
        <v>215891</v>
      </c>
      <c r="B993" s="265" t="s">
        <v>1328</v>
      </c>
      <c r="C993" s="265" t="s">
        <v>1329</v>
      </c>
      <c r="D993" s="265" t="s">
        <v>401</v>
      </c>
      <c r="E993" s="265" t="s">
        <v>497</v>
      </c>
      <c r="H993" s="265" t="s">
        <v>499</v>
      </c>
      <c r="I993" s="265" t="s">
        <v>717</v>
      </c>
      <c r="M993" s="265" t="s">
        <v>484</v>
      </c>
    </row>
    <row r="994" spans="1:13">
      <c r="A994" s="265">
        <v>215892</v>
      </c>
      <c r="B994" s="265" t="s">
        <v>1889</v>
      </c>
      <c r="C994" s="265" t="s">
        <v>603</v>
      </c>
      <c r="D994" s="265" t="s">
        <v>1890</v>
      </c>
      <c r="E994" s="265" t="s">
        <v>498</v>
      </c>
      <c r="H994" s="265" t="s">
        <v>499</v>
      </c>
      <c r="I994" s="265" t="s">
        <v>717</v>
      </c>
      <c r="M994" s="265" t="s">
        <v>482</v>
      </c>
    </row>
    <row r="995" spans="1:13">
      <c r="A995" s="265">
        <v>215893</v>
      </c>
      <c r="B995" s="265" t="s">
        <v>1891</v>
      </c>
      <c r="C995" s="265" t="s">
        <v>128</v>
      </c>
      <c r="D995" s="265" t="s">
        <v>1892</v>
      </c>
      <c r="E995" s="265" t="s">
        <v>498</v>
      </c>
      <c r="H995" s="265" t="s">
        <v>499</v>
      </c>
      <c r="I995" s="265" t="s">
        <v>717</v>
      </c>
      <c r="M995" s="265" t="s">
        <v>482</v>
      </c>
    </row>
    <row r="996" spans="1:13">
      <c r="A996" s="265">
        <v>215894</v>
      </c>
      <c r="B996" s="265" t="s">
        <v>1731</v>
      </c>
      <c r="C996" s="265" t="s">
        <v>699</v>
      </c>
      <c r="D996" s="265" t="s">
        <v>1106</v>
      </c>
      <c r="E996" s="265" t="s">
        <v>497</v>
      </c>
      <c r="H996" s="265" t="s">
        <v>499</v>
      </c>
      <c r="I996" s="265" t="s">
        <v>717</v>
      </c>
      <c r="M996" s="265" t="s">
        <v>483</v>
      </c>
    </row>
    <row r="997" spans="1:13">
      <c r="A997" s="265">
        <v>215895</v>
      </c>
      <c r="B997" s="265" t="s">
        <v>2023</v>
      </c>
      <c r="C997" s="265" t="s">
        <v>148</v>
      </c>
      <c r="D997" s="265" t="s">
        <v>358</v>
      </c>
      <c r="E997" s="265" t="s">
        <v>498</v>
      </c>
      <c r="H997" s="265" t="s">
        <v>499</v>
      </c>
      <c r="I997" s="265" t="s">
        <v>717</v>
      </c>
      <c r="M997" s="265" t="s">
        <v>493</v>
      </c>
    </row>
    <row r="998" spans="1:13">
      <c r="A998" s="265">
        <v>215896</v>
      </c>
      <c r="B998" s="265" t="s">
        <v>2445</v>
      </c>
      <c r="C998" s="265" t="s">
        <v>135</v>
      </c>
      <c r="D998" s="265" t="s">
        <v>324</v>
      </c>
      <c r="E998" s="265" t="s">
        <v>498</v>
      </c>
      <c r="H998" s="265" t="s">
        <v>499</v>
      </c>
      <c r="I998" s="265" t="s">
        <v>717</v>
      </c>
      <c r="M998" s="265" t="s">
        <v>472</v>
      </c>
    </row>
    <row r="999" spans="1:13">
      <c r="A999" s="265">
        <v>215897</v>
      </c>
      <c r="B999" s="265" t="s">
        <v>3133</v>
      </c>
      <c r="C999" s="265" t="s">
        <v>178</v>
      </c>
      <c r="D999" s="265" t="s">
        <v>2703</v>
      </c>
      <c r="E999" s="265" t="s">
        <v>498</v>
      </c>
      <c r="H999" s="265" t="s">
        <v>499</v>
      </c>
      <c r="I999" s="265" t="s">
        <v>717</v>
      </c>
      <c r="M999" s="265" t="s">
        <v>486</v>
      </c>
    </row>
    <row r="1000" spans="1:13">
      <c r="A1000" s="265">
        <v>215898</v>
      </c>
      <c r="B1000" s="265" t="s">
        <v>1800</v>
      </c>
      <c r="C1000" s="265" t="s">
        <v>78</v>
      </c>
      <c r="D1000" s="265" t="s">
        <v>342</v>
      </c>
      <c r="E1000" s="265" t="s">
        <v>498</v>
      </c>
      <c r="H1000" s="265" t="s">
        <v>499</v>
      </c>
      <c r="I1000" s="265" t="s">
        <v>717</v>
      </c>
      <c r="M1000" s="265" t="s">
        <v>483</v>
      </c>
    </row>
    <row r="1001" spans="1:13">
      <c r="A1001" s="265">
        <v>215899</v>
      </c>
      <c r="B1001" s="265" t="s">
        <v>1732</v>
      </c>
      <c r="C1001" s="265" t="s">
        <v>1733</v>
      </c>
      <c r="D1001" s="265" t="s">
        <v>1734</v>
      </c>
      <c r="E1001" s="265" t="s">
        <v>498</v>
      </c>
      <c r="H1001" s="265" t="s">
        <v>499</v>
      </c>
      <c r="I1001" s="265" t="s">
        <v>717</v>
      </c>
      <c r="M1001" s="265" t="s">
        <v>483</v>
      </c>
    </row>
    <row r="1002" spans="1:13">
      <c r="A1002" s="265">
        <v>215900</v>
      </c>
      <c r="B1002" s="265" t="s">
        <v>752</v>
      </c>
      <c r="C1002" s="265" t="s">
        <v>142</v>
      </c>
      <c r="D1002" s="265" t="s">
        <v>753</v>
      </c>
      <c r="E1002" s="265" t="s">
        <v>498</v>
      </c>
      <c r="F1002" s="265">
        <v>35324</v>
      </c>
      <c r="G1002" s="265" t="s">
        <v>554</v>
      </c>
      <c r="H1002" s="265" t="s">
        <v>499</v>
      </c>
      <c r="I1002" s="265" t="s">
        <v>717</v>
      </c>
      <c r="M1002" s="265" t="s">
        <v>494</v>
      </c>
    </row>
    <row r="1003" spans="1:13">
      <c r="A1003" s="265">
        <v>215901</v>
      </c>
      <c r="B1003" s="265" t="s">
        <v>2956</v>
      </c>
      <c r="C1003" s="265" t="s">
        <v>100</v>
      </c>
      <c r="D1003" s="265" t="s">
        <v>2957</v>
      </c>
      <c r="E1003" s="265" t="s">
        <v>498</v>
      </c>
      <c r="H1003" s="265" t="s">
        <v>499</v>
      </c>
      <c r="I1003" s="265" t="s">
        <v>717</v>
      </c>
      <c r="M1003" s="265" t="s">
        <v>474</v>
      </c>
    </row>
    <row r="1004" spans="1:13">
      <c r="A1004" s="265">
        <v>215902</v>
      </c>
      <c r="B1004" s="265" t="s">
        <v>1148</v>
      </c>
      <c r="C1004" s="265" t="s">
        <v>88</v>
      </c>
      <c r="D1004" s="265" t="s">
        <v>805</v>
      </c>
      <c r="E1004" s="265" t="s">
        <v>498</v>
      </c>
      <c r="H1004" s="265" t="s">
        <v>499</v>
      </c>
      <c r="I1004" s="265" t="s">
        <v>717</v>
      </c>
      <c r="M1004" s="265" t="s">
        <v>492</v>
      </c>
    </row>
    <row r="1005" spans="1:13">
      <c r="A1005" s="265">
        <v>215903</v>
      </c>
      <c r="B1005" s="265" t="s">
        <v>2446</v>
      </c>
      <c r="C1005" s="265" t="s">
        <v>2447</v>
      </c>
      <c r="D1005" s="265" t="s">
        <v>414</v>
      </c>
      <c r="E1005" s="265" t="s">
        <v>498</v>
      </c>
      <c r="H1005" s="265" t="s">
        <v>499</v>
      </c>
      <c r="I1005" s="265" t="s">
        <v>717</v>
      </c>
      <c r="M1005" s="265" t="s">
        <v>472</v>
      </c>
    </row>
    <row r="1006" spans="1:13">
      <c r="A1006" s="265">
        <v>215904</v>
      </c>
      <c r="B1006" s="265" t="s">
        <v>964</v>
      </c>
      <c r="C1006" s="265" t="s">
        <v>171</v>
      </c>
      <c r="D1006" s="265" t="s">
        <v>374</v>
      </c>
      <c r="E1006" s="265" t="s">
        <v>498</v>
      </c>
      <c r="H1006" s="265" t="s">
        <v>499</v>
      </c>
      <c r="I1006" s="265" t="s">
        <v>717</v>
      </c>
      <c r="M1006" s="265" t="s">
        <v>491</v>
      </c>
    </row>
    <row r="1007" spans="1:13">
      <c r="A1007" s="265">
        <v>215905</v>
      </c>
      <c r="B1007" s="265" t="s">
        <v>2958</v>
      </c>
      <c r="C1007" s="265" t="s">
        <v>166</v>
      </c>
      <c r="D1007" s="265" t="s">
        <v>398</v>
      </c>
      <c r="E1007" s="265" t="s">
        <v>497</v>
      </c>
      <c r="H1007" s="265" t="s">
        <v>499</v>
      </c>
      <c r="I1007" s="265" t="s">
        <v>717</v>
      </c>
      <c r="M1007" s="265" t="s">
        <v>474</v>
      </c>
    </row>
    <row r="1008" spans="1:13">
      <c r="A1008" s="265">
        <v>215906</v>
      </c>
      <c r="B1008" s="265" t="s">
        <v>2448</v>
      </c>
      <c r="C1008" s="265" t="s">
        <v>184</v>
      </c>
      <c r="D1008" s="265" t="s">
        <v>325</v>
      </c>
      <c r="E1008" s="265" t="s">
        <v>498</v>
      </c>
      <c r="H1008" s="265" t="s">
        <v>499</v>
      </c>
      <c r="I1008" s="265" t="s">
        <v>717</v>
      </c>
      <c r="M1008" s="265" t="s">
        <v>472</v>
      </c>
    </row>
    <row r="1009" spans="1:13">
      <c r="A1009" s="265">
        <v>215907</v>
      </c>
      <c r="B1009" s="265" t="s">
        <v>1369</v>
      </c>
      <c r="C1009" s="265" t="s">
        <v>1370</v>
      </c>
      <c r="D1009" s="265" t="s">
        <v>1371</v>
      </c>
      <c r="E1009" s="265" t="s">
        <v>498</v>
      </c>
      <c r="H1009" s="265" t="s">
        <v>499</v>
      </c>
      <c r="I1009" s="265" t="s">
        <v>717</v>
      </c>
      <c r="M1009" s="265" t="s">
        <v>487</v>
      </c>
    </row>
    <row r="1010" spans="1:13">
      <c r="A1010" s="265">
        <v>215908</v>
      </c>
      <c r="B1010" s="265" t="s">
        <v>2959</v>
      </c>
      <c r="C1010" s="265" t="s">
        <v>88</v>
      </c>
      <c r="D1010" s="265" t="s">
        <v>2635</v>
      </c>
      <c r="E1010" s="265" t="s">
        <v>498</v>
      </c>
      <c r="H1010" s="265" t="s">
        <v>499</v>
      </c>
      <c r="I1010" s="265" t="s">
        <v>717</v>
      </c>
      <c r="M1010" s="265" t="s">
        <v>474</v>
      </c>
    </row>
    <row r="1011" spans="1:13">
      <c r="A1011" s="265">
        <v>215909</v>
      </c>
      <c r="B1011" s="265" t="s">
        <v>1735</v>
      </c>
      <c r="C1011" s="265" t="s">
        <v>1736</v>
      </c>
      <c r="D1011" s="265" t="s">
        <v>1167</v>
      </c>
      <c r="E1011" s="265" t="s">
        <v>498</v>
      </c>
      <c r="H1011" s="265" t="s">
        <v>499</v>
      </c>
      <c r="I1011" s="265" t="s">
        <v>717</v>
      </c>
      <c r="M1011" s="265" t="s">
        <v>483</v>
      </c>
    </row>
    <row r="1012" spans="1:13">
      <c r="A1012" s="265">
        <v>215910</v>
      </c>
      <c r="B1012" s="265" t="s">
        <v>3269</v>
      </c>
      <c r="C1012" s="265" t="s">
        <v>616</v>
      </c>
      <c r="D1012" s="265" t="s">
        <v>302</v>
      </c>
      <c r="E1012" s="265" t="s">
        <v>498</v>
      </c>
      <c r="H1012" s="265" t="s">
        <v>557</v>
      </c>
      <c r="I1012" s="265" t="s">
        <v>717</v>
      </c>
      <c r="M1012" s="265" t="s">
        <v>463</v>
      </c>
    </row>
    <row r="1013" spans="1:13">
      <c r="A1013" s="265">
        <v>215911</v>
      </c>
      <c r="B1013" s="265" t="s">
        <v>1801</v>
      </c>
      <c r="C1013" s="265" t="s">
        <v>88</v>
      </c>
      <c r="D1013" s="265" t="s">
        <v>1802</v>
      </c>
      <c r="E1013" s="265" t="s">
        <v>498</v>
      </c>
      <c r="H1013" s="265" t="s">
        <v>499</v>
      </c>
      <c r="I1013" s="265" t="s">
        <v>717</v>
      </c>
      <c r="M1013" s="265" t="s">
        <v>483</v>
      </c>
    </row>
    <row r="1014" spans="1:13">
      <c r="A1014" s="265">
        <v>215912</v>
      </c>
      <c r="B1014" s="265" t="s">
        <v>2960</v>
      </c>
      <c r="C1014" s="265" t="s">
        <v>578</v>
      </c>
      <c r="D1014" s="265" t="s">
        <v>333</v>
      </c>
      <c r="E1014" s="265" t="s">
        <v>498</v>
      </c>
      <c r="H1014" s="265" t="s">
        <v>499</v>
      </c>
      <c r="I1014" s="265" t="s">
        <v>717</v>
      </c>
      <c r="M1014" s="265" t="s">
        <v>474</v>
      </c>
    </row>
    <row r="1015" spans="1:13">
      <c r="A1015" s="265">
        <v>215913</v>
      </c>
      <c r="B1015" s="265" t="s">
        <v>2961</v>
      </c>
      <c r="C1015" s="265" t="s">
        <v>128</v>
      </c>
      <c r="D1015" s="265" t="s">
        <v>612</v>
      </c>
      <c r="E1015" s="265" t="s">
        <v>498</v>
      </c>
      <c r="H1015" s="265" t="s">
        <v>499</v>
      </c>
      <c r="I1015" s="265" t="s">
        <v>717</v>
      </c>
      <c r="M1015" s="265" t="s">
        <v>474</v>
      </c>
    </row>
    <row r="1016" spans="1:13">
      <c r="A1016" s="265">
        <v>215914</v>
      </c>
      <c r="B1016" s="265" t="s">
        <v>2962</v>
      </c>
      <c r="C1016" s="265" t="s">
        <v>603</v>
      </c>
      <c r="D1016" s="265" t="s">
        <v>245</v>
      </c>
      <c r="E1016" s="265" t="s">
        <v>497</v>
      </c>
      <c r="H1016" s="265" t="s">
        <v>499</v>
      </c>
      <c r="I1016" s="265" t="s">
        <v>717</v>
      </c>
      <c r="M1016" s="265" t="s">
        <v>474</v>
      </c>
    </row>
    <row r="1017" spans="1:13">
      <c r="A1017" s="265">
        <v>215915</v>
      </c>
      <c r="B1017" s="265" t="s">
        <v>1330</v>
      </c>
      <c r="C1017" s="265" t="s">
        <v>1331</v>
      </c>
      <c r="D1017" s="265" t="s">
        <v>318</v>
      </c>
      <c r="E1017" s="265" t="s">
        <v>498</v>
      </c>
      <c r="H1017" s="265" t="s">
        <v>499</v>
      </c>
      <c r="I1017" s="265" t="s">
        <v>717</v>
      </c>
      <c r="M1017" s="265" t="s">
        <v>484</v>
      </c>
    </row>
    <row r="1018" spans="1:13">
      <c r="A1018" s="265">
        <v>215916</v>
      </c>
      <c r="B1018" s="265" t="s">
        <v>1893</v>
      </c>
      <c r="C1018" s="265" t="s">
        <v>922</v>
      </c>
      <c r="D1018" s="265" t="s">
        <v>373</v>
      </c>
      <c r="E1018" s="265" t="s">
        <v>498</v>
      </c>
      <c r="H1018" s="265" t="s">
        <v>499</v>
      </c>
      <c r="I1018" s="265" t="s">
        <v>717</v>
      </c>
      <c r="M1018" s="265" t="s">
        <v>482</v>
      </c>
    </row>
    <row r="1019" spans="1:13">
      <c r="A1019" s="265">
        <v>215917</v>
      </c>
      <c r="B1019" s="265" t="s">
        <v>2963</v>
      </c>
      <c r="C1019" s="265" t="s">
        <v>144</v>
      </c>
      <c r="D1019" s="265" t="s">
        <v>317</v>
      </c>
      <c r="E1019" s="265" t="s">
        <v>498</v>
      </c>
      <c r="H1019" s="265" t="s">
        <v>499</v>
      </c>
      <c r="I1019" s="265" t="s">
        <v>717</v>
      </c>
      <c r="M1019" s="265" t="s">
        <v>474</v>
      </c>
    </row>
    <row r="1020" spans="1:13">
      <c r="A1020" s="265">
        <v>215918</v>
      </c>
      <c r="B1020" s="265" t="s">
        <v>1737</v>
      </c>
      <c r="C1020" s="265" t="s">
        <v>1299</v>
      </c>
      <c r="D1020" s="265" t="s">
        <v>1738</v>
      </c>
      <c r="E1020" s="265" t="s">
        <v>498</v>
      </c>
      <c r="H1020" s="265" t="s">
        <v>499</v>
      </c>
      <c r="I1020" s="265" t="s">
        <v>717</v>
      </c>
      <c r="M1020" s="265" t="s">
        <v>483</v>
      </c>
    </row>
    <row r="1021" spans="1:13">
      <c r="A1021" s="265">
        <v>215919</v>
      </c>
      <c r="B1021" s="265" t="s">
        <v>2964</v>
      </c>
      <c r="C1021" s="265" t="s">
        <v>216</v>
      </c>
      <c r="D1021" s="265" t="s">
        <v>325</v>
      </c>
      <c r="E1021" s="265" t="s">
        <v>497</v>
      </c>
      <c r="H1021" s="265" t="s">
        <v>499</v>
      </c>
      <c r="I1021" s="265" t="s">
        <v>717</v>
      </c>
      <c r="M1021" s="265" t="s">
        <v>474</v>
      </c>
    </row>
    <row r="1022" spans="1:13">
      <c r="A1022" s="265">
        <v>215920</v>
      </c>
      <c r="B1022" s="265" t="s">
        <v>1509</v>
      </c>
      <c r="C1022" s="265" t="s">
        <v>101</v>
      </c>
      <c r="D1022" s="265" t="s">
        <v>615</v>
      </c>
      <c r="E1022" s="265" t="s">
        <v>498</v>
      </c>
      <c r="H1022" s="265" t="s">
        <v>499</v>
      </c>
      <c r="I1022" s="265" t="s">
        <v>717</v>
      </c>
      <c r="M1022" s="265" t="s">
        <v>481</v>
      </c>
    </row>
    <row r="1023" spans="1:13">
      <c r="A1023" s="265">
        <v>215921</v>
      </c>
      <c r="B1023" s="265" t="s">
        <v>3134</v>
      </c>
      <c r="C1023" s="265" t="s">
        <v>104</v>
      </c>
      <c r="D1023" s="265" t="s">
        <v>3135</v>
      </c>
      <c r="E1023" s="265" t="s">
        <v>497</v>
      </c>
      <c r="H1023" s="265" t="s">
        <v>499</v>
      </c>
      <c r="I1023" s="265" t="s">
        <v>717</v>
      </c>
      <c r="M1023" s="265" t="s">
        <v>486</v>
      </c>
    </row>
    <row r="1024" spans="1:13">
      <c r="A1024" s="265">
        <v>215922</v>
      </c>
      <c r="B1024" s="265" t="s">
        <v>1510</v>
      </c>
      <c r="C1024" s="265" t="s">
        <v>84</v>
      </c>
      <c r="D1024" s="265" t="s">
        <v>323</v>
      </c>
      <c r="E1024" s="265" t="s">
        <v>497</v>
      </c>
      <c r="H1024" s="265" t="s">
        <v>499</v>
      </c>
      <c r="I1024" s="265" t="s">
        <v>717</v>
      </c>
      <c r="M1024" s="265" t="s">
        <v>481</v>
      </c>
    </row>
    <row r="1025" spans="1:13">
      <c r="A1025" s="265">
        <v>215923</v>
      </c>
      <c r="B1025" s="265" t="s">
        <v>965</v>
      </c>
      <c r="C1025" s="265" t="s">
        <v>197</v>
      </c>
      <c r="D1025" s="265" t="s">
        <v>420</v>
      </c>
      <c r="E1025" s="265" t="s">
        <v>498</v>
      </c>
      <c r="H1025" s="265" t="s">
        <v>499</v>
      </c>
      <c r="I1025" s="265" t="s">
        <v>717</v>
      </c>
      <c r="M1025" s="265" t="s">
        <v>491</v>
      </c>
    </row>
    <row r="1026" spans="1:13">
      <c r="A1026" s="265">
        <v>215924</v>
      </c>
      <c r="B1026" s="265" t="s">
        <v>1372</v>
      </c>
      <c r="C1026" s="265" t="s">
        <v>91</v>
      </c>
      <c r="D1026" s="265" t="s">
        <v>1373</v>
      </c>
      <c r="E1026" s="265" t="s">
        <v>498</v>
      </c>
      <c r="H1026" s="265" t="s">
        <v>499</v>
      </c>
      <c r="I1026" s="265" t="s">
        <v>717</v>
      </c>
      <c r="M1026" s="265" t="s">
        <v>487</v>
      </c>
    </row>
    <row r="1027" spans="1:13">
      <c r="A1027" s="265">
        <v>215925</v>
      </c>
      <c r="B1027" s="265" t="s">
        <v>2024</v>
      </c>
      <c r="C1027" s="265" t="s">
        <v>139</v>
      </c>
      <c r="D1027" s="265" t="s">
        <v>287</v>
      </c>
      <c r="E1027" s="265" t="s">
        <v>498</v>
      </c>
      <c r="H1027" s="265" t="s">
        <v>499</v>
      </c>
      <c r="I1027" s="265" t="s">
        <v>717</v>
      </c>
      <c r="M1027" s="265" t="s">
        <v>493</v>
      </c>
    </row>
    <row r="1028" spans="1:13">
      <c r="A1028" s="265">
        <v>215926</v>
      </c>
      <c r="B1028" s="265" t="s">
        <v>1739</v>
      </c>
      <c r="C1028" s="265" t="s">
        <v>126</v>
      </c>
      <c r="D1028" s="265" t="s">
        <v>358</v>
      </c>
      <c r="E1028" s="265" t="s">
        <v>498</v>
      </c>
      <c r="H1028" s="265" t="s">
        <v>499</v>
      </c>
      <c r="I1028" s="265" t="s">
        <v>717</v>
      </c>
      <c r="M1028" s="265" t="s">
        <v>483</v>
      </c>
    </row>
    <row r="1029" spans="1:13">
      <c r="A1029" s="265">
        <v>215927</v>
      </c>
      <c r="B1029" s="265" t="s">
        <v>1149</v>
      </c>
      <c r="C1029" s="265" t="s">
        <v>580</v>
      </c>
      <c r="D1029" s="265" t="s">
        <v>376</v>
      </c>
      <c r="E1029" s="265" t="s">
        <v>498</v>
      </c>
      <c r="H1029" s="265" t="s">
        <v>499</v>
      </c>
      <c r="I1029" s="265" t="s">
        <v>717</v>
      </c>
      <c r="M1029" s="265" t="s">
        <v>492</v>
      </c>
    </row>
    <row r="1030" spans="1:13">
      <c r="A1030" s="265">
        <v>215928</v>
      </c>
      <c r="B1030" s="265" t="s">
        <v>1740</v>
      </c>
      <c r="C1030" s="265" t="s">
        <v>1741</v>
      </c>
      <c r="D1030" s="265" t="s">
        <v>1352</v>
      </c>
      <c r="E1030" s="265" t="s">
        <v>498</v>
      </c>
      <c r="H1030" s="265" t="s">
        <v>499</v>
      </c>
      <c r="I1030" s="265" t="s">
        <v>717</v>
      </c>
      <c r="M1030" s="265" t="s">
        <v>483</v>
      </c>
    </row>
    <row r="1031" spans="1:13">
      <c r="A1031" s="265">
        <v>215929</v>
      </c>
      <c r="B1031" s="265" t="s">
        <v>2965</v>
      </c>
      <c r="C1031" s="265" t="s">
        <v>90</v>
      </c>
      <c r="D1031" s="265" t="s">
        <v>953</v>
      </c>
      <c r="E1031" s="265" t="s">
        <v>497</v>
      </c>
      <c r="H1031" s="265" t="s">
        <v>499</v>
      </c>
      <c r="I1031" s="265" t="s">
        <v>717</v>
      </c>
      <c r="M1031" s="265" t="s">
        <v>474</v>
      </c>
    </row>
    <row r="1032" spans="1:13">
      <c r="A1032" s="265">
        <v>215930</v>
      </c>
      <c r="B1032" s="265" t="s">
        <v>2966</v>
      </c>
      <c r="C1032" s="265" t="s">
        <v>84</v>
      </c>
      <c r="D1032" s="265" t="s">
        <v>2967</v>
      </c>
      <c r="E1032" s="265" t="s">
        <v>497</v>
      </c>
      <c r="H1032" s="265" t="s">
        <v>499</v>
      </c>
      <c r="I1032" s="265" t="s">
        <v>717</v>
      </c>
      <c r="M1032" s="265" t="s">
        <v>474</v>
      </c>
    </row>
    <row r="1033" spans="1:13">
      <c r="A1033" s="265">
        <v>215931</v>
      </c>
      <c r="B1033" s="265" t="s">
        <v>3248</v>
      </c>
      <c r="C1033" s="265" t="s">
        <v>581</v>
      </c>
      <c r="D1033" s="265" t="s">
        <v>3249</v>
      </c>
      <c r="E1033" s="265" t="s">
        <v>497</v>
      </c>
      <c r="H1033" s="265" t="s">
        <v>3414</v>
      </c>
      <c r="I1033" s="265" t="s">
        <v>717</v>
      </c>
      <c r="M1033" s="265" t="s">
        <v>463</v>
      </c>
    </row>
    <row r="1034" spans="1:13">
      <c r="A1034" s="265">
        <v>215932</v>
      </c>
      <c r="B1034" s="265" t="s">
        <v>1332</v>
      </c>
      <c r="C1034" s="265" t="s">
        <v>84</v>
      </c>
      <c r="D1034" s="265" t="s">
        <v>875</v>
      </c>
      <c r="E1034" s="265" t="s">
        <v>498</v>
      </c>
      <c r="H1034" s="265" t="s">
        <v>499</v>
      </c>
      <c r="I1034" s="265" t="s">
        <v>717</v>
      </c>
      <c r="M1034" s="265" t="s">
        <v>484</v>
      </c>
    </row>
    <row r="1035" spans="1:13">
      <c r="A1035" s="265">
        <v>215933</v>
      </c>
      <c r="B1035" s="265" t="s">
        <v>2449</v>
      </c>
      <c r="C1035" s="265" t="s">
        <v>1375</v>
      </c>
      <c r="D1035" s="265" t="s">
        <v>362</v>
      </c>
      <c r="E1035" s="265" t="s">
        <v>498</v>
      </c>
      <c r="H1035" s="265" t="s">
        <v>499</v>
      </c>
      <c r="I1035" s="265" t="s">
        <v>717</v>
      </c>
      <c r="M1035" s="265" t="s">
        <v>472</v>
      </c>
    </row>
    <row r="1036" spans="1:13">
      <c r="A1036" s="265">
        <v>215934</v>
      </c>
      <c r="B1036" s="265" t="s">
        <v>1374</v>
      </c>
      <c r="C1036" s="265" t="s">
        <v>226</v>
      </c>
      <c r="D1036" s="265" t="s">
        <v>138</v>
      </c>
      <c r="E1036" s="265" t="s">
        <v>498</v>
      </c>
      <c r="H1036" s="265" t="s">
        <v>499</v>
      </c>
      <c r="I1036" s="265" t="s">
        <v>717</v>
      </c>
      <c r="M1036" s="265" t="s">
        <v>487</v>
      </c>
    </row>
    <row r="1037" spans="1:13">
      <c r="A1037" s="265">
        <v>215935</v>
      </c>
      <c r="B1037" s="265" t="s">
        <v>2450</v>
      </c>
      <c r="C1037" s="265" t="s">
        <v>2451</v>
      </c>
      <c r="D1037" s="265" t="s">
        <v>2452</v>
      </c>
      <c r="E1037" s="265" t="s">
        <v>498</v>
      </c>
      <c r="H1037" s="265" t="s">
        <v>499</v>
      </c>
      <c r="I1037" s="265" t="s">
        <v>717</v>
      </c>
      <c r="M1037" s="265" t="s">
        <v>472</v>
      </c>
    </row>
    <row r="1038" spans="1:13">
      <c r="A1038" s="265">
        <v>215936</v>
      </c>
      <c r="B1038" s="265" t="s">
        <v>3136</v>
      </c>
      <c r="C1038" s="265" t="s">
        <v>88</v>
      </c>
      <c r="D1038" s="265" t="s">
        <v>464</v>
      </c>
      <c r="E1038" s="265" t="s">
        <v>498</v>
      </c>
      <c r="H1038" s="265" t="s">
        <v>499</v>
      </c>
      <c r="I1038" s="265" t="s">
        <v>717</v>
      </c>
      <c r="M1038" s="265" t="s">
        <v>486</v>
      </c>
    </row>
    <row r="1039" spans="1:13">
      <c r="A1039" s="265">
        <v>215937</v>
      </c>
      <c r="B1039" s="265" t="s">
        <v>966</v>
      </c>
      <c r="C1039" s="265" t="s">
        <v>327</v>
      </c>
      <c r="D1039" s="265" t="s">
        <v>967</v>
      </c>
      <c r="E1039" s="265" t="s">
        <v>498</v>
      </c>
      <c r="H1039" s="265" t="s">
        <v>499</v>
      </c>
      <c r="I1039" s="265" t="s">
        <v>717</v>
      </c>
      <c r="M1039" s="265" t="s">
        <v>491</v>
      </c>
    </row>
    <row r="1040" spans="1:13">
      <c r="A1040" s="265">
        <v>215938</v>
      </c>
      <c r="B1040" s="265" t="s">
        <v>2025</v>
      </c>
      <c r="C1040" s="265" t="s">
        <v>200</v>
      </c>
      <c r="D1040" s="265" t="s">
        <v>946</v>
      </c>
      <c r="E1040" s="265" t="s">
        <v>498</v>
      </c>
      <c r="H1040" s="265" t="s">
        <v>499</v>
      </c>
      <c r="I1040" s="265" t="s">
        <v>717</v>
      </c>
      <c r="M1040" s="265" t="s">
        <v>493</v>
      </c>
    </row>
    <row r="1041" spans="1:13">
      <c r="A1041" s="265">
        <v>215939</v>
      </c>
      <c r="B1041" s="265" t="s">
        <v>1333</v>
      </c>
      <c r="C1041" s="265" t="s">
        <v>106</v>
      </c>
      <c r="D1041" s="265" t="s">
        <v>284</v>
      </c>
      <c r="E1041" s="265" t="s">
        <v>498</v>
      </c>
      <c r="H1041" s="265" t="s">
        <v>499</v>
      </c>
      <c r="I1041" s="265" t="s">
        <v>717</v>
      </c>
      <c r="M1041" s="265" t="s">
        <v>484</v>
      </c>
    </row>
    <row r="1042" spans="1:13">
      <c r="A1042" s="265">
        <v>215940</v>
      </c>
      <c r="B1042" s="265" t="s">
        <v>1742</v>
      </c>
      <c r="C1042" s="265" t="s">
        <v>194</v>
      </c>
      <c r="D1042" s="265" t="s">
        <v>1743</v>
      </c>
      <c r="E1042" s="265" t="s">
        <v>498</v>
      </c>
      <c r="H1042" s="265" t="s">
        <v>499</v>
      </c>
      <c r="I1042" s="265" t="s">
        <v>717</v>
      </c>
      <c r="M1042" s="265" t="s">
        <v>483</v>
      </c>
    </row>
    <row r="1043" spans="1:13">
      <c r="A1043" s="265">
        <v>215941</v>
      </c>
      <c r="B1043" s="265" t="s">
        <v>1803</v>
      </c>
      <c r="C1043" s="265" t="s">
        <v>191</v>
      </c>
      <c r="D1043" s="265" t="s">
        <v>586</v>
      </c>
      <c r="E1043" s="265" t="s">
        <v>498</v>
      </c>
      <c r="H1043" s="265" t="s">
        <v>499</v>
      </c>
      <c r="I1043" s="265" t="s">
        <v>717</v>
      </c>
      <c r="M1043" s="265" t="s">
        <v>483</v>
      </c>
    </row>
    <row r="1044" spans="1:13">
      <c r="A1044" s="265">
        <v>215942</v>
      </c>
      <c r="B1044" s="265" t="s">
        <v>2453</v>
      </c>
      <c r="C1044" s="265" t="s">
        <v>224</v>
      </c>
      <c r="D1044" s="265" t="s">
        <v>2454</v>
      </c>
      <c r="E1044" s="265" t="s">
        <v>498</v>
      </c>
      <c r="H1044" s="265" t="s">
        <v>499</v>
      </c>
      <c r="I1044" s="265" t="s">
        <v>717</v>
      </c>
      <c r="M1044" s="265" t="s">
        <v>472</v>
      </c>
    </row>
    <row r="1045" spans="1:13">
      <c r="A1045" s="265">
        <v>215943</v>
      </c>
      <c r="B1045" s="265" t="s">
        <v>1744</v>
      </c>
      <c r="C1045" s="265" t="s">
        <v>227</v>
      </c>
      <c r="D1045" s="265" t="s">
        <v>401</v>
      </c>
      <c r="E1045" s="265" t="s">
        <v>498</v>
      </c>
      <c r="H1045" s="265" t="s">
        <v>499</v>
      </c>
      <c r="I1045" s="265" t="s">
        <v>717</v>
      </c>
      <c r="M1045" s="265" t="s">
        <v>483</v>
      </c>
    </row>
    <row r="1046" spans="1:13">
      <c r="A1046" s="265">
        <v>215944</v>
      </c>
      <c r="B1046" s="265" t="s">
        <v>3137</v>
      </c>
      <c r="C1046" s="265" t="s">
        <v>80</v>
      </c>
      <c r="D1046" s="265" t="s">
        <v>676</v>
      </c>
      <c r="E1046" s="265" t="s">
        <v>498</v>
      </c>
      <c r="H1046" s="265" t="s">
        <v>499</v>
      </c>
      <c r="I1046" s="265" t="s">
        <v>717</v>
      </c>
      <c r="M1046" s="265" t="s">
        <v>486</v>
      </c>
    </row>
    <row r="1047" spans="1:13">
      <c r="A1047" s="265">
        <v>215945</v>
      </c>
      <c r="B1047" s="265" t="s">
        <v>2455</v>
      </c>
      <c r="C1047" s="265" t="s">
        <v>2456</v>
      </c>
      <c r="D1047" s="265" t="s">
        <v>315</v>
      </c>
      <c r="E1047" s="265" t="s">
        <v>498</v>
      </c>
      <c r="H1047" s="265" t="s">
        <v>499</v>
      </c>
      <c r="I1047" s="265" t="s">
        <v>717</v>
      </c>
      <c r="M1047" s="265" t="s">
        <v>472</v>
      </c>
    </row>
    <row r="1048" spans="1:13">
      <c r="A1048" s="265">
        <v>215946</v>
      </c>
      <c r="B1048" s="265" t="s">
        <v>968</v>
      </c>
      <c r="C1048" s="265" t="s">
        <v>636</v>
      </c>
      <c r="D1048" s="265" t="s">
        <v>969</v>
      </c>
      <c r="E1048" s="265" t="s">
        <v>498</v>
      </c>
      <c r="H1048" s="265" t="s">
        <v>499</v>
      </c>
      <c r="I1048" s="265" t="s">
        <v>717</v>
      </c>
      <c r="M1048" s="265" t="s">
        <v>491</v>
      </c>
    </row>
    <row r="1049" spans="1:13">
      <c r="A1049" s="265">
        <v>215947</v>
      </c>
      <c r="B1049" s="265" t="s">
        <v>2457</v>
      </c>
      <c r="C1049" s="265" t="s">
        <v>155</v>
      </c>
      <c r="D1049" s="265" t="s">
        <v>2458</v>
      </c>
      <c r="E1049" s="265" t="s">
        <v>498</v>
      </c>
      <c r="H1049" s="265" t="s">
        <v>499</v>
      </c>
      <c r="I1049" s="265" t="s">
        <v>717</v>
      </c>
      <c r="M1049" s="265" t="s">
        <v>472</v>
      </c>
    </row>
    <row r="1050" spans="1:13">
      <c r="A1050" s="265">
        <v>215948</v>
      </c>
      <c r="B1050" s="265" t="s">
        <v>970</v>
      </c>
      <c r="C1050" s="265" t="s">
        <v>81</v>
      </c>
      <c r="D1050" s="265" t="s">
        <v>358</v>
      </c>
      <c r="E1050" s="265" t="s">
        <v>498</v>
      </c>
      <c r="H1050" s="265" t="s">
        <v>499</v>
      </c>
      <c r="I1050" s="265" t="s">
        <v>717</v>
      </c>
      <c r="M1050" s="265" t="s">
        <v>491</v>
      </c>
    </row>
    <row r="1051" spans="1:13">
      <c r="A1051" s="265">
        <v>215949</v>
      </c>
      <c r="B1051" s="265" t="s">
        <v>1894</v>
      </c>
      <c r="C1051" s="265" t="s">
        <v>1895</v>
      </c>
      <c r="D1051" s="265" t="s">
        <v>317</v>
      </c>
      <c r="E1051" s="265" t="s">
        <v>498</v>
      </c>
      <c r="H1051" s="265" t="s">
        <v>499</v>
      </c>
      <c r="I1051" s="265" t="s">
        <v>717</v>
      </c>
      <c r="M1051" s="265" t="s">
        <v>482</v>
      </c>
    </row>
    <row r="1052" spans="1:13">
      <c r="A1052" s="265">
        <v>215950</v>
      </c>
      <c r="B1052" s="265" t="s">
        <v>971</v>
      </c>
      <c r="C1052" s="265" t="s">
        <v>112</v>
      </c>
      <c r="D1052" s="265" t="s">
        <v>378</v>
      </c>
      <c r="E1052" s="265" t="s">
        <v>498</v>
      </c>
      <c r="H1052" s="265" t="s">
        <v>499</v>
      </c>
      <c r="I1052" s="265" t="s">
        <v>717</v>
      </c>
      <c r="M1052" s="265" t="s">
        <v>491</v>
      </c>
    </row>
    <row r="1053" spans="1:13">
      <c r="A1053" s="265">
        <v>215951</v>
      </c>
      <c r="B1053" s="265" t="s">
        <v>2968</v>
      </c>
      <c r="C1053" s="265" t="s">
        <v>227</v>
      </c>
      <c r="D1053" s="265" t="s">
        <v>372</v>
      </c>
      <c r="E1053" s="265" t="s">
        <v>498</v>
      </c>
      <c r="H1053" s="265" t="s">
        <v>499</v>
      </c>
      <c r="I1053" s="265" t="s">
        <v>717</v>
      </c>
      <c r="M1053" s="265" t="s">
        <v>474</v>
      </c>
    </row>
    <row r="1054" spans="1:13">
      <c r="A1054" s="265">
        <v>215952</v>
      </c>
      <c r="B1054" s="265" t="s">
        <v>1150</v>
      </c>
      <c r="C1054" s="265" t="s">
        <v>866</v>
      </c>
      <c r="D1054" s="265" t="s">
        <v>395</v>
      </c>
      <c r="E1054" s="265" t="s">
        <v>498</v>
      </c>
      <c r="H1054" s="265" t="s">
        <v>499</v>
      </c>
      <c r="I1054" s="265" t="s">
        <v>717</v>
      </c>
      <c r="M1054" s="265" t="s">
        <v>492</v>
      </c>
    </row>
    <row r="1055" spans="1:13">
      <c r="A1055" s="265">
        <v>215953</v>
      </c>
      <c r="B1055" s="265" t="s">
        <v>1745</v>
      </c>
      <c r="C1055" s="265" t="s">
        <v>633</v>
      </c>
      <c r="D1055" s="265" t="s">
        <v>850</v>
      </c>
      <c r="E1055" s="265" t="s">
        <v>498</v>
      </c>
      <c r="H1055" s="265" t="s">
        <v>499</v>
      </c>
      <c r="I1055" s="265" t="s">
        <v>717</v>
      </c>
      <c r="M1055" s="265" t="s">
        <v>483</v>
      </c>
    </row>
    <row r="1056" spans="1:13">
      <c r="A1056" s="265">
        <v>215954</v>
      </c>
      <c r="B1056" s="265" t="s">
        <v>2459</v>
      </c>
      <c r="C1056" s="265" t="s">
        <v>2460</v>
      </c>
      <c r="D1056" s="265" t="s">
        <v>320</v>
      </c>
      <c r="E1056" s="265" t="s">
        <v>498</v>
      </c>
      <c r="H1056" s="265" t="s">
        <v>499</v>
      </c>
      <c r="I1056" s="265" t="s">
        <v>717</v>
      </c>
      <c r="M1056" s="265" t="s">
        <v>472</v>
      </c>
    </row>
    <row r="1057" spans="1:13">
      <c r="A1057" s="265">
        <v>215955</v>
      </c>
      <c r="B1057" s="265" t="s">
        <v>1896</v>
      </c>
      <c r="C1057" s="265" t="s">
        <v>1897</v>
      </c>
      <c r="D1057" s="265" t="s">
        <v>390</v>
      </c>
      <c r="E1057" s="265" t="s">
        <v>498</v>
      </c>
      <c r="H1057" s="265" t="s">
        <v>499</v>
      </c>
      <c r="I1057" s="265" t="s">
        <v>717</v>
      </c>
      <c r="M1057" s="265" t="s">
        <v>482</v>
      </c>
    </row>
    <row r="1058" spans="1:13">
      <c r="A1058" s="265">
        <v>215956</v>
      </c>
      <c r="B1058" s="265" t="s">
        <v>2461</v>
      </c>
      <c r="C1058" s="265" t="s">
        <v>164</v>
      </c>
      <c r="D1058" s="265" t="s">
        <v>2462</v>
      </c>
      <c r="E1058" s="265" t="s">
        <v>498</v>
      </c>
      <c r="H1058" s="265" t="s">
        <v>499</v>
      </c>
      <c r="I1058" s="265" t="s">
        <v>717</v>
      </c>
      <c r="M1058" s="265" t="s">
        <v>472</v>
      </c>
    </row>
    <row r="1059" spans="1:13">
      <c r="A1059" s="265">
        <v>215957</v>
      </c>
      <c r="B1059" s="265" t="s">
        <v>754</v>
      </c>
      <c r="C1059" s="265" t="s">
        <v>755</v>
      </c>
      <c r="D1059" s="265" t="s">
        <v>372</v>
      </c>
      <c r="E1059" s="265" t="s">
        <v>498</v>
      </c>
      <c r="F1059" s="265">
        <v>36252</v>
      </c>
      <c r="G1059" s="265" t="s">
        <v>3395</v>
      </c>
      <c r="H1059" s="265" t="s">
        <v>499</v>
      </c>
      <c r="I1059" s="265" t="s">
        <v>717</v>
      </c>
      <c r="M1059" s="265" t="s">
        <v>494</v>
      </c>
    </row>
    <row r="1060" spans="1:13">
      <c r="A1060" s="265">
        <v>215958</v>
      </c>
      <c r="B1060" s="265" t="s">
        <v>2969</v>
      </c>
      <c r="C1060" s="265" t="s">
        <v>2970</v>
      </c>
      <c r="D1060" s="265" t="s">
        <v>2971</v>
      </c>
      <c r="E1060" s="265" t="s">
        <v>498</v>
      </c>
      <c r="H1060" s="265" t="s">
        <v>499</v>
      </c>
      <c r="I1060" s="265" t="s">
        <v>717</v>
      </c>
      <c r="M1060" s="265" t="s">
        <v>474</v>
      </c>
    </row>
    <row r="1061" spans="1:13">
      <c r="A1061" s="265">
        <v>215959</v>
      </c>
      <c r="B1061" s="265" t="s">
        <v>756</v>
      </c>
      <c r="C1061" s="265" t="s">
        <v>84</v>
      </c>
      <c r="D1061" s="265" t="s">
        <v>356</v>
      </c>
      <c r="E1061" s="265" t="s">
        <v>497</v>
      </c>
      <c r="F1061" s="265">
        <v>34726</v>
      </c>
      <c r="G1061" s="265" t="s">
        <v>3396</v>
      </c>
      <c r="H1061" s="265" t="s">
        <v>499</v>
      </c>
      <c r="I1061" s="265" t="s">
        <v>717</v>
      </c>
      <c r="M1061" s="265" t="s">
        <v>494</v>
      </c>
    </row>
    <row r="1062" spans="1:13">
      <c r="A1062" s="265">
        <v>215960</v>
      </c>
      <c r="B1062" s="265" t="s">
        <v>1441</v>
      </c>
      <c r="C1062" s="265" t="s">
        <v>152</v>
      </c>
      <c r="D1062" s="265" t="s">
        <v>585</v>
      </c>
      <c r="E1062" s="265" t="s">
        <v>498</v>
      </c>
      <c r="H1062" s="265" t="s">
        <v>499</v>
      </c>
      <c r="I1062" s="265" t="s">
        <v>717</v>
      </c>
      <c r="M1062" s="265" t="s">
        <v>487</v>
      </c>
    </row>
    <row r="1063" spans="1:13">
      <c r="A1063" s="265">
        <v>215961</v>
      </c>
      <c r="B1063" s="265" t="s">
        <v>1898</v>
      </c>
      <c r="C1063" s="265" t="s">
        <v>616</v>
      </c>
      <c r="D1063" s="265" t="s">
        <v>328</v>
      </c>
      <c r="E1063" s="265" t="s">
        <v>498</v>
      </c>
      <c r="H1063" s="265" t="s">
        <v>499</v>
      </c>
      <c r="I1063" s="265" t="s">
        <v>717</v>
      </c>
      <c r="M1063" s="265" t="s">
        <v>482</v>
      </c>
    </row>
    <row r="1064" spans="1:13">
      <c r="A1064" s="265">
        <v>215962</v>
      </c>
      <c r="B1064" s="265" t="s">
        <v>2026</v>
      </c>
      <c r="C1064" s="265" t="s">
        <v>227</v>
      </c>
      <c r="D1064" s="265" t="s">
        <v>372</v>
      </c>
      <c r="E1064" s="265" t="s">
        <v>498</v>
      </c>
      <c r="H1064" s="265" t="s">
        <v>499</v>
      </c>
      <c r="I1064" s="265" t="s">
        <v>717</v>
      </c>
      <c r="M1064" s="265" t="s">
        <v>493</v>
      </c>
    </row>
    <row r="1065" spans="1:13">
      <c r="A1065" s="265">
        <v>215963</v>
      </c>
      <c r="B1065" s="265" t="s">
        <v>1334</v>
      </c>
      <c r="C1065" s="265" t="s">
        <v>1335</v>
      </c>
      <c r="D1065" s="265" t="s">
        <v>390</v>
      </c>
      <c r="E1065" s="265" t="s">
        <v>498</v>
      </c>
      <c r="H1065" s="265" t="s">
        <v>499</v>
      </c>
      <c r="I1065" s="265" t="s">
        <v>717</v>
      </c>
      <c r="M1065" s="265" t="s">
        <v>484</v>
      </c>
    </row>
    <row r="1066" spans="1:13">
      <c r="A1066" s="265">
        <v>215964</v>
      </c>
      <c r="B1066" s="265" t="s">
        <v>2972</v>
      </c>
      <c r="C1066" s="265" t="s">
        <v>1863</v>
      </c>
      <c r="D1066" s="265" t="s">
        <v>1772</v>
      </c>
      <c r="E1066" s="265" t="s">
        <v>498</v>
      </c>
      <c r="H1066" s="265" t="s">
        <v>499</v>
      </c>
      <c r="I1066" s="265" t="s">
        <v>717</v>
      </c>
      <c r="M1066" s="265" t="s">
        <v>474</v>
      </c>
    </row>
    <row r="1067" spans="1:13">
      <c r="A1067" s="265">
        <v>215965</v>
      </c>
      <c r="B1067" s="265" t="s">
        <v>1151</v>
      </c>
      <c r="C1067" s="265" t="s">
        <v>90</v>
      </c>
      <c r="D1067" s="265" t="s">
        <v>390</v>
      </c>
      <c r="E1067" s="265" t="s">
        <v>498</v>
      </c>
      <c r="H1067" s="265" t="s">
        <v>499</v>
      </c>
      <c r="I1067" s="265" t="s">
        <v>717</v>
      </c>
      <c r="M1067" s="265" t="s">
        <v>492</v>
      </c>
    </row>
    <row r="1068" spans="1:13">
      <c r="A1068" s="265">
        <v>215966</v>
      </c>
      <c r="B1068" s="265" t="s">
        <v>1336</v>
      </c>
      <c r="C1068" s="265" t="s">
        <v>109</v>
      </c>
      <c r="D1068" s="265" t="s">
        <v>961</v>
      </c>
      <c r="E1068" s="265" t="s">
        <v>498</v>
      </c>
      <c r="H1068" s="265" t="s">
        <v>499</v>
      </c>
      <c r="I1068" s="265" t="s">
        <v>717</v>
      </c>
      <c r="M1068" s="265" t="s">
        <v>484</v>
      </c>
    </row>
    <row r="1069" spans="1:13">
      <c r="A1069" s="265">
        <v>215967</v>
      </c>
      <c r="B1069" s="265" t="s">
        <v>2973</v>
      </c>
      <c r="C1069" s="265" t="s">
        <v>153</v>
      </c>
      <c r="D1069" s="265" t="s">
        <v>369</v>
      </c>
      <c r="E1069" s="265" t="s">
        <v>497</v>
      </c>
      <c r="H1069" s="265" t="s">
        <v>499</v>
      </c>
      <c r="I1069" s="265" t="s">
        <v>717</v>
      </c>
      <c r="M1069" s="265" t="s">
        <v>474</v>
      </c>
    </row>
    <row r="1070" spans="1:13">
      <c r="A1070" s="265">
        <v>215968</v>
      </c>
      <c r="B1070" s="265" t="s">
        <v>3138</v>
      </c>
      <c r="C1070" s="265" t="s">
        <v>88</v>
      </c>
      <c r="D1070" s="265" t="s">
        <v>464</v>
      </c>
      <c r="E1070" s="265" t="s">
        <v>497</v>
      </c>
      <c r="H1070" s="265" t="s">
        <v>499</v>
      </c>
      <c r="I1070" s="265" t="s">
        <v>717</v>
      </c>
      <c r="M1070" s="265" t="s">
        <v>486</v>
      </c>
    </row>
    <row r="1071" spans="1:13">
      <c r="A1071" s="265">
        <v>215969</v>
      </c>
      <c r="B1071" s="265" t="s">
        <v>3139</v>
      </c>
      <c r="C1071" s="265" t="s">
        <v>3140</v>
      </c>
      <c r="D1071" s="265" t="s">
        <v>3141</v>
      </c>
      <c r="E1071" s="265" t="s">
        <v>497</v>
      </c>
      <c r="H1071" s="265" t="s">
        <v>499</v>
      </c>
      <c r="I1071" s="265" t="s">
        <v>717</v>
      </c>
      <c r="M1071" s="265" t="s">
        <v>486</v>
      </c>
    </row>
    <row r="1072" spans="1:13">
      <c r="A1072" s="265">
        <v>215970</v>
      </c>
      <c r="B1072" s="265" t="s">
        <v>1746</v>
      </c>
      <c r="C1072" s="265" t="s">
        <v>1747</v>
      </c>
      <c r="D1072" s="265" t="s">
        <v>1748</v>
      </c>
      <c r="E1072" s="265" t="s">
        <v>498</v>
      </c>
      <c r="H1072" s="265" t="s">
        <v>499</v>
      </c>
      <c r="I1072" s="265" t="s">
        <v>717</v>
      </c>
      <c r="M1072" s="265" t="s">
        <v>483</v>
      </c>
    </row>
    <row r="1073" spans="1:21">
      <c r="A1073" s="265">
        <v>215971</v>
      </c>
      <c r="B1073" s="265" t="s">
        <v>3250</v>
      </c>
      <c r="C1073" s="265" t="s">
        <v>152</v>
      </c>
      <c r="D1073" s="265" t="s">
        <v>245</v>
      </c>
      <c r="E1073" s="265" t="s">
        <v>498</v>
      </c>
      <c r="H1073" s="265" t="s">
        <v>3414</v>
      </c>
      <c r="I1073" s="265" t="s">
        <v>717</v>
      </c>
      <c r="M1073" s="265" t="s">
        <v>463</v>
      </c>
    </row>
    <row r="1074" spans="1:21">
      <c r="A1074" s="265">
        <v>215972</v>
      </c>
      <c r="B1074" s="265" t="s">
        <v>1337</v>
      </c>
      <c r="C1074" s="265" t="s">
        <v>207</v>
      </c>
      <c r="D1074" s="265" t="s">
        <v>696</v>
      </c>
      <c r="E1074" s="265" t="s">
        <v>498</v>
      </c>
      <c r="H1074" s="265" t="s">
        <v>499</v>
      </c>
      <c r="I1074" s="265" t="s">
        <v>717</v>
      </c>
      <c r="M1074" s="265" t="s">
        <v>484</v>
      </c>
    </row>
    <row r="1075" spans="1:21">
      <c r="A1075" s="265">
        <v>215973</v>
      </c>
      <c r="B1075" s="265" t="s">
        <v>1749</v>
      </c>
      <c r="C1075" s="265" t="s">
        <v>1750</v>
      </c>
      <c r="D1075" s="265" t="s">
        <v>1751</v>
      </c>
      <c r="E1075" s="265" t="s">
        <v>498</v>
      </c>
      <c r="H1075" s="265" t="s">
        <v>499</v>
      </c>
      <c r="I1075" s="265" t="s">
        <v>717</v>
      </c>
      <c r="M1075" s="265" t="s">
        <v>483</v>
      </c>
    </row>
    <row r="1076" spans="1:21">
      <c r="A1076" s="265">
        <v>215974</v>
      </c>
      <c r="B1076" s="265" t="s">
        <v>2463</v>
      </c>
      <c r="C1076" s="265" t="s">
        <v>214</v>
      </c>
      <c r="D1076" s="265" t="s">
        <v>349</v>
      </c>
      <c r="E1076" s="265" t="s">
        <v>498</v>
      </c>
      <c r="H1076" s="265" t="s">
        <v>499</v>
      </c>
      <c r="I1076" s="265" t="s">
        <v>717</v>
      </c>
      <c r="M1076" s="265" t="s">
        <v>472</v>
      </c>
      <c r="U1076" s="265">
        <v>8000</v>
      </c>
    </row>
    <row r="1077" spans="1:21">
      <c r="A1077" s="265">
        <v>215975</v>
      </c>
      <c r="B1077" s="265" t="s">
        <v>680</v>
      </c>
      <c r="C1077" s="265" t="s">
        <v>617</v>
      </c>
      <c r="D1077" s="265" t="s">
        <v>386</v>
      </c>
      <c r="E1077" s="265" t="s">
        <v>497</v>
      </c>
      <c r="H1077" s="265" t="s">
        <v>499</v>
      </c>
      <c r="I1077" s="265" t="s">
        <v>717</v>
      </c>
      <c r="M1077" s="265" t="s">
        <v>492</v>
      </c>
    </row>
    <row r="1078" spans="1:21">
      <c r="A1078" s="265">
        <v>215976</v>
      </c>
      <c r="B1078" s="265" t="s">
        <v>1511</v>
      </c>
      <c r="C1078" s="265" t="s">
        <v>82</v>
      </c>
      <c r="D1078" s="265" t="s">
        <v>313</v>
      </c>
      <c r="E1078" s="265" t="s">
        <v>497</v>
      </c>
      <c r="H1078" s="265" t="s">
        <v>499</v>
      </c>
      <c r="I1078" s="265" t="s">
        <v>717</v>
      </c>
      <c r="M1078" s="265" t="s">
        <v>481</v>
      </c>
    </row>
    <row r="1079" spans="1:21">
      <c r="A1079" s="265">
        <v>215977</v>
      </c>
      <c r="B1079" s="265" t="s">
        <v>1752</v>
      </c>
      <c r="C1079" s="265" t="s">
        <v>154</v>
      </c>
      <c r="D1079" s="265" t="s">
        <v>1753</v>
      </c>
      <c r="E1079" s="265" t="s">
        <v>497</v>
      </c>
      <c r="H1079" s="265" t="s">
        <v>499</v>
      </c>
      <c r="I1079" s="265" t="s">
        <v>717</v>
      </c>
      <c r="M1079" s="265" t="s">
        <v>483</v>
      </c>
    </row>
    <row r="1080" spans="1:21">
      <c r="A1080" s="265">
        <v>215978</v>
      </c>
      <c r="B1080" s="265" t="s">
        <v>1899</v>
      </c>
      <c r="C1080" s="265" t="s">
        <v>143</v>
      </c>
      <c r="D1080" s="265" t="s">
        <v>287</v>
      </c>
      <c r="E1080" s="265" t="s">
        <v>498</v>
      </c>
      <c r="H1080" s="265" t="s">
        <v>499</v>
      </c>
      <c r="I1080" s="265" t="s">
        <v>717</v>
      </c>
      <c r="M1080" s="265" t="s">
        <v>482</v>
      </c>
    </row>
    <row r="1081" spans="1:21">
      <c r="A1081" s="265">
        <v>215979</v>
      </c>
      <c r="B1081" s="265" t="s">
        <v>3251</v>
      </c>
      <c r="C1081" s="265" t="s">
        <v>155</v>
      </c>
      <c r="D1081" s="265" t="s">
        <v>284</v>
      </c>
      <c r="E1081" s="265" t="s">
        <v>497</v>
      </c>
      <c r="H1081" s="265" t="s">
        <v>3414</v>
      </c>
      <c r="I1081" s="265" t="s">
        <v>717</v>
      </c>
      <c r="M1081" s="265" t="s">
        <v>463</v>
      </c>
    </row>
    <row r="1082" spans="1:21">
      <c r="A1082" s="265">
        <v>215980</v>
      </c>
      <c r="B1082" s="265" t="s">
        <v>2027</v>
      </c>
      <c r="C1082" s="265" t="s">
        <v>166</v>
      </c>
      <c r="D1082" s="265" t="s">
        <v>2028</v>
      </c>
      <c r="E1082" s="265" t="s">
        <v>497</v>
      </c>
      <c r="H1082" s="265" t="s">
        <v>499</v>
      </c>
      <c r="I1082" s="265" t="s">
        <v>717</v>
      </c>
      <c r="M1082" s="265" t="s">
        <v>493</v>
      </c>
    </row>
    <row r="1083" spans="1:21">
      <c r="A1083" s="265">
        <v>215981</v>
      </c>
      <c r="B1083" s="265" t="s">
        <v>1338</v>
      </c>
      <c r="C1083" s="265" t="s">
        <v>1339</v>
      </c>
      <c r="D1083" s="265" t="s">
        <v>306</v>
      </c>
      <c r="E1083" s="265" t="s">
        <v>497</v>
      </c>
      <c r="H1083" s="265" t="s">
        <v>499</v>
      </c>
      <c r="I1083" s="265" t="s">
        <v>717</v>
      </c>
      <c r="M1083" s="265" t="s">
        <v>484</v>
      </c>
    </row>
    <row r="1084" spans="1:21">
      <c r="A1084" s="265">
        <v>215982</v>
      </c>
      <c r="B1084" s="265" t="s">
        <v>2464</v>
      </c>
      <c r="C1084" s="265" t="s">
        <v>166</v>
      </c>
      <c r="D1084" s="265" t="s">
        <v>287</v>
      </c>
      <c r="E1084" s="265" t="s">
        <v>497</v>
      </c>
      <c r="H1084" s="265" t="s">
        <v>499</v>
      </c>
      <c r="I1084" s="265" t="s">
        <v>717</v>
      </c>
      <c r="M1084" s="265" t="s">
        <v>472</v>
      </c>
    </row>
    <row r="1085" spans="1:21">
      <c r="A1085" s="265">
        <v>215983</v>
      </c>
      <c r="B1085" s="265" t="s">
        <v>2465</v>
      </c>
      <c r="C1085" s="265" t="s">
        <v>128</v>
      </c>
      <c r="D1085" s="265" t="s">
        <v>324</v>
      </c>
      <c r="E1085" s="265" t="s">
        <v>497</v>
      </c>
      <c r="H1085" s="265" t="s">
        <v>499</v>
      </c>
      <c r="I1085" s="265" t="s">
        <v>717</v>
      </c>
      <c r="M1085" s="265" t="s">
        <v>472</v>
      </c>
    </row>
    <row r="1086" spans="1:21">
      <c r="A1086" s="265">
        <v>215984</v>
      </c>
      <c r="B1086" s="265" t="s">
        <v>1900</v>
      </c>
      <c r="C1086" s="265" t="s">
        <v>168</v>
      </c>
      <c r="D1086" s="265" t="s">
        <v>403</v>
      </c>
      <c r="E1086" s="265" t="s">
        <v>497</v>
      </c>
      <c r="H1086" s="265" t="s">
        <v>499</v>
      </c>
      <c r="I1086" s="265" t="s">
        <v>717</v>
      </c>
      <c r="M1086" s="265" t="s">
        <v>482</v>
      </c>
    </row>
    <row r="1087" spans="1:21">
      <c r="A1087" s="265">
        <v>215985</v>
      </c>
      <c r="B1087" s="265" t="s">
        <v>2974</v>
      </c>
      <c r="C1087" s="265" t="s">
        <v>88</v>
      </c>
      <c r="D1087" s="265" t="s">
        <v>352</v>
      </c>
      <c r="E1087" s="265" t="s">
        <v>497</v>
      </c>
      <c r="H1087" s="265" t="s">
        <v>499</v>
      </c>
      <c r="I1087" s="265" t="s">
        <v>717</v>
      </c>
      <c r="M1087" s="265" t="s">
        <v>474</v>
      </c>
    </row>
    <row r="1088" spans="1:21">
      <c r="A1088" s="265">
        <v>215986</v>
      </c>
      <c r="B1088" s="265" t="s">
        <v>684</v>
      </c>
      <c r="C1088" s="265" t="s">
        <v>1375</v>
      </c>
      <c r="D1088" s="265" t="s">
        <v>677</v>
      </c>
      <c r="E1088" s="265" t="s">
        <v>497</v>
      </c>
      <c r="H1088" s="265" t="s">
        <v>499</v>
      </c>
      <c r="I1088" s="265" t="s">
        <v>717</v>
      </c>
      <c r="M1088" s="265" t="s">
        <v>487</v>
      </c>
    </row>
    <row r="1089" spans="1:13">
      <c r="A1089" s="265">
        <v>215987</v>
      </c>
      <c r="B1089" s="265" t="s">
        <v>2029</v>
      </c>
      <c r="C1089" s="265" t="s">
        <v>128</v>
      </c>
      <c r="D1089" s="265" t="s">
        <v>288</v>
      </c>
      <c r="E1089" s="265" t="s">
        <v>497</v>
      </c>
      <c r="H1089" s="265" t="s">
        <v>499</v>
      </c>
      <c r="I1089" s="265" t="s">
        <v>717</v>
      </c>
      <c r="M1089" s="265" t="s">
        <v>493</v>
      </c>
    </row>
    <row r="1090" spans="1:13">
      <c r="A1090" s="265">
        <v>215988</v>
      </c>
      <c r="B1090" s="265" t="s">
        <v>2975</v>
      </c>
      <c r="C1090" s="265" t="s">
        <v>80</v>
      </c>
      <c r="D1090" s="265" t="s">
        <v>329</v>
      </c>
      <c r="E1090" s="265" t="s">
        <v>497</v>
      </c>
      <c r="H1090" s="265" t="s">
        <v>499</v>
      </c>
      <c r="I1090" s="265" t="s">
        <v>717</v>
      </c>
      <c r="M1090" s="265" t="s">
        <v>474</v>
      </c>
    </row>
    <row r="1091" spans="1:13">
      <c r="A1091" s="265">
        <v>215989</v>
      </c>
      <c r="B1091" s="265" t="s">
        <v>2030</v>
      </c>
      <c r="C1091" s="265" t="s">
        <v>2031</v>
      </c>
      <c r="D1091" s="265" t="s">
        <v>2032</v>
      </c>
      <c r="E1091" s="265" t="s">
        <v>497</v>
      </c>
      <c r="H1091" s="265" t="s">
        <v>499</v>
      </c>
      <c r="I1091" s="265" t="s">
        <v>717</v>
      </c>
      <c r="M1091" s="265" t="s">
        <v>493</v>
      </c>
    </row>
    <row r="1092" spans="1:13">
      <c r="A1092" s="265">
        <v>215990</v>
      </c>
      <c r="B1092" s="265" t="s">
        <v>1152</v>
      </c>
      <c r="C1092" s="265" t="s">
        <v>90</v>
      </c>
      <c r="D1092" s="265" t="s">
        <v>378</v>
      </c>
      <c r="E1092" s="265" t="s">
        <v>497</v>
      </c>
      <c r="H1092" s="265" t="s">
        <v>499</v>
      </c>
      <c r="I1092" s="265" t="s">
        <v>717</v>
      </c>
      <c r="M1092" s="265" t="s">
        <v>492</v>
      </c>
    </row>
    <row r="1093" spans="1:13">
      <c r="A1093" s="265">
        <v>215991</v>
      </c>
      <c r="B1093" s="265" t="s">
        <v>2466</v>
      </c>
      <c r="C1093" s="265" t="s">
        <v>2467</v>
      </c>
      <c r="D1093" s="265" t="s">
        <v>2468</v>
      </c>
      <c r="E1093" s="265" t="s">
        <v>497</v>
      </c>
      <c r="H1093" s="265" t="s">
        <v>499</v>
      </c>
      <c r="I1093" s="265" t="s">
        <v>717</v>
      </c>
      <c r="M1093" s="265" t="s">
        <v>472</v>
      </c>
    </row>
    <row r="1094" spans="1:13">
      <c r="A1094" s="265">
        <v>215992</v>
      </c>
      <c r="B1094" s="265" t="s">
        <v>2033</v>
      </c>
      <c r="C1094" s="265" t="s">
        <v>84</v>
      </c>
      <c r="D1094" s="265" t="s">
        <v>380</v>
      </c>
      <c r="E1094" s="265" t="s">
        <v>497</v>
      </c>
      <c r="H1094" s="265" t="s">
        <v>499</v>
      </c>
      <c r="I1094" s="265" t="s">
        <v>717</v>
      </c>
      <c r="M1094" s="265" t="s">
        <v>493</v>
      </c>
    </row>
    <row r="1095" spans="1:13">
      <c r="A1095" s="265">
        <v>215993</v>
      </c>
      <c r="B1095" s="265" t="s">
        <v>2469</v>
      </c>
      <c r="C1095" s="265" t="s">
        <v>2470</v>
      </c>
      <c r="D1095" s="265" t="s">
        <v>2471</v>
      </c>
      <c r="E1095" s="265" t="s">
        <v>497</v>
      </c>
      <c r="H1095" s="265" t="s">
        <v>499</v>
      </c>
      <c r="I1095" s="265" t="s">
        <v>717</v>
      </c>
      <c r="M1095" s="265" t="s">
        <v>472</v>
      </c>
    </row>
    <row r="1096" spans="1:13">
      <c r="A1096" s="265">
        <v>215994</v>
      </c>
      <c r="B1096" s="265" t="s">
        <v>2472</v>
      </c>
      <c r="C1096" s="265" t="s">
        <v>2473</v>
      </c>
      <c r="D1096" s="265" t="s">
        <v>2474</v>
      </c>
      <c r="E1096" s="265" t="s">
        <v>497</v>
      </c>
      <c r="H1096" s="265" t="s">
        <v>499</v>
      </c>
      <c r="I1096" s="265" t="s">
        <v>717</v>
      </c>
      <c r="M1096" s="265" t="s">
        <v>472</v>
      </c>
    </row>
    <row r="1097" spans="1:13">
      <c r="A1097" s="265">
        <v>215995</v>
      </c>
      <c r="B1097" s="265" t="s">
        <v>2976</v>
      </c>
      <c r="C1097" s="265" t="s">
        <v>128</v>
      </c>
      <c r="D1097" s="265" t="s">
        <v>843</v>
      </c>
      <c r="E1097" s="265" t="s">
        <v>497</v>
      </c>
      <c r="H1097" s="265" t="s">
        <v>499</v>
      </c>
      <c r="I1097" s="265" t="s">
        <v>717</v>
      </c>
      <c r="M1097" s="265" t="s">
        <v>474</v>
      </c>
    </row>
    <row r="1098" spans="1:13">
      <c r="A1098" s="265">
        <v>215996</v>
      </c>
      <c r="B1098" s="265" t="s">
        <v>2475</v>
      </c>
      <c r="C1098" s="265" t="s">
        <v>1006</v>
      </c>
      <c r="D1098" s="265" t="s">
        <v>373</v>
      </c>
      <c r="E1098" s="265" t="s">
        <v>497</v>
      </c>
      <c r="H1098" s="265" t="s">
        <v>499</v>
      </c>
      <c r="I1098" s="265" t="s">
        <v>717</v>
      </c>
      <c r="M1098" s="265" t="s">
        <v>472</v>
      </c>
    </row>
    <row r="1099" spans="1:13">
      <c r="A1099" s="265">
        <v>215997</v>
      </c>
      <c r="B1099" s="265" t="s">
        <v>2476</v>
      </c>
      <c r="C1099" s="265" t="s">
        <v>2280</v>
      </c>
      <c r="D1099" s="265" t="s">
        <v>412</v>
      </c>
      <c r="E1099" s="265" t="s">
        <v>497</v>
      </c>
      <c r="H1099" s="265" t="s">
        <v>499</v>
      </c>
      <c r="I1099" s="265" t="s">
        <v>717</v>
      </c>
      <c r="M1099" s="265" t="s">
        <v>472</v>
      </c>
    </row>
    <row r="1100" spans="1:13">
      <c r="A1100" s="265">
        <v>215998</v>
      </c>
      <c r="B1100" s="265" t="s">
        <v>1754</v>
      </c>
      <c r="C1100" s="265" t="s">
        <v>102</v>
      </c>
      <c r="D1100" s="265" t="s">
        <v>1543</v>
      </c>
      <c r="E1100" s="265" t="s">
        <v>497</v>
      </c>
      <c r="H1100" s="265" t="s">
        <v>499</v>
      </c>
      <c r="I1100" s="265" t="s">
        <v>717</v>
      </c>
      <c r="M1100" s="265" t="s">
        <v>483</v>
      </c>
    </row>
    <row r="1101" spans="1:13">
      <c r="A1101" s="265">
        <v>215999</v>
      </c>
      <c r="B1101" s="265" t="s">
        <v>2477</v>
      </c>
      <c r="C1101" s="265" t="s">
        <v>2478</v>
      </c>
      <c r="D1101" s="265" t="s">
        <v>315</v>
      </c>
      <c r="E1101" s="265" t="s">
        <v>497</v>
      </c>
      <c r="H1101" s="265" t="s">
        <v>499</v>
      </c>
      <c r="I1101" s="265" t="s">
        <v>717</v>
      </c>
      <c r="M1101" s="265" t="s">
        <v>472</v>
      </c>
    </row>
    <row r="1102" spans="1:13">
      <c r="A1102" s="265">
        <v>216000</v>
      </c>
      <c r="B1102" s="265" t="s">
        <v>1442</v>
      </c>
      <c r="C1102" s="265" t="s">
        <v>1443</v>
      </c>
      <c r="D1102" s="265" t="s">
        <v>138</v>
      </c>
      <c r="E1102" s="265" t="s">
        <v>497</v>
      </c>
      <c r="H1102" s="265" t="s">
        <v>499</v>
      </c>
      <c r="I1102" s="265" t="s">
        <v>717</v>
      </c>
      <c r="M1102" s="265" t="s">
        <v>487</v>
      </c>
    </row>
    <row r="1103" spans="1:13">
      <c r="A1103" s="265">
        <v>216001</v>
      </c>
      <c r="B1103" s="265" t="s">
        <v>2479</v>
      </c>
      <c r="C1103" s="265" t="s">
        <v>128</v>
      </c>
      <c r="D1103" s="265" t="s">
        <v>403</v>
      </c>
      <c r="E1103" s="265" t="s">
        <v>497</v>
      </c>
      <c r="H1103" s="265" t="s">
        <v>499</v>
      </c>
      <c r="I1103" s="265" t="s">
        <v>717</v>
      </c>
      <c r="M1103" s="265" t="s">
        <v>472</v>
      </c>
    </row>
    <row r="1104" spans="1:13">
      <c r="A1104" s="265">
        <v>216002</v>
      </c>
      <c r="B1104" s="265" t="s">
        <v>2480</v>
      </c>
      <c r="C1104" s="265" t="s">
        <v>116</v>
      </c>
      <c r="D1104" s="265" t="s">
        <v>327</v>
      </c>
      <c r="E1104" s="265" t="s">
        <v>497</v>
      </c>
      <c r="H1104" s="265" t="s">
        <v>499</v>
      </c>
      <c r="I1104" s="265" t="s">
        <v>717</v>
      </c>
      <c r="M1104" s="265" t="s">
        <v>472</v>
      </c>
    </row>
    <row r="1105" spans="1:13">
      <c r="A1105" s="265">
        <v>216003</v>
      </c>
      <c r="B1105" s="265" t="s">
        <v>2034</v>
      </c>
      <c r="C1105" s="265" t="s">
        <v>103</v>
      </c>
      <c r="D1105" s="265" t="s">
        <v>245</v>
      </c>
      <c r="E1105" s="265" t="s">
        <v>497</v>
      </c>
      <c r="H1105" s="265" t="s">
        <v>499</v>
      </c>
      <c r="I1105" s="265" t="s">
        <v>717</v>
      </c>
      <c r="M1105" s="265" t="s">
        <v>493</v>
      </c>
    </row>
    <row r="1106" spans="1:13">
      <c r="A1106" s="265">
        <v>216004</v>
      </c>
      <c r="B1106" s="265" t="s">
        <v>2035</v>
      </c>
      <c r="C1106" s="265" t="s">
        <v>139</v>
      </c>
      <c r="D1106" s="265" t="s">
        <v>325</v>
      </c>
      <c r="E1106" s="265" t="s">
        <v>497</v>
      </c>
      <c r="H1106" s="265" t="s">
        <v>499</v>
      </c>
      <c r="I1106" s="265" t="s">
        <v>717</v>
      </c>
      <c r="M1106" s="265" t="s">
        <v>493</v>
      </c>
    </row>
    <row r="1107" spans="1:13">
      <c r="A1107" s="265">
        <v>216005</v>
      </c>
      <c r="B1107" s="265" t="s">
        <v>2607</v>
      </c>
      <c r="C1107" s="265" t="s">
        <v>196</v>
      </c>
      <c r="D1107" s="265" t="s">
        <v>344</v>
      </c>
      <c r="E1107" s="265" t="s">
        <v>497</v>
      </c>
      <c r="H1107" s="265" t="s">
        <v>499</v>
      </c>
      <c r="I1107" s="265" t="s">
        <v>717</v>
      </c>
      <c r="M1107" s="265" t="s">
        <v>495</v>
      </c>
    </row>
    <row r="1108" spans="1:13">
      <c r="A1108" s="265">
        <v>216006</v>
      </c>
      <c r="B1108" s="265" t="s">
        <v>2481</v>
      </c>
      <c r="C1108" s="265" t="s">
        <v>79</v>
      </c>
      <c r="D1108" s="265" t="s">
        <v>345</v>
      </c>
      <c r="E1108" s="265" t="s">
        <v>497</v>
      </c>
      <c r="H1108" s="265" t="s">
        <v>499</v>
      </c>
      <c r="I1108" s="265" t="s">
        <v>717</v>
      </c>
      <c r="M1108" s="265" t="s">
        <v>472</v>
      </c>
    </row>
    <row r="1109" spans="1:13">
      <c r="A1109" s="265">
        <v>216007</v>
      </c>
      <c r="B1109" s="265" t="s">
        <v>2036</v>
      </c>
      <c r="C1109" s="265" t="s">
        <v>139</v>
      </c>
      <c r="D1109" s="265" t="s">
        <v>288</v>
      </c>
      <c r="E1109" s="265" t="s">
        <v>497</v>
      </c>
      <c r="H1109" s="265" t="s">
        <v>499</v>
      </c>
      <c r="I1109" s="265" t="s">
        <v>717</v>
      </c>
      <c r="M1109" s="265" t="s">
        <v>493</v>
      </c>
    </row>
    <row r="1110" spans="1:13">
      <c r="A1110" s="265">
        <v>216008</v>
      </c>
      <c r="B1110" s="265" t="s">
        <v>1512</v>
      </c>
      <c r="C1110" s="265" t="s">
        <v>155</v>
      </c>
      <c r="D1110" s="265" t="s">
        <v>1513</v>
      </c>
      <c r="E1110" s="265" t="s">
        <v>497</v>
      </c>
      <c r="H1110" s="265" t="s">
        <v>499</v>
      </c>
      <c r="I1110" s="265" t="s">
        <v>717</v>
      </c>
      <c r="M1110" s="265" t="s">
        <v>481</v>
      </c>
    </row>
    <row r="1111" spans="1:13">
      <c r="A1111" s="265">
        <v>216009</v>
      </c>
      <c r="B1111" s="265" t="s">
        <v>1790</v>
      </c>
      <c r="C1111" s="265" t="s">
        <v>2977</v>
      </c>
      <c r="D1111" s="265" t="s">
        <v>712</v>
      </c>
      <c r="E1111" s="265" t="s">
        <v>497</v>
      </c>
      <c r="H1111" s="265" t="s">
        <v>499</v>
      </c>
      <c r="I1111" s="265" t="s">
        <v>717</v>
      </c>
      <c r="M1111" s="265" t="s">
        <v>474</v>
      </c>
    </row>
    <row r="1112" spans="1:13">
      <c r="A1112" s="265">
        <v>216010</v>
      </c>
      <c r="B1112" s="265" t="s">
        <v>2482</v>
      </c>
      <c r="C1112" s="265" t="s">
        <v>190</v>
      </c>
      <c r="D1112" s="265" t="s">
        <v>2483</v>
      </c>
      <c r="E1112" s="265" t="s">
        <v>497</v>
      </c>
      <c r="H1112" s="265" t="s">
        <v>499</v>
      </c>
      <c r="I1112" s="265" t="s">
        <v>717</v>
      </c>
      <c r="M1112" s="265" t="s">
        <v>472</v>
      </c>
    </row>
    <row r="1113" spans="1:13">
      <c r="A1113" s="265">
        <v>216011</v>
      </c>
      <c r="B1113" s="265" t="s">
        <v>2978</v>
      </c>
      <c r="C1113" s="265" t="s">
        <v>139</v>
      </c>
      <c r="D1113" s="265" t="s">
        <v>325</v>
      </c>
      <c r="E1113" s="265" t="s">
        <v>497</v>
      </c>
      <c r="H1113" s="265" t="s">
        <v>499</v>
      </c>
      <c r="I1113" s="265" t="s">
        <v>717</v>
      </c>
      <c r="M1113" s="265" t="s">
        <v>474</v>
      </c>
    </row>
    <row r="1114" spans="1:13">
      <c r="A1114" s="265">
        <v>216012</v>
      </c>
      <c r="B1114" s="265" t="s">
        <v>1153</v>
      </c>
      <c r="C1114" s="265" t="s">
        <v>128</v>
      </c>
      <c r="D1114" s="265" t="s">
        <v>334</v>
      </c>
      <c r="E1114" s="265" t="s">
        <v>497</v>
      </c>
      <c r="H1114" s="265" t="s">
        <v>499</v>
      </c>
      <c r="I1114" s="265" t="s">
        <v>717</v>
      </c>
      <c r="M1114" s="265" t="s">
        <v>492</v>
      </c>
    </row>
    <row r="1115" spans="1:13">
      <c r="A1115" s="265">
        <v>216013</v>
      </c>
      <c r="B1115" s="265" t="s">
        <v>2484</v>
      </c>
      <c r="C1115" s="265" t="s">
        <v>2485</v>
      </c>
      <c r="D1115" s="265" t="s">
        <v>2486</v>
      </c>
      <c r="E1115" s="265" t="s">
        <v>497</v>
      </c>
      <c r="H1115" s="265" t="s">
        <v>499</v>
      </c>
      <c r="I1115" s="265" t="s">
        <v>717</v>
      </c>
      <c r="M1115" s="265" t="s">
        <v>472</v>
      </c>
    </row>
    <row r="1116" spans="1:13">
      <c r="A1116" s="265">
        <v>216014</v>
      </c>
      <c r="B1116" s="265" t="s">
        <v>1444</v>
      </c>
      <c r="C1116" s="265" t="s">
        <v>1445</v>
      </c>
      <c r="D1116" s="265" t="s">
        <v>294</v>
      </c>
      <c r="E1116" s="265" t="s">
        <v>497</v>
      </c>
      <c r="H1116" s="265" t="s">
        <v>499</v>
      </c>
      <c r="I1116" s="265" t="s">
        <v>717</v>
      </c>
      <c r="M1116" s="265" t="s">
        <v>487</v>
      </c>
    </row>
    <row r="1117" spans="1:13">
      <c r="A1117" s="265">
        <v>216015</v>
      </c>
      <c r="B1117" s="265" t="s">
        <v>2979</v>
      </c>
      <c r="C1117" s="265" t="s">
        <v>128</v>
      </c>
      <c r="D1117" s="265" t="s">
        <v>325</v>
      </c>
      <c r="E1117" s="265" t="s">
        <v>497</v>
      </c>
      <c r="H1117" s="265" t="s">
        <v>499</v>
      </c>
      <c r="I1117" s="265" t="s">
        <v>717</v>
      </c>
      <c r="M1117" s="265" t="s">
        <v>474</v>
      </c>
    </row>
    <row r="1118" spans="1:13">
      <c r="A1118" s="265">
        <v>216016</v>
      </c>
      <c r="B1118" s="265" t="s">
        <v>2980</v>
      </c>
      <c r="C1118" s="265" t="s">
        <v>88</v>
      </c>
      <c r="D1118" s="265" t="s">
        <v>669</v>
      </c>
      <c r="E1118" s="265" t="s">
        <v>497</v>
      </c>
      <c r="H1118" s="265" t="s">
        <v>499</v>
      </c>
      <c r="I1118" s="265" t="s">
        <v>717</v>
      </c>
      <c r="M1118" s="265" t="s">
        <v>474</v>
      </c>
    </row>
    <row r="1119" spans="1:13">
      <c r="A1119" s="265">
        <v>216017</v>
      </c>
      <c r="B1119" s="265" t="s">
        <v>2487</v>
      </c>
      <c r="C1119" s="265" t="s">
        <v>152</v>
      </c>
      <c r="D1119" s="265" t="s">
        <v>843</v>
      </c>
      <c r="E1119" s="265" t="s">
        <v>497</v>
      </c>
      <c r="H1119" s="265" t="s">
        <v>499</v>
      </c>
      <c r="I1119" s="265" t="s">
        <v>717</v>
      </c>
      <c r="M1119" s="265" t="s">
        <v>472</v>
      </c>
    </row>
    <row r="1120" spans="1:13">
      <c r="A1120" s="265">
        <v>216018</v>
      </c>
      <c r="B1120" s="265" t="s">
        <v>2981</v>
      </c>
      <c r="C1120" s="265" t="s">
        <v>1711</v>
      </c>
      <c r="D1120" s="265" t="s">
        <v>1435</v>
      </c>
      <c r="E1120" s="265" t="s">
        <v>497</v>
      </c>
      <c r="H1120" s="265" t="s">
        <v>499</v>
      </c>
      <c r="I1120" s="265" t="s">
        <v>717</v>
      </c>
      <c r="M1120" s="265" t="s">
        <v>474</v>
      </c>
    </row>
    <row r="1121" spans="1:13">
      <c r="A1121" s="265">
        <v>216019</v>
      </c>
      <c r="B1121" s="265" t="s">
        <v>2488</v>
      </c>
      <c r="C1121" s="265" t="s">
        <v>2489</v>
      </c>
      <c r="D1121" s="265" t="s">
        <v>2490</v>
      </c>
      <c r="E1121" s="265" t="s">
        <v>497</v>
      </c>
      <c r="H1121" s="265" t="s">
        <v>499</v>
      </c>
      <c r="I1121" s="265" t="s">
        <v>717</v>
      </c>
      <c r="M1121" s="265" t="s">
        <v>472</v>
      </c>
    </row>
    <row r="1122" spans="1:13">
      <c r="A1122" s="265">
        <v>216020</v>
      </c>
      <c r="B1122" s="265" t="s">
        <v>2491</v>
      </c>
      <c r="C1122" s="265" t="s">
        <v>2492</v>
      </c>
      <c r="D1122" s="265" t="s">
        <v>284</v>
      </c>
      <c r="E1122" s="265" t="s">
        <v>497</v>
      </c>
      <c r="H1122" s="265" t="s">
        <v>499</v>
      </c>
      <c r="I1122" s="265" t="s">
        <v>717</v>
      </c>
      <c r="M1122" s="265" t="s">
        <v>472</v>
      </c>
    </row>
    <row r="1123" spans="1:13">
      <c r="A1123" s="265">
        <v>216021</v>
      </c>
      <c r="B1123" s="265" t="s">
        <v>757</v>
      </c>
      <c r="C1123" s="265" t="s">
        <v>204</v>
      </c>
      <c r="D1123" s="265" t="s">
        <v>758</v>
      </c>
      <c r="E1123" s="265" t="s">
        <v>497</v>
      </c>
      <c r="F1123" s="265">
        <v>35796</v>
      </c>
      <c r="G1123" s="265" t="s">
        <v>3397</v>
      </c>
      <c r="H1123" s="265" t="s">
        <v>499</v>
      </c>
      <c r="I1123" s="265" t="s">
        <v>717</v>
      </c>
      <c r="M1123" s="265" t="s">
        <v>494</v>
      </c>
    </row>
    <row r="1124" spans="1:13">
      <c r="A1124" s="265">
        <v>216022</v>
      </c>
      <c r="B1124" s="265" t="s">
        <v>689</v>
      </c>
      <c r="C1124" s="265" t="s">
        <v>193</v>
      </c>
      <c r="D1124" s="265" t="s">
        <v>2982</v>
      </c>
      <c r="E1124" s="265" t="s">
        <v>497</v>
      </c>
      <c r="H1124" s="265" t="s">
        <v>499</v>
      </c>
      <c r="I1124" s="265" t="s">
        <v>717</v>
      </c>
      <c r="M1124" s="265" t="s">
        <v>474</v>
      </c>
    </row>
    <row r="1125" spans="1:13">
      <c r="A1125" s="265">
        <v>216023</v>
      </c>
      <c r="B1125" s="265" t="s">
        <v>2983</v>
      </c>
      <c r="C1125" s="265" t="s">
        <v>81</v>
      </c>
      <c r="D1125" s="265" t="s">
        <v>399</v>
      </c>
      <c r="E1125" s="265" t="s">
        <v>497</v>
      </c>
      <c r="H1125" s="265" t="s">
        <v>499</v>
      </c>
      <c r="I1125" s="265" t="s">
        <v>717</v>
      </c>
      <c r="M1125" s="265" t="s">
        <v>474</v>
      </c>
    </row>
    <row r="1126" spans="1:13">
      <c r="A1126" s="265">
        <v>216024</v>
      </c>
      <c r="B1126" s="265" t="s">
        <v>2493</v>
      </c>
      <c r="C1126" s="265" t="s">
        <v>2494</v>
      </c>
      <c r="D1126" s="265" t="s">
        <v>2495</v>
      </c>
      <c r="E1126" s="265" t="s">
        <v>497</v>
      </c>
      <c r="H1126" s="265" t="s">
        <v>499</v>
      </c>
      <c r="I1126" s="265" t="s">
        <v>717</v>
      </c>
      <c r="M1126" s="265" t="s">
        <v>472</v>
      </c>
    </row>
    <row r="1127" spans="1:13">
      <c r="A1127" s="265">
        <v>216025</v>
      </c>
      <c r="B1127" s="265" t="s">
        <v>2496</v>
      </c>
      <c r="C1127" s="265" t="s">
        <v>160</v>
      </c>
      <c r="D1127" s="265" t="s">
        <v>351</v>
      </c>
      <c r="E1127" s="265" t="s">
        <v>497</v>
      </c>
      <c r="H1127" s="265" t="s">
        <v>499</v>
      </c>
      <c r="I1127" s="265" t="s">
        <v>717</v>
      </c>
      <c r="M1127" s="265" t="s">
        <v>472</v>
      </c>
    </row>
    <row r="1128" spans="1:13">
      <c r="A1128" s="265">
        <v>216026</v>
      </c>
      <c r="B1128" s="265" t="s">
        <v>548</v>
      </c>
      <c r="C1128" s="265" t="s">
        <v>78</v>
      </c>
      <c r="D1128" s="265" t="s">
        <v>318</v>
      </c>
      <c r="E1128" s="265" t="s">
        <v>497</v>
      </c>
      <c r="H1128" s="265" t="s">
        <v>499</v>
      </c>
      <c r="I1128" s="265" t="s">
        <v>717</v>
      </c>
      <c r="M1128" s="265" t="s">
        <v>483</v>
      </c>
    </row>
    <row r="1129" spans="1:13">
      <c r="A1129" s="265">
        <v>216027</v>
      </c>
      <c r="B1129" s="265" t="s">
        <v>1514</v>
      </c>
      <c r="C1129" s="265" t="s">
        <v>128</v>
      </c>
      <c r="D1129" s="265" t="s">
        <v>1515</v>
      </c>
      <c r="E1129" s="265" t="s">
        <v>497</v>
      </c>
      <c r="H1129" s="265" t="s">
        <v>499</v>
      </c>
      <c r="I1129" s="265" t="s">
        <v>717</v>
      </c>
      <c r="M1129" s="265" t="s">
        <v>481</v>
      </c>
    </row>
    <row r="1130" spans="1:13">
      <c r="A1130" s="265">
        <v>216028</v>
      </c>
      <c r="B1130" s="265" t="s">
        <v>2497</v>
      </c>
      <c r="C1130" s="265" t="s">
        <v>113</v>
      </c>
      <c r="D1130" s="265" t="s">
        <v>875</v>
      </c>
      <c r="E1130" s="265" t="s">
        <v>497</v>
      </c>
      <c r="H1130" s="265" t="s">
        <v>499</v>
      </c>
      <c r="I1130" s="265" t="s">
        <v>717</v>
      </c>
      <c r="M1130" s="265" t="s">
        <v>472</v>
      </c>
    </row>
    <row r="1131" spans="1:13">
      <c r="A1131" s="265">
        <v>216029</v>
      </c>
      <c r="B1131" s="265" t="s">
        <v>2037</v>
      </c>
      <c r="C1131" s="265" t="s">
        <v>115</v>
      </c>
      <c r="D1131" s="265" t="s">
        <v>875</v>
      </c>
      <c r="E1131" s="265" t="s">
        <v>497</v>
      </c>
      <c r="H1131" s="265" t="s">
        <v>499</v>
      </c>
      <c r="I1131" s="265" t="s">
        <v>717</v>
      </c>
      <c r="M1131" s="265" t="s">
        <v>493</v>
      </c>
    </row>
    <row r="1132" spans="1:13">
      <c r="A1132" s="265">
        <v>216030</v>
      </c>
      <c r="B1132" s="265" t="s">
        <v>2498</v>
      </c>
      <c r="C1132" s="265" t="s">
        <v>2499</v>
      </c>
      <c r="D1132" s="265" t="s">
        <v>2500</v>
      </c>
      <c r="E1132" s="265" t="s">
        <v>497</v>
      </c>
      <c r="H1132" s="265" t="s">
        <v>499</v>
      </c>
      <c r="I1132" s="265" t="s">
        <v>717</v>
      </c>
      <c r="M1132" s="265" t="s">
        <v>472</v>
      </c>
    </row>
    <row r="1133" spans="1:13">
      <c r="A1133" s="265">
        <v>216031</v>
      </c>
      <c r="B1133" s="265" t="s">
        <v>2984</v>
      </c>
      <c r="C1133" s="265" t="s">
        <v>101</v>
      </c>
      <c r="D1133" s="265" t="s">
        <v>346</v>
      </c>
      <c r="E1133" s="265" t="s">
        <v>497</v>
      </c>
      <c r="H1133" s="265" t="s">
        <v>499</v>
      </c>
      <c r="I1133" s="265" t="s">
        <v>717</v>
      </c>
      <c r="M1133" s="265" t="s">
        <v>474</v>
      </c>
    </row>
    <row r="1134" spans="1:13">
      <c r="A1134" s="265">
        <v>216032</v>
      </c>
      <c r="B1134" s="265" t="s">
        <v>2985</v>
      </c>
      <c r="C1134" s="265" t="s">
        <v>88</v>
      </c>
      <c r="D1134" s="265" t="s">
        <v>317</v>
      </c>
      <c r="E1134" s="265" t="s">
        <v>497</v>
      </c>
      <c r="H1134" s="265" t="s">
        <v>499</v>
      </c>
      <c r="I1134" s="265" t="s">
        <v>717</v>
      </c>
      <c r="M1134" s="265" t="s">
        <v>474</v>
      </c>
    </row>
    <row r="1135" spans="1:13">
      <c r="A1135" s="265">
        <v>216033</v>
      </c>
      <c r="B1135" s="265" t="s">
        <v>2501</v>
      </c>
      <c r="C1135" s="265" t="s">
        <v>215</v>
      </c>
      <c r="D1135" s="265" t="s">
        <v>707</v>
      </c>
      <c r="E1135" s="265" t="s">
        <v>497</v>
      </c>
      <c r="H1135" s="265" t="s">
        <v>499</v>
      </c>
      <c r="I1135" s="265" t="s">
        <v>717</v>
      </c>
      <c r="M1135" s="265" t="s">
        <v>472</v>
      </c>
    </row>
    <row r="1136" spans="1:13">
      <c r="A1136" s="265">
        <v>216034</v>
      </c>
      <c r="B1136" s="265" t="s">
        <v>2038</v>
      </c>
      <c r="C1136" s="265" t="s">
        <v>109</v>
      </c>
      <c r="D1136" s="265" t="s">
        <v>1170</v>
      </c>
      <c r="E1136" s="265" t="s">
        <v>497</v>
      </c>
      <c r="H1136" s="265" t="s">
        <v>499</v>
      </c>
      <c r="I1136" s="265" t="s">
        <v>717</v>
      </c>
      <c r="M1136" s="265" t="s">
        <v>493</v>
      </c>
    </row>
    <row r="1137" spans="1:21">
      <c r="A1137" s="265">
        <v>216035</v>
      </c>
      <c r="B1137" s="265" t="s">
        <v>2986</v>
      </c>
      <c r="C1137" s="265" t="s">
        <v>81</v>
      </c>
      <c r="D1137" s="265" t="s">
        <v>287</v>
      </c>
      <c r="E1137" s="265" t="s">
        <v>497</v>
      </c>
      <c r="H1137" s="265" t="s">
        <v>499</v>
      </c>
      <c r="I1137" s="265" t="s">
        <v>717</v>
      </c>
      <c r="M1137" s="265" t="s">
        <v>474</v>
      </c>
      <c r="U1137" s="265">
        <v>20000</v>
      </c>
    </row>
    <row r="1138" spans="1:21">
      <c r="A1138" s="265">
        <v>216036</v>
      </c>
      <c r="B1138" s="265" t="s">
        <v>2608</v>
      </c>
      <c r="C1138" s="265" t="s">
        <v>186</v>
      </c>
      <c r="D1138" s="265" t="s">
        <v>882</v>
      </c>
      <c r="E1138" s="265" t="s">
        <v>497</v>
      </c>
      <c r="H1138" s="265" t="s">
        <v>499</v>
      </c>
      <c r="I1138" s="265" t="s">
        <v>717</v>
      </c>
      <c r="M1138" s="265" t="s">
        <v>495</v>
      </c>
    </row>
    <row r="1139" spans="1:21">
      <c r="A1139" s="265">
        <v>216037</v>
      </c>
      <c r="B1139" s="265" t="s">
        <v>2502</v>
      </c>
      <c r="C1139" s="265" t="s">
        <v>90</v>
      </c>
      <c r="D1139" s="265" t="s">
        <v>332</v>
      </c>
      <c r="E1139" s="265" t="s">
        <v>497</v>
      </c>
      <c r="H1139" s="265" t="s">
        <v>499</v>
      </c>
      <c r="I1139" s="265" t="s">
        <v>717</v>
      </c>
      <c r="M1139" s="265" t="s">
        <v>472</v>
      </c>
    </row>
    <row r="1140" spans="1:21">
      <c r="A1140" s="265">
        <v>216038</v>
      </c>
      <c r="B1140" s="265" t="s">
        <v>1516</v>
      </c>
      <c r="C1140" s="265" t="s">
        <v>128</v>
      </c>
      <c r="D1140" s="265" t="s">
        <v>367</v>
      </c>
      <c r="E1140" s="265" t="s">
        <v>497</v>
      </c>
      <c r="H1140" s="265" t="s">
        <v>499</v>
      </c>
      <c r="I1140" s="265" t="s">
        <v>717</v>
      </c>
      <c r="M1140" s="265" t="s">
        <v>481</v>
      </c>
    </row>
    <row r="1141" spans="1:21">
      <c r="A1141" s="265">
        <v>216039</v>
      </c>
      <c r="B1141" s="265" t="s">
        <v>1154</v>
      </c>
      <c r="C1141" s="265" t="s">
        <v>110</v>
      </c>
      <c r="D1141" s="265" t="s">
        <v>1155</v>
      </c>
      <c r="E1141" s="265" t="s">
        <v>497</v>
      </c>
      <c r="H1141" s="265" t="s">
        <v>499</v>
      </c>
      <c r="I1141" s="265" t="s">
        <v>717</v>
      </c>
      <c r="M1141" s="265" t="s">
        <v>492</v>
      </c>
    </row>
    <row r="1142" spans="1:21">
      <c r="A1142" s="265">
        <v>216040</v>
      </c>
      <c r="B1142" s="265" t="s">
        <v>3252</v>
      </c>
      <c r="C1142" s="265" t="s">
        <v>82</v>
      </c>
      <c r="D1142" s="265" t="s">
        <v>345</v>
      </c>
      <c r="E1142" s="265" t="s">
        <v>497</v>
      </c>
      <c r="H1142" s="265" t="s">
        <v>3414</v>
      </c>
      <c r="I1142" s="265" t="s">
        <v>717</v>
      </c>
      <c r="M1142" s="265" t="s">
        <v>463</v>
      </c>
    </row>
    <row r="1143" spans="1:21">
      <c r="A1143" s="265">
        <v>216041</v>
      </c>
      <c r="B1143" s="265" t="s">
        <v>2987</v>
      </c>
      <c r="C1143" s="265" t="s">
        <v>139</v>
      </c>
      <c r="D1143" s="265" t="s">
        <v>2988</v>
      </c>
      <c r="E1143" s="265" t="s">
        <v>497</v>
      </c>
      <c r="H1143" s="265" t="s">
        <v>499</v>
      </c>
      <c r="I1143" s="265" t="s">
        <v>717</v>
      </c>
      <c r="M1143" s="265" t="s">
        <v>474</v>
      </c>
    </row>
    <row r="1144" spans="1:21">
      <c r="A1144" s="265">
        <v>216042</v>
      </c>
      <c r="B1144" s="265" t="s">
        <v>972</v>
      </c>
      <c r="C1144" s="265" t="s">
        <v>973</v>
      </c>
      <c r="D1144" s="265" t="s">
        <v>409</v>
      </c>
      <c r="E1144" s="265" t="s">
        <v>498</v>
      </c>
      <c r="H1144" s="265" t="s">
        <v>499</v>
      </c>
      <c r="I1144" s="265" t="s">
        <v>717</v>
      </c>
      <c r="M1144" s="265" t="s">
        <v>491</v>
      </c>
    </row>
    <row r="1145" spans="1:21">
      <c r="A1145" s="265">
        <v>216043</v>
      </c>
      <c r="B1145" s="265" t="s">
        <v>974</v>
      </c>
      <c r="C1145" s="265" t="s">
        <v>137</v>
      </c>
      <c r="D1145" s="265" t="s">
        <v>342</v>
      </c>
      <c r="E1145" s="265" t="s">
        <v>498</v>
      </c>
      <c r="H1145" s="265" t="s">
        <v>499</v>
      </c>
      <c r="I1145" s="265" t="s">
        <v>717</v>
      </c>
      <c r="M1145" s="265" t="s">
        <v>491</v>
      </c>
    </row>
    <row r="1146" spans="1:21">
      <c r="A1146" s="265">
        <v>216044</v>
      </c>
      <c r="B1146" s="265" t="s">
        <v>1156</v>
      </c>
      <c r="C1146" s="265" t="s">
        <v>618</v>
      </c>
      <c r="D1146" s="265" t="s">
        <v>287</v>
      </c>
      <c r="E1146" s="265" t="s">
        <v>498</v>
      </c>
      <c r="H1146" s="265" t="s">
        <v>499</v>
      </c>
      <c r="I1146" s="265" t="s">
        <v>717</v>
      </c>
      <c r="M1146" s="265" t="s">
        <v>492</v>
      </c>
    </row>
    <row r="1147" spans="1:21">
      <c r="A1147" s="265">
        <v>216045</v>
      </c>
      <c r="B1147" s="265" t="s">
        <v>2989</v>
      </c>
      <c r="C1147" s="265" t="s">
        <v>2536</v>
      </c>
      <c r="D1147" s="265" t="s">
        <v>961</v>
      </c>
      <c r="E1147" s="265" t="s">
        <v>498</v>
      </c>
      <c r="H1147" s="265" t="s">
        <v>499</v>
      </c>
      <c r="I1147" s="265" t="s">
        <v>717</v>
      </c>
      <c r="M1147" s="265" t="s">
        <v>474</v>
      </c>
    </row>
    <row r="1148" spans="1:21">
      <c r="A1148" s="265">
        <v>216046</v>
      </c>
      <c r="B1148" s="265" t="s">
        <v>2990</v>
      </c>
      <c r="C1148" s="265" t="s">
        <v>693</v>
      </c>
      <c r="D1148" s="265" t="s">
        <v>1125</v>
      </c>
      <c r="E1148" s="265" t="s">
        <v>498</v>
      </c>
      <c r="H1148" s="265" t="s">
        <v>499</v>
      </c>
      <c r="I1148" s="265" t="s">
        <v>717</v>
      </c>
      <c r="M1148" s="265" t="s">
        <v>474</v>
      </c>
    </row>
    <row r="1149" spans="1:21">
      <c r="A1149" s="265">
        <v>216047</v>
      </c>
      <c r="B1149" s="265" t="s">
        <v>1755</v>
      </c>
      <c r="C1149" s="265" t="s">
        <v>228</v>
      </c>
      <c r="D1149" s="265" t="s">
        <v>701</v>
      </c>
      <c r="E1149" s="265" t="s">
        <v>498</v>
      </c>
      <c r="H1149" s="265" t="s">
        <v>499</v>
      </c>
      <c r="I1149" s="265" t="s">
        <v>717</v>
      </c>
      <c r="M1149" s="265" t="s">
        <v>483</v>
      </c>
    </row>
    <row r="1150" spans="1:21">
      <c r="A1150" s="265">
        <v>216048</v>
      </c>
      <c r="B1150" s="265" t="s">
        <v>2991</v>
      </c>
      <c r="C1150" s="265" t="s">
        <v>139</v>
      </c>
      <c r="D1150" s="265" t="s">
        <v>1429</v>
      </c>
      <c r="E1150" s="265" t="s">
        <v>497</v>
      </c>
      <c r="H1150" s="265" t="s">
        <v>499</v>
      </c>
      <c r="I1150" s="265" t="s">
        <v>717</v>
      </c>
      <c r="M1150" s="265" t="s">
        <v>474</v>
      </c>
    </row>
    <row r="1151" spans="1:21">
      <c r="A1151" s="265">
        <v>216049</v>
      </c>
      <c r="B1151" s="265" t="s">
        <v>1901</v>
      </c>
      <c r="C1151" s="265" t="s">
        <v>1137</v>
      </c>
      <c r="D1151" s="265" t="s">
        <v>1902</v>
      </c>
      <c r="E1151" s="265" t="s">
        <v>498</v>
      </c>
      <c r="H1151" s="265" t="s">
        <v>499</v>
      </c>
      <c r="I1151" s="265" t="s">
        <v>717</v>
      </c>
      <c r="M1151" s="265" t="s">
        <v>482</v>
      </c>
      <c r="U1151" s="265">
        <v>25000</v>
      </c>
    </row>
    <row r="1152" spans="1:21">
      <c r="A1152" s="265">
        <v>216050</v>
      </c>
      <c r="B1152" s="265" t="s">
        <v>1756</v>
      </c>
      <c r="C1152" s="265" t="s">
        <v>152</v>
      </c>
      <c r="D1152" s="265" t="s">
        <v>586</v>
      </c>
      <c r="E1152" s="265" t="s">
        <v>498</v>
      </c>
      <c r="H1152" s="265" t="s">
        <v>499</v>
      </c>
      <c r="I1152" s="265" t="s">
        <v>717</v>
      </c>
      <c r="M1152" s="265" t="s">
        <v>483</v>
      </c>
    </row>
    <row r="1153" spans="1:13">
      <c r="A1153" s="265">
        <v>216051</v>
      </c>
      <c r="B1153" s="265" t="s">
        <v>1157</v>
      </c>
      <c r="C1153" s="265" t="s">
        <v>84</v>
      </c>
      <c r="D1153" s="265" t="s">
        <v>1158</v>
      </c>
      <c r="E1153" s="265" t="s">
        <v>498</v>
      </c>
      <c r="H1153" s="265" t="s">
        <v>499</v>
      </c>
      <c r="I1153" s="265" t="s">
        <v>717</v>
      </c>
      <c r="M1153" s="265" t="s">
        <v>492</v>
      </c>
    </row>
    <row r="1154" spans="1:13">
      <c r="A1154" s="265">
        <v>216052</v>
      </c>
      <c r="B1154" s="265" t="s">
        <v>759</v>
      </c>
      <c r="C1154" s="265" t="s">
        <v>81</v>
      </c>
      <c r="D1154" s="265" t="s">
        <v>344</v>
      </c>
      <c r="E1154" s="265" t="s">
        <v>498</v>
      </c>
      <c r="F1154" s="265">
        <v>34912</v>
      </c>
      <c r="G1154" s="265" t="s">
        <v>3391</v>
      </c>
      <c r="H1154" s="265" t="s">
        <v>499</v>
      </c>
      <c r="I1154" s="265" t="s">
        <v>717</v>
      </c>
      <c r="M1154" s="265" t="s">
        <v>494</v>
      </c>
    </row>
    <row r="1155" spans="1:13">
      <c r="A1155" s="265">
        <v>216053</v>
      </c>
      <c r="B1155" s="265" t="s">
        <v>1376</v>
      </c>
      <c r="C1155" s="265" t="s">
        <v>1377</v>
      </c>
      <c r="D1155" s="265" t="s">
        <v>612</v>
      </c>
      <c r="E1155" s="265" t="s">
        <v>498</v>
      </c>
      <c r="H1155" s="265" t="s">
        <v>499</v>
      </c>
      <c r="I1155" s="265" t="s">
        <v>717</v>
      </c>
      <c r="M1155" s="265" t="s">
        <v>487</v>
      </c>
    </row>
    <row r="1156" spans="1:13">
      <c r="A1156" s="265">
        <v>216054</v>
      </c>
      <c r="B1156" s="265" t="s">
        <v>2992</v>
      </c>
      <c r="C1156" s="265" t="s">
        <v>229</v>
      </c>
      <c r="D1156" s="265" t="s">
        <v>393</v>
      </c>
      <c r="E1156" s="265" t="s">
        <v>498</v>
      </c>
      <c r="H1156" s="265" t="s">
        <v>499</v>
      </c>
      <c r="I1156" s="265" t="s">
        <v>717</v>
      </c>
      <c r="M1156" s="265" t="s">
        <v>474</v>
      </c>
    </row>
    <row r="1157" spans="1:13">
      <c r="A1157" s="265">
        <v>216055</v>
      </c>
      <c r="B1157" s="265" t="s">
        <v>1903</v>
      </c>
      <c r="C1157" s="265" t="s">
        <v>1904</v>
      </c>
      <c r="D1157" s="265" t="s">
        <v>1905</v>
      </c>
      <c r="E1157" s="265" t="s">
        <v>498</v>
      </c>
      <c r="H1157" s="265" t="s">
        <v>499</v>
      </c>
      <c r="I1157" s="265" t="s">
        <v>717</v>
      </c>
      <c r="M1157" s="265" t="s">
        <v>482</v>
      </c>
    </row>
    <row r="1158" spans="1:13">
      <c r="A1158" s="265">
        <v>216056</v>
      </c>
      <c r="B1158" s="265" t="s">
        <v>2993</v>
      </c>
      <c r="C1158" s="265" t="s">
        <v>2994</v>
      </c>
      <c r="D1158" s="265" t="s">
        <v>306</v>
      </c>
      <c r="E1158" s="265" t="s">
        <v>498</v>
      </c>
      <c r="H1158" s="265" t="s">
        <v>499</v>
      </c>
      <c r="I1158" s="265" t="s">
        <v>717</v>
      </c>
      <c r="M1158" s="265" t="s">
        <v>474</v>
      </c>
    </row>
    <row r="1159" spans="1:13">
      <c r="A1159" s="265">
        <v>216057</v>
      </c>
      <c r="B1159" s="265" t="s">
        <v>1446</v>
      </c>
      <c r="C1159" s="265" t="s">
        <v>1447</v>
      </c>
      <c r="D1159" s="265" t="s">
        <v>364</v>
      </c>
      <c r="E1159" s="265" t="s">
        <v>498</v>
      </c>
      <c r="H1159" s="265" t="s">
        <v>499</v>
      </c>
      <c r="I1159" s="265" t="s">
        <v>717</v>
      </c>
      <c r="M1159" s="265" t="s">
        <v>487</v>
      </c>
    </row>
    <row r="1160" spans="1:13">
      <c r="A1160" s="265">
        <v>216058</v>
      </c>
      <c r="B1160" s="265" t="s">
        <v>1517</v>
      </c>
      <c r="C1160" s="265" t="s">
        <v>543</v>
      </c>
      <c r="D1160" s="265" t="s">
        <v>290</v>
      </c>
      <c r="E1160" s="265" t="s">
        <v>497</v>
      </c>
      <c r="H1160" s="265" t="s">
        <v>499</v>
      </c>
      <c r="I1160" s="265" t="s">
        <v>717</v>
      </c>
      <c r="M1160" s="265" t="s">
        <v>481</v>
      </c>
    </row>
    <row r="1161" spans="1:13">
      <c r="A1161" s="265">
        <v>216059</v>
      </c>
      <c r="B1161" s="265" t="s">
        <v>1159</v>
      </c>
      <c r="C1161" s="265" t="s">
        <v>88</v>
      </c>
      <c r="D1161" s="265" t="s">
        <v>713</v>
      </c>
      <c r="E1161" s="265" t="s">
        <v>497</v>
      </c>
      <c r="H1161" s="265" t="s">
        <v>499</v>
      </c>
      <c r="I1161" s="265" t="s">
        <v>717</v>
      </c>
      <c r="M1161" s="265" t="s">
        <v>492</v>
      </c>
    </row>
    <row r="1162" spans="1:13">
      <c r="A1162" s="265">
        <v>216060</v>
      </c>
      <c r="B1162" s="265" t="s">
        <v>2995</v>
      </c>
      <c r="C1162" s="265" t="s">
        <v>192</v>
      </c>
      <c r="D1162" s="265" t="s">
        <v>2996</v>
      </c>
      <c r="E1162" s="265" t="s">
        <v>497</v>
      </c>
      <c r="H1162" s="265" t="s">
        <v>499</v>
      </c>
      <c r="I1162" s="265" t="s">
        <v>717</v>
      </c>
      <c r="M1162" s="265" t="s">
        <v>474</v>
      </c>
    </row>
    <row r="1163" spans="1:13">
      <c r="A1163" s="265">
        <v>216061</v>
      </c>
      <c r="B1163" s="265" t="s">
        <v>2997</v>
      </c>
      <c r="C1163" s="265" t="s">
        <v>110</v>
      </c>
      <c r="D1163" s="265" t="s">
        <v>2998</v>
      </c>
      <c r="E1163" s="265" t="s">
        <v>497</v>
      </c>
      <c r="H1163" s="265" t="s">
        <v>499</v>
      </c>
      <c r="I1163" s="265" t="s">
        <v>717</v>
      </c>
      <c r="M1163" s="265" t="s">
        <v>474</v>
      </c>
    </row>
    <row r="1164" spans="1:13">
      <c r="A1164" s="265">
        <v>216062</v>
      </c>
      <c r="B1164" s="265" t="s">
        <v>2503</v>
      </c>
      <c r="C1164" s="265" t="s">
        <v>601</v>
      </c>
      <c r="D1164" s="265" t="s">
        <v>330</v>
      </c>
      <c r="E1164" s="265" t="s">
        <v>497</v>
      </c>
      <c r="H1164" s="265" t="s">
        <v>499</v>
      </c>
      <c r="I1164" s="265" t="s">
        <v>717</v>
      </c>
      <c r="M1164" s="265" t="s">
        <v>472</v>
      </c>
    </row>
    <row r="1165" spans="1:13">
      <c r="A1165" s="265">
        <v>216063</v>
      </c>
      <c r="B1165" s="265" t="s">
        <v>2609</v>
      </c>
      <c r="C1165" s="265" t="s">
        <v>198</v>
      </c>
      <c r="D1165" s="265" t="s">
        <v>358</v>
      </c>
      <c r="E1165" s="265" t="s">
        <v>497</v>
      </c>
      <c r="H1165" s="265" t="s">
        <v>499</v>
      </c>
      <c r="I1165" s="265" t="s">
        <v>717</v>
      </c>
      <c r="M1165" s="265" t="s">
        <v>495</v>
      </c>
    </row>
    <row r="1166" spans="1:13">
      <c r="A1166" s="265">
        <v>216064</v>
      </c>
      <c r="B1166" s="265" t="s">
        <v>2999</v>
      </c>
      <c r="C1166" s="265" t="s">
        <v>87</v>
      </c>
      <c r="D1166" s="265" t="s">
        <v>284</v>
      </c>
      <c r="E1166" s="265" t="s">
        <v>497</v>
      </c>
      <c r="H1166" s="265" t="s">
        <v>499</v>
      </c>
      <c r="I1166" s="265" t="s">
        <v>717</v>
      </c>
      <c r="M1166" s="265" t="s">
        <v>474</v>
      </c>
    </row>
    <row r="1167" spans="1:13">
      <c r="A1167" s="265">
        <v>216065</v>
      </c>
      <c r="B1167" s="265" t="s">
        <v>975</v>
      </c>
      <c r="C1167" s="265" t="s">
        <v>976</v>
      </c>
      <c r="D1167" s="265" t="s">
        <v>977</v>
      </c>
      <c r="E1167" s="265" t="s">
        <v>497</v>
      </c>
      <c r="H1167" s="265" t="s">
        <v>499</v>
      </c>
      <c r="I1167" s="265" t="s">
        <v>717</v>
      </c>
      <c r="M1167" s="265" t="s">
        <v>491</v>
      </c>
    </row>
    <row r="1168" spans="1:13">
      <c r="A1168" s="265">
        <v>216066</v>
      </c>
      <c r="B1168" s="265" t="s">
        <v>2504</v>
      </c>
      <c r="C1168" s="265" t="s">
        <v>2505</v>
      </c>
      <c r="D1168" s="265" t="s">
        <v>303</v>
      </c>
      <c r="E1168" s="265" t="s">
        <v>498</v>
      </c>
      <c r="H1168" s="265" t="s">
        <v>499</v>
      </c>
      <c r="I1168" s="265" t="s">
        <v>717</v>
      </c>
      <c r="M1168" s="265" t="s">
        <v>472</v>
      </c>
    </row>
    <row r="1169" spans="1:21">
      <c r="A1169" s="265">
        <v>216067</v>
      </c>
      <c r="B1169" s="265" t="s">
        <v>2506</v>
      </c>
      <c r="C1169" s="265" t="s">
        <v>155</v>
      </c>
      <c r="D1169" s="265" t="s">
        <v>2507</v>
      </c>
      <c r="E1169" s="265" t="s">
        <v>498</v>
      </c>
      <c r="H1169" s="265" t="s">
        <v>499</v>
      </c>
      <c r="I1169" s="265" t="s">
        <v>717</v>
      </c>
      <c r="M1169" s="265" t="s">
        <v>472</v>
      </c>
    </row>
    <row r="1170" spans="1:21">
      <c r="A1170" s="265">
        <v>216068</v>
      </c>
      <c r="B1170" s="265" t="s">
        <v>2039</v>
      </c>
      <c r="C1170" s="265" t="s">
        <v>84</v>
      </c>
      <c r="D1170" s="265" t="s">
        <v>2040</v>
      </c>
      <c r="E1170" s="265" t="s">
        <v>497</v>
      </c>
      <c r="H1170" s="265" t="s">
        <v>499</v>
      </c>
      <c r="I1170" s="265" t="s">
        <v>717</v>
      </c>
      <c r="M1170" s="265" t="s">
        <v>493</v>
      </c>
    </row>
    <row r="1171" spans="1:21">
      <c r="A1171" s="265">
        <v>216069</v>
      </c>
      <c r="B1171" s="265" t="s">
        <v>3000</v>
      </c>
      <c r="C1171" s="265" t="s">
        <v>88</v>
      </c>
      <c r="D1171" s="265" t="s">
        <v>611</v>
      </c>
      <c r="E1171" s="265" t="s">
        <v>498</v>
      </c>
      <c r="H1171" s="265" t="s">
        <v>499</v>
      </c>
      <c r="I1171" s="265" t="s">
        <v>717</v>
      </c>
      <c r="M1171" s="265" t="s">
        <v>474</v>
      </c>
    </row>
    <row r="1172" spans="1:21">
      <c r="A1172" s="265">
        <v>216070</v>
      </c>
      <c r="B1172" s="265" t="s">
        <v>3264</v>
      </c>
      <c r="C1172" s="265" t="s">
        <v>582</v>
      </c>
      <c r="D1172" s="265" t="s">
        <v>1796</v>
      </c>
      <c r="E1172" s="265" t="s">
        <v>498</v>
      </c>
      <c r="H1172" s="265" t="s">
        <v>3414</v>
      </c>
      <c r="I1172" s="265" t="s">
        <v>717</v>
      </c>
      <c r="M1172" s="265" t="s">
        <v>463</v>
      </c>
    </row>
    <row r="1173" spans="1:21">
      <c r="A1173" s="265">
        <v>216071</v>
      </c>
      <c r="B1173" s="265" t="s">
        <v>3265</v>
      </c>
      <c r="C1173" s="265" t="s">
        <v>125</v>
      </c>
      <c r="D1173" s="265" t="s">
        <v>715</v>
      </c>
      <c r="E1173" s="265" t="s">
        <v>497</v>
      </c>
      <c r="H1173" s="265" t="s">
        <v>3414</v>
      </c>
      <c r="I1173" s="265" t="s">
        <v>717</v>
      </c>
      <c r="M1173" s="265" t="s">
        <v>463</v>
      </c>
    </row>
    <row r="1174" spans="1:21">
      <c r="A1174" s="265">
        <v>216072</v>
      </c>
      <c r="B1174" s="265" t="s">
        <v>2508</v>
      </c>
      <c r="C1174" s="265" t="s">
        <v>175</v>
      </c>
      <c r="D1174" s="265" t="s">
        <v>358</v>
      </c>
      <c r="E1174" s="265" t="s">
        <v>497</v>
      </c>
      <c r="H1174" s="265" t="s">
        <v>499</v>
      </c>
      <c r="I1174" s="265" t="s">
        <v>717</v>
      </c>
      <c r="M1174" s="265" t="s">
        <v>472</v>
      </c>
      <c r="U1174" s="265">
        <v>15000</v>
      </c>
    </row>
    <row r="1175" spans="1:21">
      <c r="A1175" s="265">
        <v>216073</v>
      </c>
      <c r="B1175" s="265" t="s">
        <v>1906</v>
      </c>
      <c r="C1175" s="265" t="s">
        <v>686</v>
      </c>
      <c r="D1175" s="265" t="s">
        <v>402</v>
      </c>
      <c r="E1175" s="265" t="s">
        <v>497</v>
      </c>
      <c r="H1175" s="265" t="s">
        <v>499</v>
      </c>
      <c r="I1175" s="265" t="s">
        <v>717</v>
      </c>
      <c r="M1175" s="265" t="s">
        <v>482</v>
      </c>
    </row>
    <row r="1176" spans="1:21">
      <c r="A1176" s="265">
        <v>216074</v>
      </c>
      <c r="B1176" s="265" t="s">
        <v>2041</v>
      </c>
      <c r="C1176" s="265" t="s">
        <v>2042</v>
      </c>
      <c r="D1176" s="265" t="s">
        <v>2043</v>
      </c>
      <c r="E1176" s="265" t="s">
        <v>497</v>
      </c>
      <c r="H1176" s="265" t="s">
        <v>499</v>
      </c>
      <c r="I1176" s="265" t="s">
        <v>717</v>
      </c>
      <c r="M1176" s="265" t="s">
        <v>493</v>
      </c>
    </row>
    <row r="1177" spans="1:21">
      <c r="A1177" s="265">
        <v>216075</v>
      </c>
      <c r="B1177" s="265" t="s">
        <v>2509</v>
      </c>
      <c r="C1177" s="265" t="s">
        <v>142</v>
      </c>
      <c r="D1177" s="265" t="s">
        <v>295</v>
      </c>
      <c r="E1177" s="265" t="s">
        <v>497</v>
      </c>
      <c r="H1177" s="265" t="s">
        <v>499</v>
      </c>
      <c r="I1177" s="265" t="s">
        <v>717</v>
      </c>
      <c r="M1177" s="265" t="s">
        <v>472</v>
      </c>
    </row>
    <row r="1178" spans="1:21">
      <c r="A1178" s="265">
        <v>216076</v>
      </c>
      <c r="B1178" s="265" t="s">
        <v>3142</v>
      </c>
      <c r="C1178" s="265" t="s">
        <v>88</v>
      </c>
      <c r="D1178" s="265" t="s">
        <v>989</v>
      </c>
      <c r="E1178" s="265" t="s">
        <v>498</v>
      </c>
      <c r="H1178" s="265" t="s">
        <v>499</v>
      </c>
      <c r="I1178" s="265" t="s">
        <v>717</v>
      </c>
      <c r="M1178" s="265" t="s">
        <v>486</v>
      </c>
    </row>
    <row r="1179" spans="1:21">
      <c r="A1179" s="265">
        <v>216077</v>
      </c>
      <c r="B1179" s="265" t="s">
        <v>1907</v>
      </c>
      <c r="C1179" s="265" t="s">
        <v>1908</v>
      </c>
      <c r="D1179" s="265" t="s">
        <v>1909</v>
      </c>
      <c r="E1179" s="265" t="s">
        <v>498</v>
      </c>
      <c r="H1179" s="265" t="s">
        <v>499</v>
      </c>
      <c r="I1179" s="265" t="s">
        <v>717</v>
      </c>
      <c r="M1179" s="265" t="s">
        <v>482</v>
      </c>
    </row>
    <row r="1180" spans="1:21">
      <c r="A1180" s="265">
        <v>216078</v>
      </c>
      <c r="B1180" s="265" t="s">
        <v>3001</v>
      </c>
      <c r="C1180" s="265" t="s">
        <v>663</v>
      </c>
      <c r="D1180" s="265" t="s">
        <v>286</v>
      </c>
      <c r="E1180" s="265" t="s">
        <v>498</v>
      </c>
      <c r="H1180" s="265" t="s">
        <v>499</v>
      </c>
      <c r="I1180" s="265" t="s">
        <v>717</v>
      </c>
      <c r="M1180" s="265" t="s">
        <v>474</v>
      </c>
    </row>
    <row r="1181" spans="1:21">
      <c r="A1181" s="265">
        <v>216079</v>
      </c>
      <c r="B1181" s="265" t="s">
        <v>3002</v>
      </c>
      <c r="C1181" s="265" t="s">
        <v>249</v>
      </c>
      <c r="D1181" s="265" t="s">
        <v>320</v>
      </c>
      <c r="E1181" s="265" t="s">
        <v>498</v>
      </c>
      <c r="H1181" s="265" t="s">
        <v>499</v>
      </c>
      <c r="I1181" s="265" t="s">
        <v>717</v>
      </c>
      <c r="M1181" s="265" t="s">
        <v>474</v>
      </c>
    </row>
    <row r="1182" spans="1:21">
      <c r="A1182" s="265">
        <v>216080</v>
      </c>
      <c r="B1182" s="265" t="s">
        <v>978</v>
      </c>
      <c r="C1182" s="265" t="s">
        <v>196</v>
      </c>
      <c r="D1182" s="265" t="s">
        <v>328</v>
      </c>
      <c r="E1182" s="265" t="s">
        <v>498</v>
      </c>
      <c r="H1182" s="265" t="s">
        <v>499</v>
      </c>
      <c r="I1182" s="265" t="s">
        <v>717</v>
      </c>
      <c r="M1182" s="265" t="s">
        <v>491</v>
      </c>
    </row>
    <row r="1183" spans="1:21">
      <c r="A1183" s="265">
        <v>216081</v>
      </c>
      <c r="B1183" s="265" t="s">
        <v>3003</v>
      </c>
      <c r="C1183" s="265" t="s">
        <v>196</v>
      </c>
      <c r="D1183" s="265" t="s">
        <v>325</v>
      </c>
      <c r="E1183" s="265" t="s">
        <v>497</v>
      </c>
      <c r="H1183" s="265" t="s">
        <v>499</v>
      </c>
      <c r="I1183" s="265" t="s">
        <v>717</v>
      </c>
      <c r="M1183" s="265" t="s">
        <v>474</v>
      </c>
    </row>
    <row r="1184" spans="1:21">
      <c r="A1184" s="265">
        <v>216082</v>
      </c>
      <c r="B1184" s="265" t="s">
        <v>3004</v>
      </c>
      <c r="C1184" s="265" t="s">
        <v>1339</v>
      </c>
      <c r="D1184" s="265" t="s">
        <v>644</v>
      </c>
      <c r="E1184" s="265" t="s">
        <v>498</v>
      </c>
      <c r="H1184" s="265" t="s">
        <v>499</v>
      </c>
      <c r="I1184" s="265" t="s">
        <v>717</v>
      </c>
      <c r="M1184" s="265" t="s">
        <v>474</v>
      </c>
    </row>
    <row r="1185" spans="1:21">
      <c r="A1185" s="265">
        <v>216083</v>
      </c>
      <c r="B1185" s="265" t="s">
        <v>1340</v>
      </c>
      <c r="C1185" s="265" t="s">
        <v>994</v>
      </c>
      <c r="D1185" s="265" t="s">
        <v>882</v>
      </c>
      <c r="E1185" s="265" t="s">
        <v>498</v>
      </c>
      <c r="H1185" s="265" t="s">
        <v>499</v>
      </c>
      <c r="I1185" s="265" t="s">
        <v>717</v>
      </c>
      <c r="M1185" s="265" t="s">
        <v>484</v>
      </c>
    </row>
    <row r="1186" spans="1:21">
      <c r="A1186" s="265">
        <v>216084</v>
      </c>
      <c r="B1186" s="265" t="s">
        <v>1757</v>
      </c>
      <c r="C1186" s="265" t="s">
        <v>1758</v>
      </c>
      <c r="D1186" s="265" t="s">
        <v>1759</v>
      </c>
      <c r="E1186" s="265" t="s">
        <v>498</v>
      </c>
      <c r="H1186" s="265" t="s">
        <v>499</v>
      </c>
      <c r="I1186" s="265" t="s">
        <v>717</v>
      </c>
      <c r="M1186" s="265" t="s">
        <v>483</v>
      </c>
    </row>
    <row r="1187" spans="1:21">
      <c r="A1187" s="265">
        <v>216085</v>
      </c>
      <c r="B1187" s="265" t="s">
        <v>3005</v>
      </c>
      <c r="C1187" s="265" t="s">
        <v>143</v>
      </c>
      <c r="D1187" s="265" t="s">
        <v>3006</v>
      </c>
      <c r="E1187" s="265" t="s">
        <v>498</v>
      </c>
      <c r="H1187" s="265" t="s">
        <v>499</v>
      </c>
      <c r="I1187" s="265" t="s">
        <v>717</v>
      </c>
      <c r="M1187" s="265" t="s">
        <v>474</v>
      </c>
    </row>
    <row r="1188" spans="1:21">
      <c r="A1188" s="265">
        <v>216086</v>
      </c>
      <c r="B1188" s="265" t="s">
        <v>1341</v>
      </c>
      <c r="C1188" s="265" t="s">
        <v>84</v>
      </c>
      <c r="D1188" s="265" t="s">
        <v>302</v>
      </c>
      <c r="E1188" s="265" t="s">
        <v>498</v>
      </c>
      <c r="H1188" s="265" t="s">
        <v>499</v>
      </c>
      <c r="I1188" s="265" t="s">
        <v>717</v>
      </c>
      <c r="M1188" s="265" t="s">
        <v>484</v>
      </c>
    </row>
    <row r="1189" spans="1:21">
      <c r="A1189" s="265">
        <v>216087</v>
      </c>
      <c r="B1189" s="265" t="s">
        <v>2510</v>
      </c>
      <c r="C1189" s="265" t="s">
        <v>2511</v>
      </c>
      <c r="D1189" s="265" t="s">
        <v>317</v>
      </c>
      <c r="E1189" s="265" t="s">
        <v>497</v>
      </c>
      <c r="H1189" s="265" t="s">
        <v>499</v>
      </c>
      <c r="I1189" s="265" t="s">
        <v>717</v>
      </c>
      <c r="M1189" s="265" t="s">
        <v>472</v>
      </c>
    </row>
    <row r="1190" spans="1:21">
      <c r="A1190" s="265">
        <v>216088</v>
      </c>
      <c r="B1190" s="265" t="s">
        <v>1160</v>
      </c>
      <c r="C1190" s="265" t="s">
        <v>139</v>
      </c>
      <c r="D1190" s="265" t="s">
        <v>650</v>
      </c>
      <c r="E1190" s="265" t="s">
        <v>498</v>
      </c>
      <c r="H1190" s="265" t="s">
        <v>499</v>
      </c>
      <c r="I1190" s="265" t="s">
        <v>717</v>
      </c>
      <c r="M1190" s="265" t="s">
        <v>492</v>
      </c>
    </row>
    <row r="1191" spans="1:21">
      <c r="A1191" s="265">
        <v>216089</v>
      </c>
      <c r="B1191" s="265" t="s">
        <v>1760</v>
      </c>
      <c r="C1191" s="265" t="s">
        <v>1008</v>
      </c>
      <c r="D1191" s="265" t="s">
        <v>1543</v>
      </c>
      <c r="E1191" s="265" t="s">
        <v>497</v>
      </c>
      <c r="H1191" s="265" t="s">
        <v>499</v>
      </c>
      <c r="I1191" s="265" t="s">
        <v>717</v>
      </c>
      <c r="M1191" s="265" t="s">
        <v>483</v>
      </c>
    </row>
    <row r="1192" spans="1:21">
      <c r="A1192" s="265">
        <v>216090</v>
      </c>
      <c r="B1192" s="265" t="s">
        <v>979</v>
      </c>
      <c r="C1192" s="265" t="s">
        <v>897</v>
      </c>
      <c r="D1192" s="265" t="s">
        <v>924</v>
      </c>
      <c r="E1192" s="265" t="s">
        <v>498</v>
      </c>
      <c r="H1192" s="265" t="s">
        <v>499</v>
      </c>
      <c r="I1192" s="265" t="s">
        <v>717</v>
      </c>
      <c r="M1192" s="265" t="s">
        <v>491</v>
      </c>
    </row>
    <row r="1193" spans="1:21">
      <c r="A1193" s="265">
        <v>216091</v>
      </c>
      <c r="B1193" s="265" t="s">
        <v>1761</v>
      </c>
      <c r="C1193" s="265" t="s">
        <v>84</v>
      </c>
      <c r="D1193" s="265" t="s">
        <v>323</v>
      </c>
      <c r="E1193" s="265" t="s">
        <v>498</v>
      </c>
      <c r="H1193" s="265" t="s">
        <v>499</v>
      </c>
      <c r="I1193" s="265" t="s">
        <v>717</v>
      </c>
      <c r="M1193" s="265" t="s">
        <v>483</v>
      </c>
    </row>
    <row r="1194" spans="1:21">
      <c r="A1194" s="265">
        <v>216092</v>
      </c>
      <c r="B1194" s="265" t="s">
        <v>3253</v>
      </c>
      <c r="C1194" s="265" t="s">
        <v>3043</v>
      </c>
      <c r="D1194" s="265" t="s">
        <v>3254</v>
      </c>
      <c r="E1194" s="265" t="s">
        <v>498</v>
      </c>
      <c r="H1194" s="265" t="s">
        <v>3414</v>
      </c>
      <c r="I1194" s="265" t="s">
        <v>717</v>
      </c>
      <c r="M1194" s="265" t="s">
        <v>463</v>
      </c>
    </row>
    <row r="1195" spans="1:21">
      <c r="A1195" s="265">
        <v>216093</v>
      </c>
      <c r="B1195" s="265" t="s">
        <v>3007</v>
      </c>
      <c r="C1195" s="265" t="s">
        <v>84</v>
      </c>
      <c r="D1195" s="265" t="s">
        <v>3008</v>
      </c>
      <c r="E1195" s="265" t="s">
        <v>498</v>
      </c>
      <c r="H1195" s="265" t="s">
        <v>499</v>
      </c>
      <c r="I1195" s="265" t="s">
        <v>717</v>
      </c>
      <c r="M1195" s="265" t="s">
        <v>474</v>
      </c>
    </row>
    <row r="1196" spans="1:21">
      <c r="A1196" s="265">
        <v>216094</v>
      </c>
      <c r="B1196" s="265" t="s">
        <v>980</v>
      </c>
      <c r="C1196" s="265" t="s">
        <v>981</v>
      </c>
      <c r="D1196" s="265" t="s">
        <v>414</v>
      </c>
      <c r="E1196" s="265" t="s">
        <v>498</v>
      </c>
      <c r="H1196" s="265" t="s">
        <v>499</v>
      </c>
      <c r="I1196" s="265" t="s">
        <v>717</v>
      </c>
      <c r="M1196" s="265" t="s">
        <v>491</v>
      </c>
      <c r="U1196" s="265">
        <v>10000</v>
      </c>
    </row>
    <row r="1197" spans="1:21">
      <c r="A1197" s="265">
        <v>216095</v>
      </c>
      <c r="B1197" s="265" t="s">
        <v>3255</v>
      </c>
      <c r="C1197" s="265" t="s">
        <v>2617</v>
      </c>
      <c r="D1197" s="265" t="s">
        <v>3256</v>
      </c>
      <c r="E1197" s="265" t="s">
        <v>498</v>
      </c>
      <c r="H1197" s="265" t="s">
        <v>3414</v>
      </c>
      <c r="I1197" s="265" t="s">
        <v>717</v>
      </c>
      <c r="M1197" s="265" t="s">
        <v>463</v>
      </c>
    </row>
    <row r="1198" spans="1:21">
      <c r="A1198" s="265">
        <v>216096</v>
      </c>
      <c r="B1198" s="265" t="s">
        <v>760</v>
      </c>
      <c r="C1198" s="265" t="s">
        <v>703</v>
      </c>
      <c r="D1198" s="265" t="s">
        <v>599</v>
      </c>
      <c r="E1198" s="265" t="s">
        <v>498</v>
      </c>
      <c r="F1198" s="265">
        <v>34354</v>
      </c>
      <c r="G1198" s="265" t="s">
        <v>553</v>
      </c>
      <c r="H1198" s="265" t="s">
        <v>499</v>
      </c>
      <c r="I1198" s="265" t="s">
        <v>717</v>
      </c>
      <c r="M1198" s="265" t="s">
        <v>494</v>
      </c>
    </row>
    <row r="1199" spans="1:21">
      <c r="A1199" s="265">
        <v>216097</v>
      </c>
      <c r="B1199" s="265" t="s">
        <v>2044</v>
      </c>
      <c r="C1199" s="265" t="s">
        <v>109</v>
      </c>
      <c r="D1199" s="265" t="s">
        <v>435</v>
      </c>
      <c r="E1199" s="265" t="s">
        <v>498</v>
      </c>
      <c r="H1199" s="265" t="s">
        <v>499</v>
      </c>
      <c r="I1199" s="265" t="s">
        <v>717</v>
      </c>
      <c r="M1199" s="265" t="s">
        <v>493</v>
      </c>
    </row>
    <row r="1200" spans="1:21">
      <c r="A1200" s="265">
        <v>216098</v>
      </c>
      <c r="B1200" s="265" t="s">
        <v>2610</v>
      </c>
      <c r="C1200" s="265" t="s">
        <v>633</v>
      </c>
      <c r="D1200" s="265" t="s">
        <v>659</v>
      </c>
      <c r="E1200" s="265" t="s">
        <v>498</v>
      </c>
      <c r="H1200" s="265" t="s">
        <v>499</v>
      </c>
      <c r="I1200" s="265" t="s">
        <v>717</v>
      </c>
      <c r="M1200" s="265" t="s">
        <v>495</v>
      </c>
    </row>
    <row r="1201" spans="1:13">
      <c r="A1201" s="265">
        <v>216100</v>
      </c>
      <c r="B1201" s="265" t="s">
        <v>3009</v>
      </c>
      <c r="C1201" s="265" t="s">
        <v>128</v>
      </c>
      <c r="D1201" s="265" t="s">
        <v>3010</v>
      </c>
      <c r="E1201" s="265" t="s">
        <v>498</v>
      </c>
      <c r="H1201" s="265" t="s">
        <v>499</v>
      </c>
      <c r="I1201" s="265" t="s">
        <v>717</v>
      </c>
      <c r="M1201" s="265" t="s">
        <v>474</v>
      </c>
    </row>
    <row r="1202" spans="1:13">
      <c r="A1202" s="265">
        <v>216101</v>
      </c>
      <c r="B1202" s="265" t="s">
        <v>1762</v>
      </c>
      <c r="C1202" s="265" t="s">
        <v>1763</v>
      </c>
      <c r="D1202" s="265" t="s">
        <v>1764</v>
      </c>
      <c r="E1202" s="265" t="s">
        <v>498</v>
      </c>
      <c r="H1202" s="265" t="s">
        <v>499</v>
      </c>
      <c r="I1202" s="265" t="s">
        <v>717</v>
      </c>
      <c r="M1202" s="265" t="s">
        <v>483</v>
      </c>
    </row>
    <row r="1203" spans="1:13">
      <c r="A1203" s="265">
        <v>216102</v>
      </c>
      <c r="B1203" s="265" t="s">
        <v>982</v>
      </c>
      <c r="C1203" s="265" t="s">
        <v>203</v>
      </c>
      <c r="D1203" s="265" t="s">
        <v>637</v>
      </c>
      <c r="E1203" s="265" t="s">
        <v>498</v>
      </c>
      <c r="H1203" s="265" t="s">
        <v>499</v>
      </c>
      <c r="I1203" s="265" t="s">
        <v>717</v>
      </c>
      <c r="M1203" s="265" t="s">
        <v>491</v>
      </c>
    </row>
    <row r="1204" spans="1:13">
      <c r="A1204" s="265">
        <v>216103</v>
      </c>
      <c r="B1204" s="265" t="s">
        <v>3011</v>
      </c>
      <c r="C1204" s="265" t="s">
        <v>78</v>
      </c>
      <c r="D1204" s="265" t="s">
        <v>2053</v>
      </c>
      <c r="E1204" s="265" t="s">
        <v>498</v>
      </c>
      <c r="H1204" s="265" t="s">
        <v>499</v>
      </c>
      <c r="I1204" s="265" t="s">
        <v>717</v>
      </c>
      <c r="M1204" s="265" t="s">
        <v>474</v>
      </c>
    </row>
    <row r="1205" spans="1:13">
      <c r="A1205" s="265">
        <v>216104</v>
      </c>
      <c r="B1205" s="265" t="s">
        <v>983</v>
      </c>
      <c r="C1205" s="265" t="s">
        <v>109</v>
      </c>
      <c r="D1205" s="265" t="s">
        <v>296</v>
      </c>
      <c r="E1205" s="265" t="s">
        <v>497</v>
      </c>
      <c r="H1205" s="265" t="s">
        <v>499</v>
      </c>
      <c r="I1205" s="265" t="s">
        <v>717</v>
      </c>
      <c r="M1205" s="265" t="s">
        <v>491</v>
      </c>
    </row>
    <row r="1206" spans="1:13">
      <c r="A1206" s="265">
        <v>216105</v>
      </c>
      <c r="B1206" s="265" t="s">
        <v>455</v>
      </c>
      <c r="C1206" s="265" t="s">
        <v>88</v>
      </c>
      <c r="D1206" s="265" t="s">
        <v>621</v>
      </c>
      <c r="E1206" s="265" t="s">
        <v>498</v>
      </c>
      <c r="F1206" s="265">
        <v>34403</v>
      </c>
      <c r="G1206" s="265" t="s">
        <v>3398</v>
      </c>
      <c r="H1206" s="265" t="s">
        <v>499</v>
      </c>
      <c r="I1206" s="265" t="s">
        <v>717</v>
      </c>
      <c r="M1206" s="265" t="s">
        <v>494</v>
      </c>
    </row>
    <row r="1207" spans="1:13">
      <c r="A1207" s="265">
        <v>216106</v>
      </c>
      <c r="B1207" s="265" t="s">
        <v>1378</v>
      </c>
      <c r="C1207" s="265" t="s">
        <v>1379</v>
      </c>
      <c r="D1207" s="265" t="s">
        <v>293</v>
      </c>
      <c r="E1207" s="265" t="s">
        <v>498</v>
      </c>
      <c r="H1207" s="265" t="s">
        <v>499</v>
      </c>
      <c r="I1207" s="265" t="s">
        <v>717</v>
      </c>
      <c r="M1207" s="265" t="s">
        <v>487</v>
      </c>
    </row>
    <row r="1208" spans="1:13">
      <c r="A1208" s="265">
        <v>216107</v>
      </c>
      <c r="B1208" s="265" t="s">
        <v>2512</v>
      </c>
      <c r="C1208" s="265" t="s">
        <v>189</v>
      </c>
      <c r="D1208" s="265" t="s">
        <v>1435</v>
      </c>
      <c r="E1208" s="265" t="s">
        <v>498</v>
      </c>
      <c r="H1208" s="265" t="s">
        <v>499</v>
      </c>
      <c r="I1208" s="265" t="s">
        <v>717</v>
      </c>
      <c r="M1208" s="265" t="s">
        <v>472</v>
      </c>
    </row>
    <row r="1209" spans="1:13">
      <c r="A1209" s="265">
        <v>216108</v>
      </c>
      <c r="B1209" s="265" t="s">
        <v>2513</v>
      </c>
      <c r="C1209" s="265" t="s">
        <v>81</v>
      </c>
      <c r="D1209" s="265" t="s">
        <v>245</v>
      </c>
      <c r="E1209" s="265" t="s">
        <v>498</v>
      </c>
      <c r="H1209" s="265" t="s">
        <v>499</v>
      </c>
      <c r="I1209" s="265" t="s">
        <v>717</v>
      </c>
      <c r="M1209" s="265" t="s">
        <v>472</v>
      </c>
    </row>
    <row r="1210" spans="1:13">
      <c r="A1210" s="265">
        <v>216109</v>
      </c>
      <c r="B1210" s="265" t="s">
        <v>1161</v>
      </c>
      <c r="C1210" s="265" t="s">
        <v>627</v>
      </c>
      <c r="D1210" s="265" t="s">
        <v>447</v>
      </c>
      <c r="E1210" s="265" t="s">
        <v>498</v>
      </c>
      <c r="H1210" s="265" t="s">
        <v>499</v>
      </c>
      <c r="I1210" s="265" t="s">
        <v>717</v>
      </c>
      <c r="M1210" s="265" t="s">
        <v>492</v>
      </c>
    </row>
    <row r="1211" spans="1:13">
      <c r="A1211" s="265">
        <v>216110</v>
      </c>
      <c r="B1211" s="265" t="s">
        <v>3012</v>
      </c>
      <c r="C1211" s="265" t="s">
        <v>200</v>
      </c>
      <c r="D1211" s="265" t="s">
        <v>329</v>
      </c>
      <c r="E1211" s="265" t="s">
        <v>498</v>
      </c>
      <c r="H1211" s="265" t="s">
        <v>499</v>
      </c>
      <c r="I1211" s="265" t="s">
        <v>717</v>
      </c>
      <c r="M1211" s="265" t="s">
        <v>474</v>
      </c>
    </row>
    <row r="1212" spans="1:13">
      <c r="A1212" s="265">
        <v>216111</v>
      </c>
      <c r="B1212" s="265" t="s">
        <v>3143</v>
      </c>
      <c r="C1212" s="265" t="s">
        <v>3144</v>
      </c>
      <c r="D1212" s="265" t="s">
        <v>3145</v>
      </c>
      <c r="E1212" s="265" t="s">
        <v>498</v>
      </c>
      <c r="H1212" s="265" t="s">
        <v>499</v>
      </c>
      <c r="I1212" s="265" t="s">
        <v>717</v>
      </c>
      <c r="M1212" s="265" t="s">
        <v>486</v>
      </c>
    </row>
    <row r="1213" spans="1:13">
      <c r="A1213" s="265">
        <v>216112</v>
      </c>
      <c r="B1213" s="265" t="s">
        <v>2514</v>
      </c>
      <c r="C1213" s="265" t="s">
        <v>1375</v>
      </c>
      <c r="D1213" s="265" t="s">
        <v>1944</v>
      </c>
      <c r="E1213" s="265" t="s">
        <v>498</v>
      </c>
      <c r="H1213" s="265" t="s">
        <v>499</v>
      </c>
      <c r="I1213" s="265" t="s">
        <v>717</v>
      </c>
      <c r="M1213" s="265" t="s">
        <v>472</v>
      </c>
    </row>
    <row r="1214" spans="1:13">
      <c r="A1214" s="265">
        <v>216113</v>
      </c>
      <c r="B1214" s="265" t="s">
        <v>984</v>
      </c>
      <c r="C1214" s="265" t="s">
        <v>985</v>
      </c>
      <c r="D1214" s="265" t="s">
        <v>285</v>
      </c>
      <c r="E1214" s="265" t="s">
        <v>498</v>
      </c>
      <c r="H1214" s="265" t="s">
        <v>499</v>
      </c>
      <c r="I1214" s="265" t="s">
        <v>717</v>
      </c>
      <c r="M1214" s="265" t="s">
        <v>491</v>
      </c>
    </row>
    <row r="1215" spans="1:13">
      <c r="A1215" s="265">
        <v>216114</v>
      </c>
      <c r="B1215" s="265" t="s">
        <v>3013</v>
      </c>
      <c r="C1215" s="265" t="s">
        <v>156</v>
      </c>
      <c r="D1215" s="265" t="s">
        <v>432</v>
      </c>
      <c r="E1215" s="265" t="s">
        <v>497</v>
      </c>
      <c r="H1215" s="265" t="s">
        <v>499</v>
      </c>
      <c r="I1215" s="265" t="s">
        <v>717</v>
      </c>
      <c r="M1215" s="265" t="s">
        <v>474</v>
      </c>
    </row>
    <row r="1216" spans="1:13">
      <c r="A1216" s="265">
        <v>216115</v>
      </c>
      <c r="B1216" s="265" t="s">
        <v>3014</v>
      </c>
      <c r="C1216" s="265" t="s">
        <v>164</v>
      </c>
      <c r="D1216" s="265" t="s">
        <v>2539</v>
      </c>
      <c r="E1216" s="265" t="s">
        <v>498</v>
      </c>
      <c r="H1216" s="265" t="s">
        <v>499</v>
      </c>
      <c r="I1216" s="265" t="s">
        <v>717</v>
      </c>
      <c r="M1216" s="265" t="s">
        <v>474</v>
      </c>
    </row>
    <row r="1217" spans="1:13">
      <c r="A1217" s="265">
        <v>216116</v>
      </c>
      <c r="B1217" s="265" t="s">
        <v>986</v>
      </c>
      <c r="C1217" s="265" t="s">
        <v>110</v>
      </c>
      <c r="D1217" s="265" t="s">
        <v>924</v>
      </c>
      <c r="E1217" s="265" t="s">
        <v>498</v>
      </c>
      <c r="H1217" s="265" t="s">
        <v>499</v>
      </c>
      <c r="I1217" s="265" t="s">
        <v>717</v>
      </c>
      <c r="M1217" s="265" t="s">
        <v>491</v>
      </c>
    </row>
    <row r="1218" spans="1:13">
      <c r="A1218" s="265">
        <v>216117</v>
      </c>
      <c r="B1218" s="265" t="s">
        <v>1342</v>
      </c>
      <c r="C1218" s="265" t="s">
        <v>673</v>
      </c>
      <c r="D1218" s="265" t="s">
        <v>304</v>
      </c>
      <c r="E1218" s="265" t="s">
        <v>498</v>
      </c>
      <c r="H1218" s="265" t="s">
        <v>499</v>
      </c>
      <c r="I1218" s="265" t="s">
        <v>717</v>
      </c>
      <c r="M1218" s="265" t="s">
        <v>484</v>
      </c>
    </row>
    <row r="1219" spans="1:13">
      <c r="A1219" s="265">
        <v>216118</v>
      </c>
      <c r="B1219" s="265" t="s">
        <v>1765</v>
      </c>
      <c r="C1219" s="265" t="s">
        <v>84</v>
      </c>
      <c r="D1219" s="265" t="s">
        <v>323</v>
      </c>
      <c r="E1219" s="265" t="s">
        <v>498</v>
      </c>
      <c r="H1219" s="265" t="s">
        <v>499</v>
      </c>
      <c r="I1219" s="265" t="s">
        <v>717</v>
      </c>
      <c r="M1219" s="265" t="s">
        <v>483</v>
      </c>
    </row>
    <row r="1220" spans="1:13">
      <c r="A1220" s="265">
        <v>216119</v>
      </c>
      <c r="B1220" s="265" t="s">
        <v>3015</v>
      </c>
      <c r="C1220" s="265" t="s">
        <v>128</v>
      </c>
      <c r="D1220" s="265" t="s">
        <v>323</v>
      </c>
      <c r="E1220" s="265" t="s">
        <v>497</v>
      </c>
      <c r="H1220" s="265" t="s">
        <v>499</v>
      </c>
      <c r="I1220" s="265" t="s">
        <v>717</v>
      </c>
      <c r="M1220" s="265" t="s">
        <v>474</v>
      </c>
    </row>
    <row r="1221" spans="1:13">
      <c r="A1221" s="265">
        <v>216120</v>
      </c>
      <c r="B1221" s="265" t="s">
        <v>1766</v>
      </c>
      <c r="C1221" s="265" t="s">
        <v>1007</v>
      </c>
      <c r="D1221" s="265" t="s">
        <v>1767</v>
      </c>
      <c r="E1221" s="265" t="s">
        <v>498</v>
      </c>
      <c r="H1221" s="265" t="s">
        <v>499</v>
      </c>
      <c r="I1221" s="265" t="s">
        <v>717</v>
      </c>
      <c r="M1221" s="265" t="s">
        <v>483</v>
      </c>
    </row>
    <row r="1222" spans="1:13">
      <c r="A1222" s="265">
        <v>216121</v>
      </c>
      <c r="B1222" s="265" t="s">
        <v>3016</v>
      </c>
      <c r="C1222" s="265" t="s">
        <v>130</v>
      </c>
      <c r="D1222" s="265" t="s">
        <v>325</v>
      </c>
      <c r="E1222" s="265" t="s">
        <v>498</v>
      </c>
      <c r="H1222" s="265" t="s">
        <v>499</v>
      </c>
      <c r="I1222" s="265" t="s">
        <v>717</v>
      </c>
      <c r="M1222" s="265" t="s">
        <v>474</v>
      </c>
    </row>
    <row r="1223" spans="1:13">
      <c r="A1223" s="265">
        <v>216122</v>
      </c>
      <c r="B1223" s="265" t="s">
        <v>1768</v>
      </c>
      <c r="C1223" s="265" t="s">
        <v>1769</v>
      </c>
      <c r="D1223" s="265" t="s">
        <v>1770</v>
      </c>
      <c r="E1223" s="265" t="s">
        <v>498</v>
      </c>
      <c r="H1223" s="265" t="s">
        <v>499</v>
      </c>
      <c r="I1223" s="265" t="s">
        <v>717</v>
      </c>
      <c r="M1223" s="265" t="s">
        <v>483</v>
      </c>
    </row>
    <row r="1224" spans="1:13">
      <c r="A1224" s="265">
        <v>216123</v>
      </c>
      <c r="B1224" s="265" t="s">
        <v>1771</v>
      </c>
      <c r="C1224" s="265" t="s">
        <v>389</v>
      </c>
      <c r="D1224" s="265" t="s">
        <v>1772</v>
      </c>
      <c r="E1224" s="265" t="s">
        <v>498</v>
      </c>
      <c r="H1224" s="265" t="s">
        <v>499</v>
      </c>
      <c r="I1224" s="265" t="s">
        <v>717</v>
      </c>
      <c r="M1224" s="265" t="s">
        <v>483</v>
      </c>
    </row>
    <row r="1225" spans="1:13">
      <c r="A1225" s="265">
        <v>216124</v>
      </c>
      <c r="B1225" s="265" t="s">
        <v>3257</v>
      </c>
      <c r="C1225" s="265" t="s">
        <v>128</v>
      </c>
      <c r="D1225" s="265" t="s">
        <v>287</v>
      </c>
      <c r="E1225" s="265" t="s">
        <v>497</v>
      </c>
      <c r="H1225" s="265" t="s">
        <v>3414</v>
      </c>
      <c r="I1225" s="265" t="s">
        <v>717</v>
      </c>
      <c r="M1225" s="265" t="s">
        <v>463</v>
      </c>
    </row>
    <row r="1226" spans="1:13">
      <c r="A1226" s="265">
        <v>216125</v>
      </c>
      <c r="B1226" s="265" t="s">
        <v>2045</v>
      </c>
      <c r="C1226" s="265" t="s">
        <v>2046</v>
      </c>
      <c r="D1226" s="265" t="s">
        <v>350</v>
      </c>
      <c r="E1226" s="265" t="s">
        <v>498</v>
      </c>
      <c r="H1226" s="265" t="s">
        <v>499</v>
      </c>
      <c r="I1226" s="265" t="s">
        <v>717</v>
      </c>
      <c r="M1226" s="265" t="s">
        <v>493</v>
      </c>
    </row>
    <row r="1227" spans="1:13">
      <c r="A1227" s="265">
        <v>216126</v>
      </c>
      <c r="B1227" s="265" t="s">
        <v>3017</v>
      </c>
      <c r="C1227" s="265" t="s">
        <v>639</v>
      </c>
      <c r="D1227" s="265" t="s">
        <v>286</v>
      </c>
      <c r="E1227" s="265" t="s">
        <v>498</v>
      </c>
      <c r="H1227" s="265" t="s">
        <v>499</v>
      </c>
      <c r="I1227" s="265" t="s">
        <v>717</v>
      </c>
      <c r="M1227" s="265" t="s">
        <v>474</v>
      </c>
    </row>
    <row r="1228" spans="1:13">
      <c r="A1228" s="265">
        <v>216127</v>
      </c>
      <c r="B1228" s="265" t="s">
        <v>3018</v>
      </c>
      <c r="C1228" s="265" t="s">
        <v>106</v>
      </c>
      <c r="D1228" s="265" t="s">
        <v>875</v>
      </c>
      <c r="E1228" s="265" t="s">
        <v>498</v>
      </c>
      <c r="H1228" s="265" t="s">
        <v>499</v>
      </c>
      <c r="I1228" s="265" t="s">
        <v>717</v>
      </c>
      <c r="M1228" s="265" t="s">
        <v>474</v>
      </c>
    </row>
    <row r="1229" spans="1:13">
      <c r="A1229" s="265">
        <v>216128</v>
      </c>
      <c r="B1229" s="265" t="s">
        <v>2515</v>
      </c>
      <c r="C1229" s="265" t="s">
        <v>95</v>
      </c>
      <c r="D1229" s="265" t="s">
        <v>308</v>
      </c>
      <c r="E1229" s="265" t="s">
        <v>498</v>
      </c>
      <c r="H1229" s="265" t="s">
        <v>499</v>
      </c>
      <c r="I1229" s="265" t="s">
        <v>717</v>
      </c>
      <c r="M1229" s="265" t="s">
        <v>472</v>
      </c>
    </row>
    <row r="1230" spans="1:13">
      <c r="A1230" s="265">
        <v>216129</v>
      </c>
      <c r="B1230" s="265" t="s">
        <v>3019</v>
      </c>
      <c r="C1230" s="265" t="s">
        <v>3020</v>
      </c>
      <c r="D1230" s="265" t="s">
        <v>342</v>
      </c>
      <c r="E1230" s="265" t="s">
        <v>498</v>
      </c>
      <c r="H1230" s="265" t="s">
        <v>499</v>
      </c>
      <c r="I1230" s="265" t="s">
        <v>717</v>
      </c>
      <c r="M1230" s="265" t="s">
        <v>474</v>
      </c>
    </row>
    <row r="1231" spans="1:13">
      <c r="A1231" s="265">
        <v>216130</v>
      </c>
      <c r="B1231" s="265" t="s">
        <v>3021</v>
      </c>
      <c r="C1231" s="265" t="s">
        <v>166</v>
      </c>
      <c r="D1231" s="265" t="s">
        <v>3022</v>
      </c>
      <c r="E1231" s="265" t="s">
        <v>498</v>
      </c>
      <c r="H1231" s="265" t="s">
        <v>499</v>
      </c>
      <c r="I1231" s="265" t="s">
        <v>717</v>
      </c>
      <c r="M1231" s="265" t="s">
        <v>474</v>
      </c>
    </row>
    <row r="1232" spans="1:13">
      <c r="A1232" s="265">
        <v>216131</v>
      </c>
      <c r="B1232" s="265" t="s">
        <v>3023</v>
      </c>
      <c r="C1232" s="265" t="s">
        <v>603</v>
      </c>
      <c r="D1232" s="265" t="s">
        <v>242</v>
      </c>
      <c r="E1232" s="265" t="s">
        <v>498</v>
      </c>
      <c r="H1232" s="265" t="s">
        <v>499</v>
      </c>
      <c r="I1232" s="265" t="s">
        <v>717</v>
      </c>
      <c r="M1232" s="265" t="s">
        <v>474</v>
      </c>
    </row>
    <row r="1233" spans="1:13">
      <c r="A1233" s="265">
        <v>216132</v>
      </c>
      <c r="B1233" s="265" t="s">
        <v>3146</v>
      </c>
      <c r="C1233" s="265" t="s">
        <v>81</v>
      </c>
      <c r="D1233" s="265" t="s">
        <v>3147</v>
      </c>
      <c r="E1233" s="265" t="s">
        <v>498</v>
      </c>
      <c r="H1233" s="265" t="s">
        <v>499</v>
      </c>
      <c r="I1233" s="265" t="s">
        <v>717</v>
      </c>
      <c r="M1233" s="265" t="s">
        <v>486</v>
      </c>
    </row>
    <row r="1234" spans="1:13">
      <c r="A1234" s="265">
        <v>216133</v>
      </c>
      <c r="B1234" s="265" t="s">
        <v>1518</v>
      </c>
      <c r="C1234" s="265" t="s">
        <v>185</v>
      </c>
      <c r="D1234" s="265" t="s">
        <v>358</v>
      </c>
      <c r="E1234" s="265" t="s">
        <v>498</v>
      </c>
      <c r="H1234" s="265" t="s">
        <v>499</v>
      </c>
      <c r="I1234" s="265" t="s">
        <v>717</v>
      </c>
      <c r="M1234" s="265" t="s">
        <v>481</v>
      </c>
    </row>
    <row r="1235" spans="1:13">
      <c r="A1235" s="265">
        <v>216134</v>
      </c>
      <c r="B1235" s="265" t="s">
        <v>3024</v>
      </c>
      <c r="C1235" s="265" t="s">
        <v>81</v>
      </c>
      <c r="D1235" s="265" t="s">
        <v>285</v>
      </c>
      <c r="E1235" s="265" t="s">
        <v>498</v>
      </c>
      <c r="H1235" s="265" t="s">
        <v>499</v>
      </c>
      <c r="I1235" s="265" t="s">
        <v>717</v>
      </c>
      <c r="M1235" s="265" t="s">
        <v>474</v>
      </c>
    </row>
    <row r="1236" spans="1:13">
      <c r="A1236" s="265">
        <v>216135</v>
      </c>
      <c r="B1236" s="265" t="s">
        <v>3025</v>
      </c>
      <c r="C1236" s="265" t="s">
        <v>1781</v>
      </c>
      <c r="D1236" s="265" t="s">
        <v>3026</v>
      </c>
      <c r="E1236" s="265" t="s">
        <v>498</v>
      </c>
      <c r="H1236" s="265" t="s">
        <v>499</v>
      </c>
      <c r="I1236" s="265" t="s">
        <v>717</v>
      </c>
      <c r="M1236" s="265" t="s">
        <v>474</v>
      </c>
    </row>
    <row r="1237" spans="1:13">
      <c r="A1237" s="265">
        <v>216136</v>
      </c>
      <c r="B1237" s="265" t="s">
        <v>3027</v>
      </c>
      <c r="C1237" s="265" t="s">
        <v>1733</v>
      </c>
      <c r="D1237" s="265" t="s">
        <v>421</v>
      </c>
      <c r="E1237" s="265" t="s">
        <v>498</v>
      </c>
      <c r="H1237" s="265" t="s">
        <v>499</v>
      </c>
      <c r="I1237" s="265" t="s">
        <v>717</v>
      </c>
      <c r="M1237" s="265" t="s">
        <v>474</v>
      </c>
    </row>
    <row r="1238" spans="1:13">
      <c r="A1238" s="265">
        <v>216137</v>
      </c>
      <c r="B1238" s="265" t="s">
        <v>1343</v>
      </c>
      <c r="C1238" s="265" t="s">
        <v>1344</v>
      </c>
      <c r="D1238" s="265" t="s">
        <v>292</v>
      </c>
      <c r="E1238" s="265" t="s">
        <v>498</v>
      </c>
      <c r="H1238" s="265" t="s">
        <v>499</v>
      </c>
      <c r="I1238" s="265" t="s">
        <v>717</v>
      </c>
      <c r="M1238" s="265" t="s">
        <v>484</v>
      </c>
    </row>
    <row r="1239" spans="1:13">
      <c r="A1239" s="265">
        <v>216138</v>
      </c>
      <c r="B1239" s="265" t="s">
        <v>987</v>
      </c>
      <c r="C1239" s="265" t="s">
        <v>82</v>
      </c>
      <c r="D1239" s="265" t="s">
        <v>302</v>
      </c>
      <c r="E1239" s="265" t="s">
        <v>498</v>
      </c>
      <c r="H1239" s="265" t="s">
        <v>499</v>
      </c>
      <c r="I1239" s="265" t="s">
        <v>717</v>
      </c>
      <c r="M1239" s="265" t="s">
        <v>491</v>
      </c>
    </row>
    <row r="1240" spans="1:13">
      <c r="A1240" s="265">
        <v>216139</v>
      </c>
      <c r="B1240" s="265" t="s">
        <v>988</v>
      </c>
      <c r="C1240" s="265" t="s">
        <v>168</v>
      </c>
      <c r="D1240" s="265" t="s">
        <v>989</v>
      </c>
      <c r="E1240" s="265" t="s">
        <v>498</v>
      </c>
      <c r="H1240" s="265" t="s">
        <v>499</v>
      </c>
      <c r="I1240" s="265" t="s">
        <v>717</v>
      </c>
      <c r="M1240" s="265" t="s">
        <v>491</v>
      </c>
    </row>
    <row r="1241" spans="1:13">
      <c r="A1241" s="265">
        <v>216141</v>
      </c>
      <c r="B1241" s="265" t="s">
        <v>1162</v>
      </c>
      <c r="C1241" s="265" t="s">
        <v>1163</v>
      </c>
      <c r="D1241" s="265" t="s">
        <v>875</v>
      </c>
      <c r="E1241" s="265" t="s">
        <v>498</v>
      </c>
      <c r="H1241" s="265" t="s">
        <v>499</v>
      </c>
      <c r="I1241" s="265" t="s">
        <v>717</v>
      </c>
      <c r="M1241" s="265" t="s">
        <v>492</v>
      </c>
    </row>
    <row r="1242" spans="1:13">
      <c r="A1242" s="265">
        <v>216142</v>
      </c>
      <c r="B1242" s="265" t="s">
        <v>2516</v>
      </c>
      <c r="C1242" s="265" t="s">
        <v>168</v>
      </c>
      <c r="D1242" s="265" t="s">
        <v>2517</v>
      </c>
      <c r="E1242" s="265" t="s">
        <v>498</v>
      </c>
      <c r="H1242" s="265" t="s">
        <v>499</v>
      </c>
      <c r="I1242" s="265" t="s">
        <v>717</v>
      </c>
      <c r="M1242" s="265" t="s">
        <v>472</v>
      </c>
    </row>
    <row r="1243" spans="1:13">
      <c r="A1243" s="265">
        <v>216143</v>
      </c>
      <c r="B1243" s="265" t="s">
        <v>3028</v>
      </c>
      <c r="C1243" s="265" t="s">
        <v>91</v>
      </c>
      <c r="D1243" s="265" t="s">
        <v>380</v>
      </c>
      <c r="E1243" s="265" t="s">
        <v>498</v>
      </c>
      <c r="H1243" s="265" t="s">
        <v>499</v>
      </c>
      <c r="I1243" s="265" t="s">
        <v>717</v>
      </c>
      <c r="M1243" s="265" t="s">
        <v>474</v>
      </c>
    </row>
    <row r="1244" spans="1:13">
      <c r="A1244" s="265">
        <v>216144</v>
      </c>
      <c r="B1244" s="265" t="s">
        <v>1773</v>
      </c>
      <c r="C1244" s="265" t="s">
        <v>1169</v>
      </c>
      <c r="D1244" s="265" t="s">
        <v>324</v>
      </c>
      <c r="E1244" s="265" t="s">
        <v>498</v>
      </c>
      <c r="H1244" s="265" t="s">
        <v>499</v>
      </c>
      <c r="I1244" s="265" t="s">
        <v>717</v>
      </c>
      <c r="M1244" s="265" t="s">
        <v>483</v>
      </c>
    </row>
    <row r="1245" spans="1:13">
      <c r="A1245" s="265">
        <v>216145</v>
      </c>
      <c r="B1245" s="265" t="s">
        <v>761</v>
      </c>
      <c r="C1245" s="265" t="s">
        <v>139</v>
      </c>
      <c r="D1245" s="265" t="s">
        <v>762</v>
      </c>
      <c r="E1245" s="265" t="s">
        <v>498</v>
      </c>
      <c r="F1245" s="265">
        <v>32985</v>
      </c>
      <c r="G1245" s="265" t="s">
        <v>3399</v>
      </c>
      <c r="H1245" s="265" t="s">
        <v>499</v>
      </c>
      <c r="I1245" s="265" t="s">
        <v>717</v>
      </c>
      <c r="M1245" s="265" t="s">
        <v>494</v>
      </c>
    </row>
    <row r="1246" spans="1:13">
      <c r="A1246" s="265">
        <v>216146</v>
      </c>
      <c r="B1246" s="265" t="s">
        <v>3258</v>
      </c>
      <c r="C1246" s="265" t="s">
        <v>1521</v>
      </c>
      <c r="D1246" s="265" t="s">
        <v>420</v>
      </c>
      <c r="E1246" s="265" t="s">
        <v>498</v>
      </c>
      <c r="H1246" s="265" t="s">
        <v>3414</v>
      </c>
      <c r="I1246" s="265" t="s">
        <v>717</v>
      </c>
      <c r="M1246" s="265" t="s">
        <v>463</v>
      </c>
    </row>
    <row r="1247" spans="1:13">
      <c r="A1247" s="265">
        <v>216147</v>
      </c>
      <c r="B1247" s="265" t="s">
        <v>3029</v>
      </c>
      <c r="C1247" s="265" t="s">
        <v>113</v>
      </c>
      <c r="D1247" s="265" t="s">
        <v>898</v>
      </c>
      <c r="E1247" s="265" t="s">
        <v>497</v>
      </c>
      <c r="H1247" s="265" t="s">
        <v>499</v>
      </c>
      <c r="I1247" s="265" t="s">
        <v>717</v>
      </c>
      <c r="M1247" s="265" t="s">
        <v>474</v>
      </c>
    </row>
    <row r="1248" spans="1:13">
      <c r="A1248" s="265">
        <v>216148</v>
      </c>
      <c r="B1248" s="265" t="s">
        <v>2047</v>
      </c>
      <c r="C1248" s="265" t="s">
        <v>139</v>
      </c>
      <c r="D1248" s="265" t="s">
        <v>138</v>
      </c>
      <c r="E1248" s="265" t="s">
        <v>497</v>
      </c>
      <c r="H1248" s="265" t="s">
        <v>499</v>
      </c>
      <c r="I1248" s="265" t="s">
        <v>717</v>
      </c>
      <c r="M1248" s="265" t="s">
        <v>493</v>
      </c>
    </row>
    <row r="1249" spans="1:21">
      <c r="A1249" s="265">
        <v>216149</v>
      </c>
      <c r="B1249" s="265" t="s">
        <v>3030</v>
      </c>
      <c r="C1249" s="265" t="s">
        <v>81</v>
      </c>
      <c r="D1249" s="265" t="s">
        <v>411</v>
      </c>
      <c r="E1249" s="265" t="s">
        <v>498</v>
      </c>
      <c r="H1249" s="265" t="s">
        <v>499</v>
      </c>
      <c r="I1249" s="265" t="s">
        <v>717</v>
      </c>
      <c r="M1249" s="265" t="s">
        <v>474</v>
      </c>
    </row>
    <row r="1250" spans="1:21">
      <c r="A1250" s="265">
        <v>216150</v>
      </c>
      <c r="B1250" s="265" t="s">
        <v>997</v>
      </c>
      <c r="C1250" s="265" t="s">
        <v>726</v>
      </c>
      <c r="D1250" s="265" t="s">
        <v>372</v>
      </c>
      <c r="E1250" s="265" t="s">
        <v>498</v>
      </c>
      <c r="H1250" s="265" t="s">
        <v>499</v>
      </c>
      <c r="I1250" s="265" t="s">
        <v>717</v>
      </c>
      <c r="M1250" s="265" t="s">
        <v>472</v>
      </c>
    </row>
    <row r="1251" spans="1:21">
      <c r="A1251" s="265">
        <v>216151</v>
      </c>
      <c r="B1251" s="265" t="s">
        <v>2518</v>
      </c>
      <c r="C1251" s="265" t="s">
        <v>84</v>
      </c>
      <c r="D1251" s="265" t="s">
        <v>2519</v>
      </c>
      <c r="E1251" s="265" t="s">
        <v>498</v>
      </c>
      <c r="H1251" s="265" t="s">
        <v>499</v>
      </c>
      <c r="I1251" s="265" t="s">
        <v>717</v>
      </c>
      <c r="M1251" s="265" t="s">
        <v>472</v>
      </c>
    </row>
    <row r="1252" spans="1:21">
      <c r="A1252" s="265">
        <v>216152</v>
      </c>
      <c r="B1252" s="265" t="s">
        <v>2520</v>
      </c>
      <c r="C1252" s="265" t="s">
        <v>84</v>
      </c>
      <c r="D1252" s="265" t="s">
        <v>289</v>
      </c>
      <c r="E1252" s="265" t="s">
        <v>498</v>
      </c>
      <c r="H1252" s="265" t="s">
        <v>499</v>
      </c>
      <c r="I1252" s="265" t="s">
        <v>717</v>
      </c>
      <c r="M1252" s="265" t="s">
        <v>472</v>
      </c>
    </row>
    <row r="1253" spans="1:21">
      <c r="A1253" s="265">
        <v>216153</v>
      </c>
      <c r="B1253" s="265" t="s">
        <v>3148</v>
      </c>
      <c r="C1253" s="265" t="s">
        <v>1711</v>
      </c>
      <c r="D1253" s="265" t="s">
        <v>835</v>
      </c>
      <c r="E1253" s="265" t="s">
        <v>498</v>
      </c>
      <c r="H1253" s="265" t="s">
        <v>499</v>
      </c>
      <c r="I1253" s="265" t="s">
        <v>717</v>
      </c>
      <c r="M1253" s="265" t="s">
        <v>486</v>
      </c>
    </row>
    <row r="1254" spans="1:21">
      <c r="A1254" s="265">
        <v>216154</v>
      </c>
      <c r="B1254" s="265" t="s">
        <v>3149</v>
      </c>
      <c r="C1254" s="265" t="s">
        <v>88</v>
      </c>
      <c r="D1254" s="265" t="s">
        <v>3150</v>
      </c>
      <c r="E1254" s="265" t="s">
        <v>498</v>
      </c>
      <c r="H1254" s="265" t="s">
        <v>499</v>
      </c>
      <c r="I1254" s="265" t="s">
        <v>717</v>
      </c>
      <c r="M1254" s="265" t="s">
        <v>486</v>
      </c>
    </row>
    <row r="1255" spans="1:21">
      <c r="A1255" s="265">
        <v>216155</v>
      </c>
      <c r="B1255" s="265" t="s">
        <v>2611</v>
      </c>
      <c r="C1255" s="265" t="s">
        <v>1475</v>
      </c>
      <c r="D1255" s="265" t="s">
        <v>748</v>
      </c>
      <c r="E1255" s="265" t="s">
        <v>498</v>
      </c>
      <c r="H1255" s="265" t="s">
        <v>499</v>
      </c>
      <c r="I1255" s="265" t="s">
        <v>717</v>
      </c>
      <c r="M1255" s="265" t="s">
        <v>495</v>
      </c>
    </row>
    <row r="1256" spans="1:21">
      <c r="A1256" s="265">
        <v>216156</v>
      </c>
      <c r="B1256" s="265" t="s">
        <v>1774</v>
      </c>
      <c r="C1256" s="265" t="s">
        <v>153</v>
      </c>
      <c r="D1256" s="265" t="s">
        <v>308</v>
      </c>
      <c r="E1256" s="265" t="s">
        <v>498</v>
      </c>
      <c r="H1256" s="265" t="s">
        <v>499</v>
      </c>
      <c r="I1256" s="265" t="s">
        <v>717</v>
      </c>
      <c r="M1256" s="265" t="s">
        <v>483</v>
      </c>
    </row>
    <row r="1257" spans="1:21">
      <c r="A1257" s="265">
        <v>216157</v>
      </c>
      <c r="B1257" s="265" t="s">
        <v>2048</v>
      </c>
      <c r="C1257" s="265" t="s">
        <v>1521</v>
      </c>
      <c r="D1257" s="265" t="s">
        <v>340</v>
      </c>
      <c r="E1257" s="265" t="s">
        <v>498</v>
      </c>
      <c r="H1257" s="265" t="s">
        <v>499</v>
      </c>
      <c r="I1257" s="265" t="s">
        <v>717</v>
      </c>
      <c r="M1257" s="265" t="s">
        <v>493</v>
      </c>
    </row>
    <row r="1258" spans="1:21">
      <c r="A1258" s="265">
        <v>216158</v>
      </c>
      <c r="B1258" s="265" t="s">
        <v>3031</v>
      </c>
      <c r="C1258" s="265" t="s">
        <v>781</v>
      </c>
      <c r="D1258" s="265" t="s">
        <v>356</v>
      </c>
      <c r="E1258" s="265" t="s">
        <v>497</v>
      </c>
      <c r="H1258" s="265" t="s">
        <v>499</v>
      </c>
      <c r="I1258" s="265" t="s">
        <v>717</v>
      </c>
      <c r="M1258" s="265" t="s">
        <v>474</v>
      </c>
    </row>
    <row r="1259" spans="1:21">
      <c r="A1259" s="265">
        <v>216159</v>
      </c>
      <c r="B1259" s="265" t="s">
        <v>549</v>
      </c>
      <c r="C1259" s="265" t="s">
        <v>168</v>
      </c>
      <c r="D1259" s="265" t="s">
        <v>338</v>
      </c>
      <c r="E1259" s="265" t="s">
        <v>498</v>
      </c>
      <c r="H1259" s="265" t="s">
        <v>499</v>
      </c>
      <c r="I1259" s="265" t="s">
        <v>717</v>
      </c>
      <c r="M1259" s="265" t="s">
        <v>484</v>
      </c>
    </row>
    <row r="1260" spans="1:21">
      <c r="A1260" s="265">
        <v>216160</v>
      </c>
      <c r="B1260" s="265" t="s">
        <v>2521</v>
      </c>
      <c r="C1260" s="265" t="s">
        <v>192</v>
      </c>
      <c r="D1260" s="265" t="s">
        <v>317</v>
      </c>
      <c r="E1260" s="265" t="s">
        <v>498</v>
      </c>
      <c r="H1260" s="265" t="s">
        <v>499</v>
      </c>
      <c r="I1260" s="265" t="s">
        <v>717</v>
      </c>
      <c r="M1260" s="265" t="s">
        <v>472</v>
      </c>
    </row>
    <row r="1261" spans="1:21">
      <c r="A1261" s="265">
        <v>216161</v>
      </c>
      <c r="B1261" s="265" t="s">
        <v>3032</v>
      </c>
      <c r="C1261" s="265" t="s">
        <v>985</v>
      </c>
      <c r="D1261" s="265" t="s">
        <v>310</v>
      </c>
      <c r="E1261" s="265" t="s">
        <v>498</v>
      </c>
      <c r="H1261" s="265" t="s">
        <v>499</v>
      </c>
      <c r="I1261" s="265" t="s">
        <v>717</v>
      </c>
      <c r="M1261" s="265" t="s">
        <v>474</v>
      </c>
    </row>
    <row r="1262" spans="1:21">
      <c r="A1262" s="265">
        <v>216162</v>
      </c>
      <c r="B1262" s="265" t="s">
        <v>2612</v>
      </c>
      <c r="C1262" s="265" t="s">
        <v>2605</v>
      </c>
      <c r="D1262" s="265" t="s">
        <v>2606</v>
      </c>
      <c r="E1262" s="265" t="s">
        <v>498</v>
      </c>
      <c r="H1262" s="265" t="s">
        <v>499</v>
      </c>
      <c r="I1262" s="265" t="s">
        <v>717</v>
      </c>
      <c r="M1262" s="265" t="s">
        <v>495</v>
      </c>
      <c r="U1262" s="265">
        <v>10000</v>
      </c>
    </row>
    <row r="1263" spans="1:21">
      <c r="A1263" s="265">
        <v>216163</v>
      </c>
      <c r="B1263" s="265" t="s">
        <v>3033</v>
      </c>
      <c r="C1263" s="265" t="s">
        <v>127</v>
      </c>
      <c r="D1263" s="265" t="s">
        <v>823</v>
      </c>
      <c r="E1263" s="265" t="s">
        <v>498</v>
      </c>
      <c r="H1263" s="265" t="s">
        <v>499</v>
      </c>
      <c r="I1263" s="265" t="s">
        <v>717</v>
      </c>
      <c r="M1263" s="265" t="s">
        <v>474</v>
      </c>
    </row>
    <row r="1264" spans="1:21">
      <c r="A1264" s="265">
        <v>216164</v>
      </c>
      <c r="B1264" s="265" t="s">
        <v>3151</v>
      </c>
      <c r="C1264" s="265" t="s">
        <v>98</v>
      </c>
      <c r="D1264" s="265" t="s">
        <v>336</v>
      </c>
      <c r="E1264" s="265" t="s">
        <v>498</v>
      </c>
      <c r="H1264" s="265" t="s">
        <v>499</v>
      </c>
      <c r="I1264" s="265" t="s">
        <v>717</v>
      </c>
      <c r="M1264" s="265" t="s">
        <v>486</v>
      </c>
    </row>
    <row r="1265" spans="1:13">
      <c r="A1265" s="265">
        <v>216165</v>
      </c>
      <c r="B1265" s="265" t="s">
        <v>3034</v>
      </c>
      <c r="C1265" s="265" t="s">
        <v>172</v>
      </c>
      <c r="D1265" s="265" t="s">
        <v>333</v>
      </c>
      <c r="E1265" s="265" t="s">
        <v>498</v>
      </c>
      <c r="H1265" s="265" t="s">
        <v>499</v>
      </c>
      <c r="I1265" s="265" t="s">
        <v>717</v>
      </c>
      <c r="M1265" s="265" t="s">
        <v>474</v>
      </c>
    </row>
    <row r="1266" spans="1:13">
      <c r="A1266" s="265">
        <v>216166</v>
      </c>
      <c r="B1266" s="265" t="s">
        <v>990</v>
      </c>
      <c r="C1266" s="265" t="s">
        <v>106</v>
      </c>
      <c r="D1266" s="265" t="s">
        <v>363</v>
      </c>
      <c r="E1266" s="265" t="s">
        <v>498</v>
      </c>
      <c r="H1266" s="265" t="s">
        <v>499</v>
      </c>
      <c r="I1266" s="265" t="s">
        <v>717</v>
      </c>
      <c r="M1266" s="265" t="s">
        <v>491</v>
      </c>
    </row>
    <row r="1267" spans="1:13">
      <c r="A1267" s="265">
        <v>216167</v>
      </c>
      <c r="B1267" s="265" t="s">
        <v>1775</v>
      </c>
      <c r="C1267" s="265" t="s">
        <v>193</v>
      </c>
      <c r="D1267" s="265" t="s">
        <v>408</v>
      </c>
      <c r="E1267" s="265" t="s">
        <v>498</v>
      </c>
      <c r="H1267" s="265" t="s">
        <v>499</v>
      </c>
      <c r="I1267" s="265" t="s">
        <v>717</v>
      </c>
      <c r="M1267" s="265" t="s">
        <v>483</v>
      </c>
    </row>
    <row r="1268" spans="1:13">
      <c r="A1268" s="265">
        <v>216168</v>
      </c>
      <c r="B1268" s="265" t="s">
        <v>1380</v>
      </c>
      <c r="C1268" s="265" t="s">
        <v>1381</v>
      </c>
      <c r="D1268" s="265" t="s">
        <v>1382</v>
      </c>
      <c r="E1268" s="265" t="s">
        <v>498</v>
      </c>
      <c r="H1268" s="265" t="s">
        <v>499</v>
      </c>
      <c r="I1268" s="265" t="s">
        <v>717</v>
      </c>
      <c r="M1268" s="265" t="s">
        <v>487</v>
      </c>
    </row>
    <row r="1269" spans="1:13">
      <c r="A1269" s="265">
        <v>216169</v>
      </c>
      <c r="B1269" s="265" t="s">
        <v>1776</v>
      </c>
      <c r="C1269" s="265" t="s">
        <v>88</v>
      </c>
      <c r="D1269" s="265" t="s">
        <v>292</v>
      </c>
      <c r="E1269" s="265" t="s">
        <v>498</v>
      </c>
      <c r="H1269" s="265" t="s">
        <v>499</v>
      </c>
      <c r="I1269" s="265" t="s">
        <v>717</v>
      </c>
      <c r="M1269" s="265" t="s">
        <v>483</v>
      </c>
    </row>
    <row r="1270" spans="1:13">
      <c r="A1270" s="265">
        <v>216170</v>
      </c>
      <c r="B1270" s="265" t="s">
        <v>1777</v>
      </c>
      <c r="C1270" s="265" t="s">
        <v>84</v>
      </c>
      <c r="D1270" s="265" t="s">
        <v>376</v>
      </c>
      <c r="E1270" s="265" t="s">
        <v>498</v>
      </c>
      <c r="H1270" s="265" t="s">
        <v>499</v>
      </c>
      <c r="I1270" s="265" t="s">
        <v>717</v>
      </c>
      <c r="M1270" s="265" t="s">
        <v>483</v>
      </c>
    </row>
    <row r="1271" spans="1:13">
      <c r="A1271" s="265">
        <v>216171</v>
      </c>
      <c r="B1271" s="265" t="s">
        <v>2522</v>
      </c>
      <c r="C1271" s="265" t="s">
        <v>186</v>
      </c>
      <c r="D1271" s="265" t="s">
        <v>294</v>
      </c>
      <c r="E1271" s="265" t="s">
        <v>498</v>
      </c>
      <c r="H1271" s="265" t="s">
        <v>499</v>
      </c>
      <c r="I1271" s="265" t="s">
        <v>717</v>
      </c>
      <c r="M1271" s="265" t="s">
        <v>472</v>
      </c>
    </row>
    <row r="1272" spans="1:13">
      <c r="A1272" s="265">
        <v>216172</v>
      </c>
      <c r="B1272" s="265" t="s">
        <v>3035</v>
      </c>
      <c r="C1272" s="265" t="s">
        <v>84</v>
      </c>
      <c r="D1272" s="265" t="s">
        <v>325</v>
      </c>
      <c r="E1272" s="265" t="s">
        <v>498</v>
      </c>
      <c r="H1272" s="265" t="s">
        <v>499</v>
      </c>
      <c r="I1272" s="265" t="s">
        <v>717</v>
      </c>
      <c r="M1272" s="265" t="s">
        <v>474</v>
      </c>
    </row>
    <row r="1273" spans="1:13">
      <c r="A1273" s="265">
        <v>216173</v>
      </c>
      <c r="B1273" s="265" t="s">
        <v>3036</v>
      </c>
      <c r="C1273" s="265" t="s">
        <v>98</v>
      </c>
      <c r="D1273" s="265" t="s">
        <v>843</v>
      </c>
      <c r="E1273" s="265" t="s">
        <v>498</v>
      </c>
      <c r="H1273" s="265" t="s">
        <v>499</v>
      </c>
      <c r="I1273" s="265" t="s">
        <v>717</v>
      </c>
      <c r="M1273" s="265" t="s">
        <v>474</v>
      </c>
    </row>
    <row r="1274" spans="1:13">
      <c r="A1274" s="265">
        <v>216174</v>
      </c>
      <c r="B1274" s="265" t="s">
        <v>1164</v>
      </c>
      <c r="C1274" s="265" t="s">
        <v>625</v>
      </c>
      <c r="D1274" s="265" t="s">
        <v>1165</v>
      </c>
      <c r="E1274" s="265" t="s">
        <v>498</v>
      </c>
      <c r="H1274" s="265" t="s">
        <v>499</v>
      </c>
      <c r="I1274" s="265" t="s">
        <v>717</v>
      </c>
      <c r="M1274" s="265" t="s">
        <v>492</v>
      </c>
    </row>
    <row r="1275" spans="1:13">
      <c r="A1275" s="265">
        <v>216175</v>
      </c>
      <c r="B1275" s="265" t="s">
        <v>2523</v>
      </c>
      <c r="C1275" s="265" t="s">
        <v>155</v>
      </c>
      <c r="D1275" s="265" t="s">
        <v>843</v>
      </c>
      <c r="E1275" s="265" t="s">
        <v>498</v>
      </c>
      <c r="H1275" s="265" t="s">
        <v>499</v>
      </c>
      <c r="I1275" s="265" t="s">
        <v>717</v>
      </c>
      <c r="M1275" s="265" t="s">
        <v>472</v>
      </c>
    </row>
    <row r="1276" spans="1:13">
      <c r="A1276" s="265">
        <v>216176</v>
      </c>
      <c r="B1276" s="265" t="s">
        <v>1778</v>
      </c>
      <c r="C1276" s="265" t="s">
        <v>84</v>
      </c>
      <c r="D1276" s="265" t="s">
        <v>1779</v>
      </c>
      <c r="E1276" s="265" t="s">
        <v>498</v>
      </c>
      <c r="H1276" s="265" t="s">
        <v>499</v>
      </c>
      <c r="I1276" s="265" t="s">
        <v>717</v>
      </c>
      <c r="M1276" s="265" t="s">
        <v>483</v>
      </c>
    </row>
    <row r="1277" spans="1:13">
      <c r="A1277" s="265">
        <v>216177</v>
      </c>
      <c r="B1277" s="265" t="s">
        <v>991</v>
      </c>
      <c r="C1277" s="265" t="s">
        <v>153</v>
      </c>
      <c r="D1277" s="265" t="s">
        <v>315</v>
      </c>
      <c r="E1277" s="265" t="s">
        <v>498</v>
      </c>
      <c r="H1277" s="265" t="s">
        <v>499</v>
      </c>
      <c r="I1277" s="265" t="s">
        <v>717</v>
      </c>
      <c r="M1277" s="265" t="s">
        <v>491</v>
      </c>
    </row>
    <row r="1278" spans="1:13">
      <c r="A1278" s="265">
        <v>216178</v>
      </c>
      <c r="B1278" s="265" t="s">
        <v>1780</v>
      </c>
      <c r="C1278" s="265" t="s">
        <v>1781</v>
      </c>
      <c r="D1278" s="265" t="s">
        <v>1782</v>
      </c>
      <c r="E1278" s="265" t="s">
        <v>498</v>
      </c>
      <c r="H1278" s="265" t="s">
        <v>499</v>
      </c>
      <c r="I1278" s="265" t="s">
        <v>717</v>
      </c>
      <c r="M1278" s="265" t="s">
        <v>483</v>
      </c>
    </row>
    <row r="1279" spans="1:13">
      <c r="A1279" s="265">
        <v>216179</v>
      </c>
      <c r="B1279" s="265" t="s">
        <v>3037</v>
      </c>
      <c r="C1279" s="265" t="s">
        <v>3038</v>
      </c>
      <c r="D1279" s="265" t="s">
        <v>398</v>
      </c>
      <c r="E1279" s="265" t="s">
        <v>498</v>
      </c>
      <c r="H1279" s="265" t="s">
        <v>499</v>
      </c>
      <c r="I1279" s="265" t="s">
        <v>717</v>
      </c>
      <c r="M1279" s="265" t="s">
        <v>474</v>
      </c>
    </row>
    <row r="1280" spans="1:13">
      <c r="A1280" s="265">
        <v>216180</v>
      </c>
      <c r="B1280" s="265" t="s">
        <v>2629</v>
      </c>
      <c r="C1280" s="265" t="s">
        <v>209</v>
      </c>
      <c r="D1280" s="265" t="s">
        <v>381</v>
      </c>
      <c r="E1280" s="265" t="s">
        <v>498</v>
      </c>
      <c r="H1280" s="265" t="s">
        <v>499</v>
      </c>
      <c r="I1280" s="265" t="s">
        <v>717</v>
      </c>
      <c r="M1280" s="265" t="s">
        <v>486</v>
      </c>
    </row>
    <row r="1281" spans="1:13">
      <c r="A1281" s="265">
        <v>216181</v>
      </c>
      <c r="B1281" s="265" t="s">
        <v>1783</v>
      </c>
      <c r="C1281" s="265" t="s">
        <v>1784</v>
      </c>
      <c r="D1281" s="265" t="s">
        <v>325</v>
      </c>
      <c r="E1281" s="265" t="s">
        <v>498</v>
      </c>
      <c r="H1281" s="265" t="s">
        <v>499</v>
      </c>
      <c r="I1281" s="265" t="s">
        <v>717</v>
      </c>
      <c r="M1281" s="265" t="s">
        <v>483</v>
      </c>
    </row>
    <row r="1282" spans="1:13">
      <c r="A1282" s="265">
        <v>216182</v>
      </c>
      <c r="B1282" s="265" t="s">
        <v>3226</v>
      </c>
      <c r="C1282" s="265" t="s">
        <v>3227</v>
      </c>
      <c r="D1282" s="265" t="s">
        <v>349</v>
      </c>
      <c r="E1282" s="265" t="s">
        <v>498</v>
      </c>
      <c r="H1282" s="265" t="s">
        <v>3415</v>
      </c>
      <c r="I1282" s="265" t="s">
        <v>717</v>
      </c>
      <c r="M1282" s="265" t="s">
        <v>463</v>
      </c>
    </row>
    <row r="1283" spans="1:13">
      <c r="A1283" s="265">
        <v>216183</v>
      </c>
      <c r="B1283" s="265" t="s">
        <v>2524</v>
      </c>
      <c r="C1283" s="265" t="s">
        <v>128</v>
      </c>
      <c r="D1283" s="265" t="s">
        <v>323</v>
      </c>
      <c r="E1283" s="265" t="s">
        <v>498</v>
      </c>
      <c r="H1283" s="265" t="s">
        <v>499</v>
      </c>
      <c r="I1283" s="265" t="s">
        <v>717</v>
      </c>
      <c r="M1283" s="265" t="s">
        <v>472</v>
      </c>
    </row>
    <row r="1284" spans="1:13">
      <c r="A1284" s="265">
        <v>216184</v>
      </c>
      <c r="B1284" s="265" t="s">
        <v>2613</v>
      </c>
      <c r="C1284" s="265" t="s">
        <v>2614</v>
      </c>
      <c r="D1284" s="265" t="s">
        <v>2615</v>
      </c>
      <c r="E1284" s="265" t="s">
        <v>498</v>
      </c>
      <c r="H1284" s="265" t="s">
        <v>499</v>
      </c>
      <c r="I1284" s="265" t="s">
        <v>717</v>
      </c>
      <c r="M1284" s="265" t="s">
        <v>495</v>
      </c>
    </row>
    <row r="1285" spans="1:13">
      <c r="A1285" s="265">
        <v>216185</v>
      </c>
      <c r="B1285" s="265" t="s">
        <v>1785</v>
      </c>
      <c r="C1285" s="265" t="s">
        <v>185</v>
      </c>
      <c r="D1285" s="265" t="s">
        <v>426</v>
      </c>
      <c r="E1285" s="265" t="s">
        <v>498</v>
      </c>
      <c r="H1285" s="265" t="s">
        <v>499</v>
      </c>
      <c r="I1285" s="265" t="s">
        <v>717</v>
      </c>
      <c r="M1285" s="265" t="s">
        <v>483</v>
      </c>
    </row>
    <row r="1286" spans="1:13">
      <c r="A1286" s="265">
        <v>216186</v>
      </c>
      <c r="B1286" s="265" t="s">
        <v>3259</v>
      </c>
      <c r="C1286" s="265" t="s">
        <v>1475</v>
      </c>
      <c r="D1286" s="265" t="s">
        <v>898</v>
      </c>
      <c r="E1286" s="265" t="s">
        <v>498</v>
      </c>
      <c r="H1286" s="265" t="s">
        <v>3414</v>
      </c>
      <c r="I1286" s="265" t="s">
        <v>717</v>
      </c>
      <c r="M1286" s="265" t="s">
        <v>463</v>
      </c>
    </row>
    <row r="1287" spans="1:13">
      <c r="A1287" s="265">
        <v>216187</v>
      </c>
      <c r="B1287" s="265" t="s">
        <v>2049</v>
      </c>
      <c r="C1287" s="265" t="s">
        <v>2050</v>
      </c>
      <c r="D1287" s="265" t="s">
        <v>882</v>
      </c>
      <c r="E1287" s="265" t="s">
        <v>498</v>
      </c>
      <c r="H1287" s="265" t="s">
        <v>499</v>
      </c>
      <c r="I1287" s="265" t="s">
        <v>717</v>
      </c>
      <c r="M1287" s="265" t="s">
        <v>493</v>
      </c>
    </row>
    <row r="1288" spans="1:13">
      <c r="A1288" s="265">
        <v>216188</v>
      </c>
      <c r="B1288" s="265" t="s">
        <v>3039</v>
      </c>
      <c r="C1288" s="265" t="s">
        <v>84</v>
      </c>
      <c r="D1288" s="265" t="s">
        <v>325</v>
      </c>
      <c r="E1288" s="265" t="s">
        <v>498</v>
      </c>
      <c r="H1288" s="265" t="s">
        <v>499</v>
      </c>
      <c r="I1288" s="265" t="s">
        <v>717</v>
      </c>
      <c r="M1288" s="265" t="s">
        <v>474</v>
      </c>
    </row>
    <row r="1289" spans="1:13">
      <c r="A1289" s="265">
        <v>216189</v>
      </c>
      <c r="B1289" s="265" t="s">
        <v>2051</v>
      </c>
      <c r="C1289" s="265" t="s">
        <v>922</v>
      </c>
      <c r="D1289" s="265" t="s">
        <v>875</v>
      </c>
      <c r="E1289" s="265" t="s">
        <v>497</v>
      </c>
      <c r="H1289" s="265" t="s">
        <v>499</v>
      </c>
      <c r="I1289" s="265" t="s">
        <v>717</v>
      </c>
      <c r="M1289" s="265" t="s">
        <v>493</v>
      </c>
    </row>
    <row r="1290" spans="1:13">
      <c r="A1290" s="265">
        <v>216190</v>
      </c>
      <c r="B1290" s="265" t="s">
        <v>2616</v>
      </c>
      <c r="C1290" s="265" t="s">
        <v>166</v>
      </c>
      <c r="D1290" s="265" t="s">
        <v>285</v>
      </c>
      <c r="E1290" s="265" t="s">
        <v>497</v>
      </c>
      <c r="H1290" s="265" t="s">
        <v>499</v>
      </c>
      <c r="I1290" s="265" t="s">
        <v>717</v>
      </c>
      <c r="M1290" s="265" t="s">
        <v>495</v>
      </c>
    </row>
    <row r="1291" spans="1:13">
      <c r="A1291" s="265">
        <v>216191</v>
      </c>
      <c r="B1291" s="265" t="s">
        <v>1448</v>
      </c>
      <c r="C1291" s="265" t="s">
        <v>1449</v>
      </c>
      <c r="D1291" s="265" t="s">
        <v>323</v>
      </c>
      <c r="E1291" s="265" t="s">
        <v>497</v>
      </c>
      <c r="H1291" s="265" t="s">
        <v>499</v>
      </c>
      <c r="I1291" s="265" t="s">
        <v>717</v>
      </c>
      <c r="M1291" s="265" t="s">
        <v>487</v>
      </c>
    </row>
    <row r="1292" spans="1:13">
      <c r="A1292" s="265">
        <v>216192</v>
      </c>
      <c r="B1292" s="265" t="s">
        <v>1910</v>
      </c>
      <c r="C1292" s="265" t="s">
        <v>102</v>
      </c>
      <c r="D1292" s="265" t="s">
        <v>380</v>
      </c>
      <c r="E1292" s="265" t="s">
        <v>497</v>
      </c>
      <c r="H1292" s="265" t="s">
        <v>499</v>
      </c>
      <c r="I1292" s="265" t="s">
        <v>717</v>
      </c>
      <c r="M1292" s="265" t="s">
        <v>482</v>
      </c>
    </row>
    <row r="1293" spans="1:13">
      <c r="A1293" s="265">
        <v>216193</v>
      </c>
      <c r="B1293" s="265" t="s">
        <v>3260</v>
      </c>
      <c r="C1293" s="265" t="s">
        <v>807</v>
      </c>
      <c r="D1293" s="265" t="s">
        <v>3261</v>
      </c>
      <c r="E1293" s="265" t="s">
        <v>497</v>
      </c>
      <c r="H1293" s="265" t="s">
        <v>3414</v>
      </c>
      <c r="I1293" s="265" t="s">
        <v>717</v>
      </c>
      <c r="M1293" s="265" t="s">
        <v>463</v>
      </c>
    </row>
    <row r="1294" spans="1:13">
      <c r="A1294" s="265">
        <v>216194</v>
      </c>
      <c r="B1294" s="265" t="s">
        <v>3152</v>
      </c>
      <c r="C1294" s="265" t="s">
        <v>132</v>
      </c>
      <c r="D1294" s="265" t="s">
        <v>634</v>
      </c>
      <c r="E1294" s="265" t="s">
        <v>497</v>
      </c>
      <c r="H1294" s="265" t="s">
        <v>499</v>
      </c>
      <c r="I1294" s="265" t="s">
        <v>717</v>
      </c>
      <c r="M1294" s="265" t="s">
        <v>486</v>
      </c>
    </row>
    <row r="1295" spans="1:13">
      <c r="A1295" s="265">
        <v>216195</v>
      </c>
      <c r="B1295" s="265" t="s">
        <v>1345</v>
      </c>
      <c r="C1295" s="265" t="s">
        <v>88</v>
      </c>
      <c r="D1295" s="265" t="s">
        <v>1346</v>
      </c>
      <c r="E1295" s="265" t="s">
        <v>497</v>
      </c>
      <c r="H1295" s="265" t="s">
        <v>499</v>
      </c>
      <c r="I1295" s="265" t="s">
        <v>717</v>
      </c>
      <c r="M1295" s="265" t="s">
        <v>484</v>
      </c>
    </row>
    <row r="1296" spans="1:13">
      <c r="A1296" s="265">
        <v>216196</v>
      </c>
      <c r="B1296" s="265" t="s">
        <v>763</v>
      </c>
      <c r="C1296" s="265" t="s">
        <v>78</v>
      </c>
      <c r="D1296" s="265" t="s">
        <v>764</v>
      </c>
      <c r="E1296" s="265" t="s">
        <v>497</v>
      </c>
      <c r="F1296" s="265">
        <v>35693</v>
      </c>
      <c r="G1296" s="265" t="s">
        <v>3400</v>
      </c>
      <c r="H1296" s="265" t="s">
        <v>499</v>
      </c>
      <c r="I1296" s="265" t="s">
        <v>717</v>
      </c>
      <c r="M1296" s="265" t="s">
        <v>494</v>
      </c>
    </row>
    <row r="1297" spans="1:21">
      <c r="A1297" s="265">
        <v>216197</v>
      </c>
      <c r="B1297" s="265" t="s">
        <v>1911</v>
      </c>
      <c r="C1297" s="265" t="s">
        <v>88</v>
      </c>
      <c r="D1297" s="265" t="s">
        <v>287</v>
      </c>
      <c r="E1297" s="265" t="s">
        <v>497</v>
      </c>
      <c r="H1297" s="265" t="s">
        <v>499</v>
      </c>
      <c r="I1297" s="265" t="s">
        <v>717</v>
      </c>
      <c r="M1297" s="265" t="s">
        <v>482</v>
      </c>
    </row>
    <row r="1298" spans="1:21">
      <c r="A1298" s="265">
        <v>216198</v>
      </c>
      <c r="B1298" s="265" t="s">
        <v>1912</v>
      </c>
      <c r="C1298" s="265" t="s">
        <v>1913</v>
      </c>
      <c r="D1298" s="265" t="s">
        <v>349</v>
      </c>
      <c r="E1298" s="265" t="s">
        <v>498</v>
      </c>
      <c r="H1298" s="265" t="s">
        <v>499</v>
      </c>
      <c r="I1298" s="265" t="s">
        <v>717</v>
      </c>
      <c r="M1298" s="265" t="s">
        <v>482</v>
      </c>
    </row>
    <row r="1299" spans="1:21">
      <c r="A1299" s="265">
        <v>216199</v>
      </c>
      <c r="B1299" s="265" t="s">
        <v>1964</v>
      </c>
      <c r="C1299" s="265" t="s">
        <v>683</v>
      </c>
      <c r="D1299" s="265" t="s">
        <v>401</v>
      </c>
      <c r="E1299" s="265" t="s">
        <v>497</v>
      </c>
      <c r="H1299" s="265" t="s">
        <v>499</v>
      </c>
      <c r="I1299" s="265" t="s">
        <v>717</v>
      </c>
      <c r="M1299" s="265" t="s">
        <v>493</v>
      </c>
    </row>
    <row r="1300" spans="1:21">
      <c r="A1300" s="265">
        <v>216200</v>
      </c>
      <c r="B1300" s="265" t="s">
        <v>1166</v>
      </c>
      <c r="C1300" s="265" t="s">
        <v>618</v>
      </c>
      <c r="D1300" s="265" t="s">
        <v>344</v>
      </c>
      <c r="E1300" s="265" t="s">
        <v>498</v>
      </c>
      <c r="H1300" s="265" t="s">
        <v>499</v>
      </c>
      <c r="I1300" s="265" t="s">
        <v>717</v>
      </c>
      <c r="M1300" s="265" t="s">
        <v>492</v>
      </c>
    </row>
    <row r="1301" spans="1:21">
      <c r="A1301" s="265">
        <v>216201</v>
      </c>
      <c r="B1301" s="265" t="s">
        <v>3040</v>
      </c>
      <c r="C1301" s="265" t="s">
        <v>84</v>
      </c>
      <c r="D1301" s="265" t="s">
        <v>423</v>
      </c>
      <c r="E1301" s="265" t="s">
        <v>498</v>
      </c>
      <c r="H1301" s="265" t="s">
        <v>499</v>
      </c>
      <c r="I1301" s="265" t="s">
        <v>717</v>
      </c>
      <c r="M1301" s="265" t="s">
        <v>474</v>
      </c>
    </row>
    <row r="1302" spans="1:21">
      <c r="A1302" s="265">
        <v>216202</v>
      </c>
      <c r="B1302" s="265" t="s">
        <v>1786</v>
      </c>
      <c r="C1302" s="265" t="s">
        <v>1787</v>
      </c>
      <c r="D1302" s="265" t="s">
        <v>373</v>
      </c>
      <c r="E1302" s="265" t="s">
        <v>497</v>
      </c>
      <c r="H1302" s="265" t="s">
        <v>499</v>
      </c>
      <c r="I1302" s="265" t="s">
        <v>717</v>
      </c>
      <c r="M1302" s="265" t="s">
        <v>483</v>
      </c>
    </row>
    <row r="1303" spans="1:21">
      <c r="A1303" s="265">
        <v>216203</v>
      </c>
      <c r="B1303" s="265" t="s">
        <v>2525</v>
      </c>
      <c r="C1303" s="265" t="s">
        <v>193</v>
      </c>
      <c r="D1303" s="265" t="s">
        <v>363</v>
      </c>
      <c r="E1303" s="265" t="s">
        <v>498</v>
      </c>
      <c r="H1303" s="265" t="s">
        <v>499</v>
      </c>
      <c r="I1303" s="265" t="s">
        <v>717</v>
      </c>
      <c r="M1303" s="265" t="s">
        <v>472</v>
      </c>
    </row>
    <row r="1304" spans="1:21">
      <c r="A1304" s="265">
        <v>216204</v>
      </c>
      <c r="B1304" s="265" t="s">
        <v>2526</v>
      </c>
      <c r="C1304" s="265" t="s">
        <v>122</v>
      </c>
      <c r="D1304" s="265" t="s">
        <v>343</v>
      </c>
      <c r="E1304" s="265" t="s">
        <v>497</v>
      </c>
      <c r="H1304" s="265" t="s">
        <v>499</v>
      </c>
      <c r="I1304" s="265" t="s">
        <v>717</v>
      </c>
      <c r="M1304" s="265" t="s">
        <v>472</v>
      </c>
    </row>
    <row r="1305" spans="1:21">
      <c r="A1305" s="265">
        <v>216205</v>
      </c>
      <c r="B1305" s="265" t="s">
        <v>3041</v>
      </c>
      <c r="C1305" s="265" t="s">
        <v>128</v>
      </c>
      <c r="D1305" s="265" t="s">
        <v>447</v>
      </c>
      <c r="E1305" s="265" t="s">
        <v>498</v>
      </c>
      <c r="H1305" s="265" t="s">
        <v>499</v>
      </c>
      <c r="I1305" s="265" t="s">
        <v>717</v>
      </c>
      <c r="M1305" s="265" t="s">
        <v>474</v>
      </c>
      <c r="U1305" s="265">
        <v>10000</v>
      </c>
    </row>
    <row r="1306" spans="1:21">
      <c r="A1306" s="265">
        <v>216206</v>
      </c>
      <c r="B1306" s="265" t="s">
        <v>3153</v>
      </c>
      <c r="C1306" s="265" t="s">
        <v>1232</v>
      </c>
      <c r="D1306" s="265" t="s">
        <v>1939</v>
      </c>
      <c r="E1306" s="265" t="s">
        <v>498</v>
      </c>
      <c r="H1306" s="265" t="s">
        <v>499</v>
      </c>
      <c r="I1306" s="265" t="s">
        <v>717</v>
      </c>
      <c r="M1306" s="265" t="s">
        <v>486</v>
      </c>
    </row>
    <row r="1307" spans="1:21">
      <c r="A1307" s="265">
        <v>216207</v>
      </c>
      <c r="B1307" s="265" t="s">
        <v>2527</v>
      </c>
      <c r="C1307" s="265" t="s">
        <v>687</v>
      </c>
      <c r="D1307" s="265" t="s">
        <v>336</v>
      </c>
      <c r="E1307" s="265" t="s">
        <v>498</v>
      </c>
      <c r="H1307" s="265" t="s">
        <v>499</v>
      </c>
      <c r="I1307" s="265" t="s">
        <v>717</v>
      </c>
      <c r="M1307" s="265" t="s">
        <v>472</v>
      </c>
    </row>
    <row r="1308" spans="1:21">
      <c r="A1308" s="265">
        <v>216208</v>
      </c>
      <c r="B1308" s="265" t="s">
        <v>3262</v>
      </c>
      <c r="C1308" s="265" t="s">
        <v>88</v>
      </c>
      <c r="D1308" s="265" t="s">
        <v>317</v>
      </c>
      <c r="E1308" s="265" t="s">
        <v>498</v>
      </c>
      <c r="H1308" s="265" t="s">
        <v>3414</v>
      </c>
      <c r="I1308" s="265" t="s">
        <v>717</v>
      </c>
      <c r="M1308" s="265" t="s">
        <v>463</v>
      </c>
    </row>
    <row r="1309" spans="1:21">
      <c r="A1309" s="265">
        <v>216209</v>
      </c>
      <c r="B1309" s="265" t="s">
        <v>2528</v>
      </c>
      <c r="C1309" s="265" t="s">
        <v>84</v>
      </c>
      <c r="D1309" s="265" t="s">
        <v>2529</v>
      </c>
      <c r="E1309" s="265" t="s">
        <v>498</v>
      </c>
      <c r="H1309" s="265" t="s">
        <v>499</v>
      </c>
      <c r="I1309" s="265" t="s">
        <v>717</v>
      </c>
      <c r="M1309" s="265" t="s">
        <v>472</v>
      </c>
    </row>
    <row r="1310" spans="1:21">
      <c r="A1310" s="265">
        <v>216210</v>
      </c>
      <c r="B1310" s="265" t="s">
        <v>3266</v>
      </c>
      <c r="C1310" s="265" t="s">
        <v>172</v>
      </c>
      <c r="D1310" s="265" t="s">
        <v>1789</v>
      </c>
      <c r="E1310" s="265" t="s">
        <v>498</v>
      </c>
      <c r="H1310" s="265" t="s">
        <v>3414</v>
      </c>
      <c r="I1310" s="265" t="s">
        <v>717</v>
      </c>
      <c r="M1310" s="265" t="s">
        <v>463</v>
      </c>
    </row>
    <row r="1311" spans="1:21">
      <c r="A1311" s="265">
        <v>216211</v>
      </c>
      <c r="B1311" s="265" t="s">
        <v>992</v>
      </c>
      <c r="C1311" s="265" t="s">
        <v>155</v>
      </c>
      <c r="D1311" s="265" t="s">
        <v>993</v>
      </c>
      <c r="E1311" s="265" t="s">
        <v>498</v>
      </c>
      <c r="H1311" s="265" t="s">
        <v>499</v>
      </c>
      <c r="I1311" s="265" t="s">
        <v>717</v>
      </c>
      <c r="M1311" s="265" t="s">
        <v>491</v>
      </c>
    </row>
    <row r="1312" spans="1:21">
      <c r="A1312" s="265">
        <v>213179</v>
      </c>
      <c r="B1312" s="265" t="s">
        <v>745</v>
      </c>
      <c r="C1312" s="265" t="s">
        <v>1034</v>
      </c>
      <c r="D1312" s="265" t="s">
        <v>1035</v>
      </c>
      <c r="E1312" s="265" t="s">
        <v>497</v>
      </c>
      <c r="H1312" s="265" t="s">
        <v>499</v>
      </c>
      <c r="I1312" s="265" t="s">
        <v>717</v>
      </c>
      <c r="M1312" s="265" t="s">
        <v>492</v>
      </c>
      <c r="N1312" s="265">
        <v>900</v>
      </c>
    </row>
    <row r="1313" spans="1:14">
      <c r="A1313" s="265">
        <v>213416</v>
      </c>
      <c r="B1313" s="265" t="s">
        <v>1074</v>
      </c>
      <c r="C1313" s="265" t="s">
        <v>207</v>
      </c>
      <c r="D1313" s="265" t="s">
        <v>349</v>
      </c>
      <c r="E1313" s="265" t="s">
        <v>497</v>
      </c>
      <c r="H1313" s="265" t="s">
        <v>499</v>
      </c>
      <c r="I1313" s="265" t="s">
        <v>717</v>
      </c>
      <c r="M1313" s="265" t="s">
        <v>492</v>
      </c>
      <c r="N1313" s="265">
        <v>900</v>
      </c>
    </row>
    <row r="1314" spans="1:14">
      <c r="A1314" s="265">
        <v>215394</v>
      </c>
      <c r="B1314" s="265" t="s">
        <v>1215</v>
      </c>
      <c r="C1314" s="265" t="s">
        <v>84</v>
      </c>
      <c r="D1314" s="265" t="s">
        <v>1607</v>
      </c>
      <c r="E1314" s="265" t="s">
        <v>498</v>
      </c>
      <c r="H1314" s="265" t="s">
        <v>499</v>
      </c>
      <c r="I1314" s="265" t="s">
        <v>717</v>
      </c>
      <c r="M1314" s="265" t="s">
        <v>483</v>
      </c>
      <c r="N1314" s="265">
        <v>900</v>
      </c>
    </row>
    <row r="1315" spans="1:14">
      <c r="A1315" s="265">
        <v>215231</v>
      </c>
      <c r="B1315" s="265" t="s">
        <v>681</v>
      </c>
      <c r="C1315" s="265" t="s">
        <v>128</v>
      </c>
      <c r="D1315" s="265" t="s">
        <v>342</v>
      </c>
      <c r="E1315" s="265" t="s">
        <v>497</v>
      </c>
      <c r="H1315" s="265" t="s">
        <v>499</v>
      </c>
      <c r="I1315" s="265" t="s">
        <v>717</v>
      </c>
      <c r="M1315" s="265" t="s">
        <v>474</v>
      </c>
      <c r="N1315" s="265">
        <v>900</v>
      </c>
    </row>
    <row r="1316" spans="1:14">
      <c r="A1316" s="265">
        <v>213350</v>
      </c>
      <c r="B1316" s="265" t="s">
        <v>723</v>
      </c>
      <c r="C1316" s="265" t="s">
        <v>724</v>
      </c>
      <c r="D1316" s="265" t="s">
        <v>312</v>
      </c>
      <c r="E1316" s="265" t="s">
        <v>498</v>
      </c>
      <c r="F1316" s="265">
        <v>35825</v>
      </c>
      <c r="G1316" s="265" t="s">
        <v>494</v>
      </c>
      <c r="H1316" s="265" t="s">
        <v>499</v>
      </c>
      <c r="I1316" s="265" t="s">
        <v>717</v>
      </c>
      <c r="M1316" s="265" t="s">
        <v>494</v>
      </c>
      <c r="N1316" s="265">
        <v>900</v>
      </c>
    </row>
    <row r="1317" spans="1:14">
      <c r="A1317" s="265">
        <v>213156</v>
      </c>
      <c r="B1317" s="265" t="s">
        <v>725</v>
      </c>
      <c r="C1317" s="265" t="s">
        <v>131</v>
      </c>
      <c r="D1317" s="265" t="s">
        <v>407</v>
      </c>
      <c r="E1317" s="265" t="s">
        <v>497</v>
      </c>
      <c r="F1317" s="265">
        <v>25350</v>
      </c>
      <c r="G1317" s="265" t="s">
        <v>494</v>
      </c>
      <c r="H1317" s="265" t="s">
        <v>499</v>
      </c>
      <c r="I1317" s="265" t="s">
        <v>717</v>
      </c>
      <c r="M1317" s="265" t="s">
        <v>494</v>
      </c>
      <c r="N1317" s="265">
        <v>900</v>
      </c>
    </row>
    <row r="1318" spans="1:14">
      <c r="A1318" s="265">
        <v>214653</v>
      </c>
      <c r="B1318" s="265" t="s">
        <v>727</v>
      </c>
      <c r="C1318" s="265" t="s">
        <v>728</v>
      </c>
      <c r="D1318" s="265" t="s">
        <v>729</v>
      </c>
      <c r="E1318" s="265" t="s">
        <v>497</v>
      </c>
      <c r="F1318" s="265">
        <v>35431</v>
      </c>
      <c r="G1318" s="265" t="s">
        <v>1167</v>
      </c>
      <c r="H1318" s="265" t="s">
        <v>499</v>
      </c>
      <c r="I1318" s="265" t="s">
        <v>717</v>
      </c>
      <c r="M1318" s="265" t="s">
        <v>494</v>
      </c>
      <c r="N1318" s="265">
        <v>900</v>
      </c>
    </row>
    <row r="1319" spans="1:14">
      <c r="A1319" s="265">
        <v>215039</v>
      </c>
      <c r="B1319" s="265" t="s">
        <v>730</v>
      </c>
      <c r="C1319" s="265" t="s">
        <v>128</v>
      </c>
      <c r="D1319" s="265" t="s">
        <v>731</v>
      </c>
      <c r="E1319" s="265" t="s">
        <v>497</v>
      </c>
      <c r="F1319" s="265">
        <v>34702</v>
      </c>
      <c r="G1319" s="265" t="s">
        <v>495</v>
      </c>
      <c r="H1319" s="265" t="s">
        <v>499</v>
      </c>
      <c r="I1319" s="265" t="s">
        <v>717</v>
      </c>
      <c r="M1319" s="265" t="s">
        <v>494</v>
      </c>
      <c r="N1319" s="265">
        <v>900</v>
      </c>
    </row>
    <row r="1320" spans="1:14">
      <c r="A1320" s="265">
        <v>215224</v>
      </c>
      <c r="B1320" s="265" t="s">
        <v>458</v>
      </c>
      <c r="C1320" s="265" t="s">
        <v>705</v>
      </c>
      <c r="D1320" s="265" t="s">
        <v>736</v>
      </c>
      <c r="E1320" s="265" t="s">
        <v>497</v>
      </c>
      <c r="F1320" s="265">
        <v>34706</v>
      </c>
      <c r="G1320" s="265" t="s">
        <v>3387</v>
      </c>
      <c r="H1320" s="265" t="s">
        <v>499</v>
      </c>
      <c r="I1320" s="265" t="s">
        <v>717</v>
      </c>
      <c r="M1320" s="265" t="s">
        <v>494</v>
      </c>
      <c r="N1320" s="265">
        <v>900</v>
      </c>
    </row>
    <row r="1321" spans="1:14">
      <c r="A1321" s="265">
        <v>215073</v>
      </c>
      <c r="B1321" s="265" t="s">
        <v>737</v>
      </c>
      <c r="C1321" s="265" t="s">
        <v>738</v>
      </c>
      <c r="D1321" s="265" t="s">
        <v>739</v>
      </c>
      <c r="E1321" s="265" t="s">
        <v>497</v>
      </c>
      <c r="F1321" s="265">
        <v>34703</v>
      </c>
      <c r="G1321" s="265" t="s">
        <v>3388</v>
      </c>
      <c r="H1321" s="265" t="s">
        <v>499</v>
      </c>
      <c r="I1321" s="265" t="s">
        <v>717</v>
      </c>
      <c r="M1321" s="265" t="s">
        <v>494</v>
      </c>
      <c r="N1321" s="265">
        <v>900</v>
      </c>
    </row>
    <row r="1322" spans="1:14">
      <c r="A1322" s="265">
        <v>213578</v>
      </c>
      <c r="B1322" s="265" t="s">
        <v>740</v>
      </c>
      <c r="C1322" s="265" t="s">
        <v>592</v>
      </c>
      <c r="D1322" s="265" t="s">
        <v>741</v>
      </c>
      <c r="E1322" s="265" t="s">
        <v>498</v>
      </c>
      <c r="F1322" s="265">
        <v>29336</v>
      </c>
      <c r="G1322" s="265" t="s">
        <v>3389</v>
      </c>
      <c r="H1322" s="265" t="s">
        <v>499</v>
      </c>
      <c r="I1322" s="265" t="s">
        <v>717</v>
      </c>
      <c r="M1322" s="265" t="s">
        <v>494</v>
      </c>
      <c r="N1322" s="265">
        <v>900</v>
      </c>
    </row>
    <row r="1323" spans="1:14">
      <c r="A1323" s="265">
        <v>214675</v>
      </c>
      <c r="B1323" s="265" t="s">
        <v>742</v>
      </c>
      <c r="C1323" s="265" t="s">
        <v>597</v>
      </c>
      <c r="D1323" s="265" t="s">
        <v>367</v>
      </c>
      <c r="E1323" s="265" t="s">
        <v>497</v>
      </c>
      <c r="F1323" s="265">
        <v>35478</v>
      </c>
      <c r="G1323" s="265" t="s">
        <v>3390</v>
      </c>
      <c r="H1323" s="265" t="s">
        <v>499</v>
      </c>
      <c r="I1323" s="265" t="s">
        <v>717</v>
      </c>
      <c r="M1323" s="265" t="s">
        <v>494</v>
      </c>
      <c r="N1323" s="265">
        <v>900</v>
      </c>
    </row>
    <row r="1324" spans="1:14">
      <c r="A1324" s="265">
        <v>213815</v>
      </c>
      <c r="B1324" s="265" t="s">
        <v>743</v>
      </c>
      <c r="C1324" s="265" t="s">
        <v>744</v>
      </c>
      <c r="D1324" s="265" t="s">
        <v>444</v>
      </c>
      <c r="E1324" s="265" t="s">
        <v>498</v>
      </c>
      <c r="F1324" s="265">
        <v>34335</v>
      </c>
      <c r="G1324" s="265" t="s">
        <v>553</v>
      </c>
      <c r="H1324" s="265" t="s">
        <v>499</v>
      </c>
      <c r="I1324" s="265" t="s">
        <v>717</v>
      </c>
      <c r="M1324" s="265" t="s">
        <v>494</v>
      </c>
      <c r="N1324" s="265">
        <v>900</v>
      </c>
    </row>
    <row r="1325" spans="1:14">
      <c r="A1325" s="265">
        <v>211467</v>
      </c>
      <c r="B1325" s="265" t="s">
        <v>745</v>
      </c>
      <c r="C1325" s="265" t="s">
        <v>608</v>
      </c>
      <c r="D1325" s="265" t="s">
        <v>287</v>
      </c>
      <c r="E1325" s="265" t="s">
        <v>497</v>
      </c>
      <c r="F1325" s="265">
        <v>32888</v>
      </c>
      <c r="G1325" s="265" t="s">
        <v>3391</v>
      </c>
      <c r="H1325" s="265" t="s">
        <v>499</v>
      </c>
      <c r="I1325" s="265" t="s">
        <v>717</v>
      </c>
      <c r="M1325" s="265" t="s">
        <v>494</v>
      </c>
      <c r="N1325" s="265">
        <v>900</v>
      </c>
    </row>
    <row r="1326" spans="1:14">
      <c r="A1326" s="265">
        <v>214664</v>
      </c>
      <c r="B1326" s="265" t="s">
        <v>746</v>
      </c>
      <c r="C1326" s="265" t="s">
        <v>131</v>
      </c>
      <c r="D1326" s="265" t="s">
        <v>668</v>
      </c>
      <c r="E1326" s="265" t="s">
        <v>497</v>
      </c>
      <c r="F1326" s="265">
        <v>35796</v>
      </c>
      <c r="G1326" s="265" t="s">
        <v>555</v>
      </c>
      <c r="H1326" s="265" t="s">
        <v>499</v>
      </c>
      <c r="I1326" s="265" t="s">
        <v>717</v>
      </c>
      <c r="M1326" s="265" t="s">
        <v>494</v>
      </c>
      <c r="N1326" s="265">
        <v>900</v>
      </c>
    </row>
    <row r="1327" spans="1:14">
      <c r="A1327" s="265">
        <v>215240</v>
      </c>
      <c r="B1327" s="265" t="s">
        <v>747</v>
      </c>
      <c r="C1327" s="265" t="s">
        <v>78</v>
      </c>
      <c r="D1327" s="265" t="s">
        <v>748</v>
      </c>
      <c r="E1327" s="265" t="s">
        <v>497</v>
      </c>
      <c r="F1327" s="265">
        <v>35094</v>
      </c>
      <c r="G1327" s="265" t="s">
        <v>3392</v>
      </c>
      <c r="H1327" s="265" t="s">
        <v>499</v>
      </c>
      <c r="I1327" s="265" t="s">
        <v>717</v>
      </c>
      <c r="M1327" s="265" t="s">
        <v>494</v>
      </c>
      <c r="N1327" s="265">
        <v>900</v>
      </c>
    </row>
    <row r="1328" spans="1:14">
      <c r="A1328" s="265">
        <v>215037</v>
      </c>
      <c r="B1328" s="265" t="s">
        <v>771</v>
      </c>
      <c r="C1328" s="265" t="s">
        <v>665</v>
      </c>
      <c r="D1328" s="265" t="s">
        <v>772</v>
      </c>
      <c r="E1328" s="265" t="s">
        <v>497</v>
      </c>
      <c r="F1328" s="265">
        <v>33786</v>
      </c>
      <c r="G1328" s="265" t="s">
        <v>496</v>
      </c>
      <c r="H1328" s="265" t="s">
        <v>499</v>
      </c>
      <c r="I1328" s="265" t="s">
        <v>717</v>
      </c>
      <c r="M1328" s="265" t="s">
        <v>496</v>
      </c>
      <c r="N1328" s="265">
        <v>900</v>
      </c>
    </row>
    <row r="1329" spans="1:14">
      <c r="A1329" s="265">
        <v>214658</v>
      </c>
      <c r="B1329" s="265" t="s">
        <v>773</v>
      </c>
      <c r="C1329" s="265" t="s">
        <v>235</v>
      </c>
      <c r="D1329" s="265" t="s">
        <v>306</v>
      </c>
      <c r="E1329" s="265" t="s">
        <v>497</v>
      </c>
      <c r="F1329" s="265">
        <v>35836</v>
      </c>
      <c r="G1329" s="265" t="s">
        <v>496</v>
      </c>
      <c r="H1329" s="265" t="s">
        <v>499</v>
      </c>
      <c r="I1329" s="265" t="s">
        <v>717</v>
      </c>
      <c r="M1329" s="265" t="s">
        <v>496</v>
      </c>
      <c r="N1329" s="265">
        <v>900</v>
      </c>
    </row>
    <row r="1330" spans="1:14">
      <c r="A1330" s="265">
        <v>214669</v>
      </c>
      <c r="B1330" s="265" t="s">
        <v>776</v>
      </c>
      <c r="C1330" s="265" t="s">
        <v>79</v>
      </c>
      <c r="D1330" s="265" t="s">
        <v>299</v>
      </c>
      <c r="E1330" s="265" t="s">
        <v>497</v>
      </c>
      <c r="F1330" s="265">
        <v>35796</v>
      </c>
      <c r="G1330" s="265" t="s">
        <v>3398</v>
      </c>
      <c r="H1330" s="265" t="s">
        <v>499</v>
      </c>
      <c r="I1330" s="265" t="s">
        <v>717</v>
      </c>
      <c r="M1330" s="265" t="s">
        <v>496</v>
      </c>
      <c r="N1330" s="265">
        <v>900</v>
      </c>
    </row>
    <row r="1331" spans="1:14">
      <c r="A1331" s="265">
        <v>214737</v>
      </c>
      <c r="B1331" s="265" t="s">
        <v>777</v>
      </c>
      <c r="C1331" s="265" t="s">
        <v>778</v>
      </c>
      <c r="D1331" s="265" t="s">
        <v>709</v>
      </c>
      <c r="E1331" s="265" t="s">
        <v>497</v>
      </c>
      <c r="F1331" s="265">
        <v>35815</v>
      </c>
      <c r="G1331" s="265" t="s">
        <v>496</v>
      </c>
      <c r="H1331" s="265" t="s">
        <v>499</v>
      </c>
      <c r="I1331" s="265" t="s">
        <v>717</v>
      </c>
      <c r="M1331" s="265" t="s">
        <v>496</v>
      </c>
      <c r="N1331" s="265">
        <v>900</v>
      </c>
    </row>
    <row r="1332" spans="1:14">
      <c r="A1332" s="265">
        <v>213718</v>
      </c>
      <c r="B1332" s="265" t="s">
        <v>779</v>
      </c>
      <c r="C1332" s="265" t="s">
        <v>128</v>
      </c>
      <c r="D1332" s="265" t="s">
        <v>287</v>
      </c>
      <c r="E1332" s="265" t="s">
        <v>498</v>
      </c>
      <c r="F1332" s="265">
        <v>34247</v>
      </c>
      <c r="G1332" s="265" t="s">
        <v>3398</v>
      </c>
      <c r="H1332" s="265" t="s">
        <v>499</v>
      </c>
      <c r="I1332" s="265" t="s">
        <v>717</v>
      </c>
      <c r="M1332" s="265" t="s">
        <v>496</v>
      </c>
      <c r="N1332" s="265">
        <v>900</v>
      </c>
    </row>
    <row r="1333" spans="1:14">
      <c r="A1333" s="265">
        <v>215226</v>
      </c>
      <c r="B1333" s="265" t="s">
        <v>783</v>
      </c>
      <c r="C1333" s="265" t="s">
        <v>88</v>
      </c>
      <c r="D1333" s="265" t="s">
        <v>287</v>
      </c>
      <c r="E1333" s="265" t="s">
        <v>497</v>
      </c>
      <c r="F1333" s="265">
        <v>35805</v>
      </c>
      <c r="G1333" s="265" t="s">
        <v>3402</v>
      </c>
      <c r="H1333" s="265" t="s">
        <v>499</v>
      </c>
      <c r="I1333" s="265" t="s">
        <v>717</v>
      </c>
      <c r="M1333" s="265" t="s">
        <v>496</v>
      </c>
      <c r="N1333" s="265">
        <v>900</v>
      </c>
    </row>
    <row r="1334" spans="1:14">
      <c r="A1334" s="265">
        <v>215497</v>
      </c>
      <c r="B1334" s="265" t="s">
        <v>784</v>
      </c>
      <c r="C1334" s="265" t="s">
        <v>88</v>
      </c>
      <c r="D1334" s="265" t="s">
        <v>637</v>
      </c>
      <c r="E1334" s="265" t="s">
        <v>498</v>
      </c>
      <c r="F1334" s="265">
        <v>35796</v>
      </c>
      <c r="G1334" s="265" t="s">
        <v>3403</v>
      </c>
      <c r="H1334" s="265" t="s">
        <v>499</v>
      </c>
      <c r="I1334" s="265" t="s">
        <v>717</v>
      </c>
      <c r="M1334" s="265" t="s">
        <v>496</v>
      </c>
      <c r="N1334" s="265">
        <v>900</v>
      </c>
    </row>
    <row r="1335" spans="1:14">
      <c r="A1335" s="265">
        <v>214770</v>
      </c>
      <c r="B1335" s="265" t="s">
        <v>785</v>
      </c>
      <c r="C1335" s="265" t="s">
        <v>786</v>
      </c>
      <c r="D1335" s="265" t="s">
        <v>762</v>
      </c>
      <c r="E1335" s="265" t="s">
        <v>497</v>
      </c>
      <c r="F1335" s="265">
        <v>35230</v>
      </c>
      <c r="G1335" s="265" t="s">
        <v>3399</v>
      </c>
      <c r="H1335" s="265" t="s">
        <v>499</v>
      </c>
      <c r="I1335" s="265" t="s">
        <v>717</v>
      </c>
      <c r="M1335" s="265" t="s">
        <v>496</v>
      </c>
      <c r="N1335" s="265">
        <v>900</v>
      </c>
    </row>
    <row r="1336" spans="1:14">
      <c r="A1336" s="265">
        <v>215069</v>
      </c>
      <c r="B1336" s="265" t="s">
        <v>787</v>
      </c>
      <c r="C1336" s="265" t="s">
        <v>580</v>
      </c>
      <c r="D1336" s="265" t="s">
        <v>296</v>
      </c>
      <c r="E1336" s="265" t="s">
        <v>497</v>
      </c>
      <c r="F1336" s="265">
        <v>35247</v>
      </c>
      <c r="G1336" s="265" t="s">
        <v>496</v>
      </c>
      <c r="H1336" s="265" t="s">
        <v>499</v>
      </c>
      <c r="I1336" s="265" t="s">
        <v>717</v>
      </c>
      <c r="M1336" s="265" t="s">
        <v>496</v>
      </c>
      <c r="N1336" s="265">
        <v>900</v>
      </c>
    </row>
    <row r="1337" spans="1:14">
      <c r="A1337" s="265">
        <v>215289</v>
      </c>
      <c r="B1337" s="265" t="s">
        <v>788</v>
      </c>
      <c r="C1337" s="265" t="s">
        <v>82</v>
      </c>
      <c r="D1337" s="265" t="s">
        <v>789</v>
      </c>
      <c r="E1337" s="265" t="s">
        <v>498</v>
      </c>
      <c r="F1337" s="265">
        <v>34835</v>
      </c>
      <c r="G1337" s="265" t="s">
        <v>472</v>
      </c>
      <c r="H1337" s="265" t="s">
        <v>499</v>
      </c>
      <c r="I1337" s="265" t="s">
        <v>717</v>
      </c>
      <c r="M1337" s="265" t="s">
        <v>496</v>
      </c>
      <c r="N1337" s="265">
        <v>900</v>
      </c>
    </row>
    <row r="1338" spans="1:14">
      <c r="A1338" s="265">
        <v>214301</v>
      </c>
      <c r="B1338" s="265" t="s">
        <v>799</v>
      </c>
      <c r="C1338" s="265" t="s">
        <v>90</v>
      </c>
      <c r="D1338" s="265" t="s">
        <v>358</v>
      </c>
      <c r="E1338" s="265" t="s">
        <v>498</v>
      </c>
      <c r="F1338" s="265">
        <v>36165</v>
      </c>
      <c r="G1338" s="265" t="s">
        <v>491</v>
      </c>
      <c r="H1338" s="265" t="s">
        <v>499</v>
      </c>
      <c r="I1338" s="265" t="s">
        <v>717</v>
      </c>
      <c r="M1338" s="265" t="s">
        <v>491</v>
      </c>
      <c r="N1338" s="265">
        <v>900</v>
      </c>
    </row>
    <row r="1339" spans="1:14">
      <c r="A1339" s="265">
        <v>215000</v>
      </c>
      <c r="B1339" s="265" t="s">
        <v>802</v>
      </c>
      <c r="C1339" s="265" t="s">
        <v>95</v>
      </c>
      <c r="D1339" s="265" t="s">
        <v>339</v>
      </c>
      <c r="E1339" s="265" t="s">
        <v>498</v>
      </c>
      <c r="F1339" s="265">
        <v>34387</v>
      </c>
      <c r="G1339" s="265" t="s">
        <v>491</v>
      </c>
      <c r="H1339" s="265" t="s">
        <v>499</v>
      </c>
      <c r="I1339" s="265" t="s">
        <v>717</v>
      </c>
      <c r="M1339" s="265" t="s">
        <v>491</v>
      </c>
      <c r="N1339" s="265">
        <v>900</v>
      </c>
    </row>
    <row r="1340" spans="1:14">
      <c r="A1340" s="265">
        <v>214908</v>
      </c>
      <c r="B1340" s="265" t="s">
        <v>803</v>
      </c>
      <c r="C1340" s="265" t="s">
        <v>804</v>
      </c>
      <c r="D1340" s="265" t="s">
        <v>805</v>
      </c>
      <c r="E1340" s="265" t="s">
        <v>498</v>
      </c>
      <c r="F1340" s="265">
        <v>29886</v>
      </c>
      <c r="G1340" s="265" t="s">
        <v>491</v>
      </c>
      <c r="H1340" s="265" t="s">
        <v>499</v>
      </c>
      <c r="I1340" s="265" t="s">
        <v>717</v>
      </c>
      <c r="M1340" s="265" t="s">
        <v>491</v>
      </c>
      <c r="N1340" s="265">
        <v>900</v>
      </c>
    </row>
    <row r="1341" spans="1:14">
      <c r="A1341" s="265">
        <v>215188</v>
      </c>
      <c r="B1341" s="265" t="s">
        <v>810</v>
      </c>
      <c r="C1341" s="265" t="s">
        <v>182</v>
      </c>
      <c r="D1341" s="265" t="s">
        <v>342</v>
      </c>
      <c r="E1341" s="265" t="s">
        <v>498</v>
      </c>
      <c r="F1341" s="265">
        <v>35904</v>
      </c>
      <c r="G1341" s="265" t="s">
        <v>491</v>
      </c>
      <c r="H1341" s="265" t="s">
        <v>499</v>
      </c>
      <c r="I1341" s="265" t="s">
        <v>717</v>
      </c>
      <c r="M1341" s="265" t="s">
        <v>491</v>
      </c>
      <c r="N1341" s="265">
        <v>900</v>
      </c>
    </row>
    <row r="1342" spans="1:14">
      <c r="A1342" s="265">
        <v>214605</v>
      </c>
      <c r="B1342" s="265" t="s">
        <v>820</v>
      </c>
      <c r="C1342" s="265" t="s">
        <v>95</v>
      </c>
      <c r="D1342" s="265" t="s">
        <v>637</v>
      </c>
      <c r="E1342" s="265" t="s">
        <v>498</v>
      </c>
      <c r="F1342" s="265">
        <v>36062</v>
      </c>
      <c r="G1342" s="265" t="s">
        <v>491</v>
      </c>
      <c r="H1342" s="265" t="s">
        <v>499</v>
      </c>
      <c r="I1342" s="265" t="s">
        <v>717</v>
      </c>
      <c r="M1342" s="265" t="s">
        <v>491</v>
      </c>
      <c r="N1342" s="265">
        <v>900</v>
      </c>
    </row>
    <row r="1343" spans="1:14">
      <c r="A1343" s="265">
        <v>215431</v>
      </c>
      <c r="B1343" s="265" t="s">
        <v>824</v>
      </c>
      <c r="C1343" s="265" t="s">
        <v>230</v>
      </c>
      <c r="D1343" s="265" t="s">
        <v>825</v>
      </c>
      <c r="E1343" s="265" t="s">
        <v>498</v>
      </c>
      <c r="F1343" s="265">
        <v>35431</v>
      </c>
      <c r="G1343" s="265" t="s">
        <v>472</v>
      </c>
      <c r="H1343" s="265" t="s">
        <v>499</v>
      </c>
      <c r="I1343" s="265" t="s">
        <v>717</v>
      </c>
      <c r="M1343" s="265" t="s">
        <v>491</v>
      </c>
      <c r="N1343" s="265">
        <v>900</v>
      </c>
    </row>
    <row r="1344" spans="1:14">
      <c r="A1344" s="265">
        <v>213904</v>
      </c>
      <c r="B1344" s="265" t="s">
        <v>829</v>
      </c>
      <c r="C1344" s="265" t="s">
        <v>830</v>
      </c>
      <c r="D1344" s="265" t="s">
        <v>285</v>
      </c>
      <c r="E1344" s="265" t="s">
        <v>498</v>
      </c>
      <c r="F1344" s="265">
        <v>34289</v>
      </c>
      <c r="G1344" s="265" t="s">
        <v>491</v>
      </c>
      <c r="H1344" s="265" t="s">
        <v>499</v>
      </c>
      <c r="I1344" s="265" t="s">
        <v>717</v>
      </c>
      <c r="M1344" s="265" t="s">
        <v>491</v>
      </c>
      <c r="N1344" s="265">
        <v>900</v>
      </c>
    </row>
    <row r="1345" spans="1:14">
      <c r="A1345" s="265">
        <v>215112</v>
      </c>
      <c r="B1345" s="265" t="s">
        <v>832</v>
      </c>
      <c r="C1345" s="265" t="s">
        <v>248</v>
      </c>
      <c r="D1345" s="265" t="s">
        <v>329</v>
      </c>
      <c r="E1345" s="265" t="s">
        <v>497</v>
      </c>
      <c r="F1345" s="265">
        <v>35821</v>
      </c>
      <c r="G1345" s="265" t="s">
        <v>491</v>
      </c>
      <c r="H1345" s="265" t="s">
        <v>499</v>
      </c>
      <c r="I1345" s="265" t="s">
        <v>717</v>
      </c>
      <c r="M1345" s="265" t="s">
        <v>491</v>
      </c>
      <c r="N1345" s="265">
        <v>900</v>
      </c>
    </row>
    <row r="1346" spans="1:14">
      <c r="A1346" s="265">
        <v>214690</v>
      </c>
      <c r="B1346" s="265" t="s">
        <v>833</v>
      </c>
      <c r="C1346" s="265" t="s">
        <v>834</v>
      </c>
      <c r="D1346" s="265" t="s">
        <v>835</v>
      </c>
      <c r="E1346" s="265" t="s">
        <v>498</v>
      </c>
      <c r="F1346" s="265">
        <v>35893</v>
      </c>
      <c r="G1346" s="265" t="s">
        <v>491</v>
      </c>
      <c r="H1346" s="265" t="s">
        <v>499</v>
      </c>
      <c r="I1346" s="265" t="s">
        <v>717</v>
      </c>
      <c r="M1346" s="265" t="s">
        <v>491</v>
      </c>
      <c r="N1346" s="265">
        <v>900</v>
      </c>
    </row>
    <row r="1347" spans="1:14">
      <c r="A1347" s="265">
        <v>212969</v>
      </c>
      <c r="B1347" s="265" t="s">
        <v>836</v>
      </c>
      <c r="C1347" s="265" t="s">
        <v>837</v>
      </c>
      <c r="D1347" s="265" t="s">
        <v>324</v>
      </c>
      <c r="E1347" s="265" t="s">
        <v>498</v>
      </c>
      <c r="F1347" s="265">
        <v>31498</v>
      </c>
      <c r="G1347" s="265" t="s">
        <v>491</v>
      </c>
      <c r="H1347" s="265" t="s">
        <v>499</v>
      </c>
      <c r="I1347" s="265" t="s">
        <v>717</v>
      </c>
      <c r="M1347" s="265" t="s">
        <v>491</v>
      </c>
      <c r="N1347" s="265">
        <v>900</v>
      </c>
    </row>
    <row r="1348" spans="1:14">
      <c r="A1348" s="265">
        <v>215005</v>
      </c>
      <c r="B1348" s="265" t="s">
        <v>839</v>
      </c>
      <c r="C1348" s="265" t="s">
        <v>840</v>
      </c>
      <c r="D1348" s="265" t="s">
        <v>841</v>
      </c>
      <c r="E1348" s="265" t="s">
        <v>498</v>
      </c>
      <c r="F1348" s="265">
        <v>35478</v>
      </c>
      <c r="G1348" s="265" t="s">
        <v>3409</v>
      </c>
      <c r="H1348" s="265" t="s">
        <v>499</v>
      </c>
      <c r="I1348" s="265" t="s">
        <v>717</v>
      </c>
      <c r="M1348" s="265" t="s">
        <v>491</v>
      </c>
      <c r="N1348" s="265">
        <v>900</v>
      </c>
    </row>
    <row r="1349" spans="1:14">
      <c r="A1349" s="265">
        <v>215428</v>
      </c>
      <c r="B1349" s="265" t="s">
        <v>842</v>
      </c>
      <c r="C1349" s="265" t="s">
        <v>168</v>
      </c>
      <c r="D1349" s="265" t="s">
        <v>843</v>
      </c>
      <c r="E1349" s="265" t="s">
        <v>498</v>
      </c>
      <c r="F1349" s="265">
        <v>33350</v>
      </c>
      <c r="G1349" s="265" t="s">
        <v>472</v>
      </c>
      <c r="H1349" s="265" t="s">
        <v>499</v>
      </c>
      <c r="I1349" s="265" t="s">
        <v>717</v>
      </c>
      <c r="M1349" s="265" t="s">
        <v>491</v>
      </c>
      <c r="N1349" s="265">
        <v>900</v>
      </c>
    </row>
    <row r="1350" spans="1:14">
      <c r="A1350" s="265">
        <v>213330</v>
      </c>
      <c r="B1350" s="265" t="s">
        <v>849</v>
      </c>
      <c r="C1350" s="265" t="s">
        <v>145</v>
      </c>
      <c r="D1350" s="265" t="s">
        <v>321</v>
      </c>
      <c r="E1350" s="265" t="s">
        <v>497</v>
      </c>
      <c r="F1350" s="265">
        <v>35980</v>
      </c>
      <c r="G1350" s="265" t="s">
        <v>491</v>
      </c>
      <c r="H1350" s="265" t="s">
        <v>499</v>
      </c>
      <c r="I1350" s="265" t="s">
        <v>717</v>
      </c>
      <c r="M1350" s="265" t="s">
        <v>491</v>
      </c>
      <c r="N1350" s="265">
        <v>900</v>
      </c>
    </row>
    <row r="1351" spans="1:14">
      <c r="A1351" s="265">
        <v>214557</v>
      </c>
      <c r="B1351" s="265" t="s">
        <v>856</v>
      </c>
      <c r="C1351" s="265" t="s">
        <v>134</v>
      </c>
      <c r="D1351" s="265" t="s">
        <v>857</v>
      </c>
      <c r="E1351" s="265" t="s">
        <v>498</v>
      </c>
      <c r="H1351" s="265" t="s">
        <v>499</v>
      </c>
      <c r="I1351" s="265" t="s">
        <v>717</v>
      </c>
      <c r="M1351" s="265" t="s">
        <v>491</v>
      </c>
      <c r="N1351" s="265">
        <v>900</v>
      </c>
    </row>
    <row r="1352" spans="1:14">
      <c r="A1352" s="265">
        <v>210609</v>
      </c>
      <c r="B1352" s="265" t="s">
        <v>860</v>
      </c>
      <c r="C1352" s="265" t="s">
        <v>636</v>
      </c>
      <c r="D1352" s="265" t="s">
        <v>861</v>
      </c>
      <c r="E1352" s="265" t="s">
        <v>497</v>
      </c>
      <c r="H1352" s="265" t="s">
        <v>499</v>
      </c>
      <c r="I1352" s="265" t="s">
        <v>717</v>
      </c>
      <c r="M1352" s="265" t="s">
        <v>491</v>
      </c>
      <c r="N1352" s="265">
        <v>900</v>
      </c>
    </row>
    <row r="1353" spans="1:14">
      <c r="A1353" s="265">
        <v>211793</v>
      </c>
      <c r="B1353" s="265" t="s">
        <v>862</v>
      </c>
      <c r="C1353" s="265" t="s">
        <v>863</v>
      </c>
      <c r="D1353" s="265" t="s">
        <v>598</v>
      </c>
      <c r="E1353" s="265" t="s">
        <v>497</v>
      </c>
      <c r="H1353" s="265" t="s">
        <v>499</v>
      </c>
      <c r="I1353" s="265" t="s">
        <v>717</v>
      </c>
      <c r="M1353" s="265" t="s">
        <v>491</v>
      </c>
      <c r="N1353" s="265">
        <v>900</v>
      </c>
    </row>
    <row r="1354" spans="1:14">
      <c r="A1354" s="265">
        <v>213965</v>
      </c>
      <c r="B1354" s="265" t="s">
        <v>865</v>
      </c>
      <c r="C1354" s="265" t="s">
        <v>866</v>
      </c>
      <c r="D1354" s="265" t="s">
        <v>323</v>
      </c>
      <c r="E1354" s="265" t="s">
        <v>497</v>
      </c>
      <c r="H1354" s="265" t="s">
        <v>499</v>
      </c>
      <c r="I1354" s="265" t="s">
        <v>717</v>
      </c>
      <c r="M1354" s="265" t="s">
        <v>491</v>
      </c>
      <c r="N1354" s="265">
        <v>900</v>
      </c>
    </row>
    <row r="1355" spans="1:14">
      <c r="A1355" s="265">
        <v>214866</v>
      </c>
      <c r="B1355" s="265" t="s">
        <v>867</v>
      </c>
      <c r="C1355" s="265" t="s">
        <v>149</v>
      </c>
      <c r="D1355" s="265" t="s">
        <v>868</v>
      </c>
      <c r="E1355" s="265" t="s">
        <v>497</v>
      </c>
      <c r="H1355" s="265" t="s">
        <v>499</v>
      </c>
      <c r="I1355" s="265" t="s">
        <v>717</v>
      </c>
      <c r="M1355" s="265" t="s">
        <v>491</v>
      </c>
      <c r="N1355" s="265">
        <v>900</v>
      </c>
    </row>
    <row r="1356" spans="1:14">
      <c r="A1356" s="265">
        <v>215468</v>
      </c>
      <c r="B1356" s="265" t="s">
        <v>869</v>
      </c>
      <c r="C1356" s="265" t="s">
        <v>116</v>
      </c>
      <c r="D1356" s="265" t="s">
        <v>357</v>
      </c>
      <c r="E1356" s="265" t="s">
        <v>498</v>
      </c>
      <c r="H1356" s="265" t="s">
        <v>499</v>
      </c>
      <c r="I1356" s="265" t="s">
        <v>717</v>
      </c>
      <c r="M1356" s="265" t="s">
        <v>491</v>
      </c>
      <c r="N1356" s="265">
        <v>900</v>
      </c>
    </row>
    <row r="1357" spans="1:14">
      <c r="A1357" s="265">
        <v>215099</v>
      </c>
      <c r="B1357" s="265" t="s">
        <v>871</v>
      </c>
      <c r="C1357" s="265" t="s">
        <v>84</v>
      </c>
      <c r="D1357" s="265" t="s">
        <v>872</v>
      </c>
      <c r="E1357" s="265" t="s">
        <v>497</v>
      </c>
      <c r="H1357" s="265" t="s">
        <v>499</v>
      </c>
      <c r="I1357" s="265" t="s">
        <v>717</v>
      </c>
      <c r="M1357" s="265" t="s">
        <v>491</v>
      </c>
      <c r="N1357" s="265">
        <v>900</v>
      </c>
    </row>
    <row r="1358" spans="1:14">
      <c r="A1358" s="265">
        <v>215344</v>
      </c>
      <c r="B1358" s="265" t="s">
        <v>873</v>
      </c>
      <c r="C1358" s="265" t="s">
        <v>874</v>
      </c>
      <c r="D1358" s="265" t="s">
        <v>875</v>
      </c>
      <c r="E1358" s="265" t="s">
        <v>498</v>
      </c>
      <c r="H1358" s="265" t="s">
        <v>499</v>
      </c>
      <c r="I1358" s="265" t="s">
        <v>717</v>
      </c>
      <c r="M1358" s="265" t="s">
        <v>491</v>
      </c>
      <c r="N1358" s="265">
        <v>900</v>
      </c>
    </row>
    <row r="1359" spans="1:14">
      <c r="A1359" s="265">
        <v>215293</v>
      </c>
      <c r="B1359" s="265" t="s">
        <v>876</v>
      </c>
      <c r="C1359" s="265" t="s">
        <v>119</v>
      </c>
      <c r="D1359" s="265" t="s">
        <v>446</v>
      </c>
      <c r="E1359" s="265" t="s">
        <v>498</v>
      </c>
      <c r="H1359" s="265" t="s">
        <v>499</v>
      </c>
      <c r="I1359" s="265" t="s">
        <v>717</v>
      </c>
      <c r="M1359" s="265" t="s">
        <v>491</v>
      </c>
      <c r="N1359" s="265">
        <v>900</v>
      </c>
    </row>
    <row r="1360" spans="1:14">
      <c r="A1360" s="265">
        <v>214853</v>
      </c>
      <c r="B1360" s="265" t="s">
        <v>878</v>
      </c>
      <c r="C1360" s="265" t="s">
        <v>879</v>
      </c>
      <c r="D1360" s="265" t="s">
        <v>880</v>
      </c>
      <c r="E1360" s="265" t="s">
        <v>498</v>
      </c>
      <c r="H1360" s="265" t="s">
        <v>499</v>
      </c>
      <c r="I1360" s="265" t="s">
        <v>717</v>
      </c>
      <c r="M1360" s="265" t="s">
        <v>491</v>
      </c>
      <c r="N1360" s="265">
        <v>900</v>
      </c>
    </row>
    <row r="1361" spans="1:14">
      <c r="A1361" s="265">
        <v>213484</v>
      </c>
      <c r="B1361" s="265" t="s">
        <v>886</v>
      </c>
      <c r="C1361" s="265" t="s">
        <v>148</v>
      </c>
      <c r="D1361" s="265" t="s">
        <v>887</v>
      </c>
      <c r="E1361" s="265" t="s">
        <v>498</v>
      </c>
      <c r="H1361" s="265" t="s">
        <v>499</v>
      </c>
      <c r="I1361" s="265" t="s">
        <v>717</v>
      </c>
      <c r="M1361" s="265" t="s">
        <v>491</v>
      </c>
      <c r="N1361" s="265">
        <v>900</v>
      </c>
    </row>
    <row r="1362" spans="1:14">
      <c r="A1362" s="265">
        <v>215341</v>
      </c>
      <c r="B1362" s="265" t="s">
        <v>888</v>
      </c>
      <c r="C1362" s="265" t="s">
        <v>889</v>
      </c>
      <c r="D1362" s="265" t="s">
        <v>875</v>
      </c>
      <c r="E1362" s="265" t="s">
        <v>498</v>
      </c>
      <c r="H1362" s="265" t="s">
        <v>499</v>
      </c>
      <c r="I1362" s="265" t="s">
        <v>717</v>
      </c>
      <c r="M1362" s="265" t="s">
        <v>491</v>
      </c>
      <c r="N1362" s="265">
        <v>900</v>
      </c>
    </row>
    <row r="1363" spans="1:14">
      <c r="A1363" s="265">
        <v>214867</v>
      </c>
      <c r="B1363" s="265" t="s">
        <v>894</v>
      </c>
      <c r="C1363" s="265" t="s">
        <v>120</v>
      </c>
      <c r="D1363" s="265" t="s">
        <v>332</v>
      </c>
      <c r="E1363" s="265" t="s">
        <v>498</v>
      </c>
      <c r="H1363" s="265" t="s">
        <v>499</v>
      </c>
      <c r="I1363" s="265" t="s">
        <v>717</v>
      </c>
      <c r="M1363" s="265" t="s">
        <v>491</v>
      </c>
      <c r="N1363" s="265">
        <v>900</v>
      </c>
    </row>
    <row r="1364" spans="1:14">
      <c r="A1364" s="265">
        <v>213783</v>
      </c>
      <c r="B1364" s="265" t="s">
        <v>895</v>
      </c>
      <c r="C1364" s="265" t="s">
        <v>896</v>
      </c>
      <c r="D1364" s="265" t="s">
        <v>314</v>
      </c>
      <c r="E1364" s="265" t="s">
        <v>498</v>
      </c>
      <c r="H1364" s="265" t="s">
        <v>499</v>
      </c>
      <c r="I1364" s="265" t="s">
        <v>717</v>
      </c>
      <c r="M1364" s="265" t="s">
        <v>491</v>
      </c>
      <c r="N1364" s="265">
        <v>900</v>
      </c>
    </row>
    <row r="1365" spans="1:14">
      <c r="A1365" s="265">
        <v>213980</v>
      </c>
      <c r="B1365" s="265" t="s">
        <v>900</v>
      </c>
      <c r="C1365" s="265" t="s">
        <v>109</v>
      </c>
      <c r="D1365" s="265" t="s">
        <v>366</v>
      </c>
      <c r="E1365" s="265" t="s">
        <v>498</v>
      </c>
      <c r="H1365" s="265" t="s">
        <v>499</v>
      </c>
      <c r="I1365" s="265" t="s">
        <v>717</v>
      </c>
      <c r="M1365" s="265" t="s">
        <v>491</v>
      </c>
      <c r="N1365" s="265">
        <v>900</v>
      </c>
    </row>
    <row r="1366" spans="1:14">
      <c r="A1366" s="265">
        <v>210902</v>
      </c>
      <c r="B1366" s="265" t="s">
        <v>902</v>
      </c>
      <c r="C1366" s="265" t="s">
        <v>179</v>
      </c>
      <c r="D1366" s="265" t="s">
        <v>903</v>
      </c>
      <c r="E1366" s="265" t="s">
        <v>498</v>
      </c>
      <c r="H1366" s="265" t="s">
        <v>499</v>
      </c>
      <c r="I1366" s="265" t="s">
        <v>717</v>
      </c>
      <c r="M1366" s="265" t="s">
        <v>491</v>
      </c>
      <c r="N1366" s="265">
        <v>900</v>
      </c>
    </row>
    <row r="1367" spans="1:14">
      <c r="A1367" s="265">
        <v>214868</v>
      </c>
      <c r="B1367" s="265" t="s">
        <v>904</v>
      </c>
      <c r="C1367" s="265" t="s">
        <v>88</v>
      </c>
      <c r="D1367" s="265" t="s">
        <v>366</v>
      </c>
      <c r="E1367" s="265" t="s">
        <v>497</v>
      </c>
      <c r="H1367" s="265" t="s">
        <v>499</v>
      </c>
      <c r="I1367" s="265" t="s">
        <v>717</v>
      </c>
      <c r="M1367" s="265" t="s">
        <v>491</v>
      </c>
      <c r="N1367" s="265">
        <v>900</v>
      </c>
    </row>
    <row r="1368" spans="1:14">
      <c r="A1368" s="265">
        <v>215201</v>
      </c>
      <c r="B1368" s="265" t="s">
        <v>906</v>
      </c>
      <c r="C1368" s="265" t="s">
        <v>907</v>
      </c>
      <c r="D1368" s="265" t="s">
        <v>308</v>
      </c>
      <c r="E1368" s="265" t="s">
        <v>497</v>
      </c>
      <c r="H1368" s="265" t="s">
        <v>499</v>
      </c>
      <c r="I1368" s="265" t="s">
        <v>717</v>
      </c>
      <c r="M1368" s="265" t="s">
        <v>491</v>
      </c>
      <c r="N1368" s="265">
        <v>900</v>
      </c>
    </row>
    <row r="1369" spans="1:14">
      <c r="A1369" s="265">
        <v>214940</v>
      </c>
      <c r="B1369" s="265" t="s">
        <v>908</v>
      </c>
      <c r="C1369" s="265" t="s">
        <v>909</v>
      </c>
      <c r="D1369" s="265" t="s">
        <v>298</v>
      </c>
      <c r="E1369" s="265" t="s">
        <v>498</v>
      </c>
      <c r="H1369" s="265" t="s">
        <v>499</v>
      </c>
      <c r="I1369" s="265" t="s">
        <v>717</v>
      </c>
      <c r="M1369" s="265" t="s">
        <v>491</v>
      </c>
      <c r="N1369" s="265">
        <v>900</v>
      </c>
    </row>
    <row r="1370" spans="1:14">
      <c r="A1370" s="265">
        <v>212095</v>
      </c>
      <c r="B1370" s="265" t="s">
        <v>910</v>
      </c>
      <c r="C1370" s="265" t="s">
        <v>911</v>
      </c>
      <c r="D1370" s="265" t="s">
        <v>912</v>
      </c>
      <c r="E1370" s="265" t="s">
        <v>497</v>
      </c>
      <c r="H1370" s="265" t="s">
        <v>499</v>
      </c>
      <c r="I1370" s="265" t="s">
        <v>717</v>
      </c>
      <c r="M1370" s="265" t="s">
        <v>491</v>
      </c>
      <c r="N1370" s="265">
        <v>900</v>
      </c>
    </row>
    <row r="1371" spans="1:14">
      <c r="A1371" s="265">
        <v>214059</v>
      </c>
      <c r="B1371" s="265" t="s">
        <v>913</v>
      </c>
      <c r="C1371" s="265" t="s">
        <v>106</v>
      </c>
      <c r="D1371" s="265" t="s">
        <v>349</v>
      </c>
      <c r="E1371" s="265" t="s">
        <v>497</v>
      </c>
      <c r="H1371" s="265" t="s">
        <v>499</v>
      </c>
      <c r="I1371" s="265" t="s">
        <v>717</v>
      </c>
      <c r="M1371" s="265" t="s">
        <v>491</v>
      </c>
      <c r="N1371" s="265">
        <v>900</v>
      </c>
    </row>
    <row r="1372" spans="1:14">
      <c r="A1372" s="265">
        <v>214936</v>
      </c>
      <c r="B1372" s="265" t="s">
        <v>916</v>
      </c>
      <c r="C1372" s="265" t="s">
        <v>82</v>
      </c>
      <c r="D1372" s="265" t="s">
        <v>292</v>
      </c>
      <c r="E1372" s="265" t="s">
        <v>498</v>
      </c>
      <c r="H1372" s="265" t="s">
        <v>499</v>
      </c>
      <c r="I1372" s="265" t="s">
        <v>717</v>
      </c>
      <c r="M1372" s="265" t="s">
        <v>491</v>
      </c>
      <c r="N1372" s="265">
        <v>900</v>
      </c>
    </row>
    <row r="1373" spans="1:14">
      <c r="A1373" s="265">
        <v>214826</v>
      </c>
      <c r="B1373" s="265" t="s">
        <v>1015</v>
      </c>
      <c r="C1373" s="265" t="s">
        <v>135</v>
      </c>
      <c r="D1373" s="265" t="s">
        <v>1016</v>
      </c>
      <c r="E1373" s="265" t="s">
        <v>498</v>
      </c>
      <c r="H1373" s="265" t="s">
        <v>499</v>
      </c>
      <c r="I1373" s="265" t="s">
        <v>717</v>
      </c>
      <c r="M1373" s="265" t="s">
        <v>492</v>
      </c>
      <c r="N1373" s="265">
        <v>900</v>
      </c>
    </row>
    <row r="1374" spans="1:14">
      <c r="A1374" s="265">
        <v>214696</v>
      </c>
      <c r="B1374" s="265" t="s">
        <v>1022</v>
      </c>
      <c r="C1374" s="265" t="s">
        <v>232</v>
      </c>
      <c r="D1374" s="265" t="s">
        <v>290</v>
      </c>
      <c r="E1374" s="265" t="s">
        <v>498</v>
      </c>
      <c r="H1374" s="265" t="s">
        <v>499</v>
      </c>
      <c r="I1374" s="265" t="s">
        <v>717</v>
      </c>
      <c r="M1374" s="265" t="s">
        <v>492</v>
      </c>
      <c r="N1374" s="265">
        <v>900</v>
      </c>
    </row>
    <row r="1375" spans="1:14">
      <c r="A1375" s="265">
        <v>212143</v>
      </c>
      <c r="B1375" s="265" t="s">
        <v>1023</v>
      </c>
      <c r="C1375" s="265" t="s">
        <v>168</v>
      </c>
      <c r="D1375" s="265" t="s">
        <v>395</v>
      </c>
      <c r="E1375" s="265" t="s">
        <v>497</v>
      </c>
      <c r="H1375" s="265" t="s">
        <v>499</v>
      </c>
      <c r="I1375" s="265" t="s">
        <v>717</v>
      </c>
      <c r="M1375" s="265" t="s">
        <v>492</v>
      </c>
      <c r="N1375" s="265">
        <v>900</v>
      </c>
    </row>
    <row r="1376" spans="1:14">
      <c r="A1376" s="265">
        <v>213839</v>
      </c>
      <c r="B1376" s="265" t="s">
        <v>1024</v>
      </c>
      <c r="C1376" s="265" t="s">
        <v>187</v>
      </c>
      <c r="D1376" s="265" t="s">
        <v>308</v>
      </c>
      <c r="E1376" s="265" t="s">
        <v>498</v>
      </c>
      <c r="H1376" s="265" t="s">
        <v>499</v>
      </c>
      <c r="I1376" s="265" t="s">
        <v>717</v>
      </c>
      <c r="M1376" s="265" t="s">
        <v>492</v>
      </c>
      <c r="N1376" s="265">
        <v>900</v>
      </c>
    </row>
    <row r="1377" spans="1:14">
      <c r="A1377" s="265">
        <v>214825</v>
      </c>
      <c r="B1377" s="265" t="s">
        <v>1025</v>
      </c>
      <c r="C1377" s="265" t="s">
        <v>115</v>
      </c>
      <c r="D1377" s="265" t="s">
        <v>1026</v>
      </c>
      <c r="E1377" s="265" t="s">
        <v>498</v>
      </c>
      <c r="H1377" s="265" t="s">
        <v>499</v>
      </c>
      <c r="I1377" s="265" t="s">
        <v>717</v>
      </c>
      <c r="M1377" s="265" t="s">
        <v>492</v>
      </c>
      <c r="N1377" s="265">
        <v>900</v>
      </c>
    </row>
    <row r="1378" spans="1:14">
      <c r="A1378" s="265">
        <v>215167</v>
      </c>
      <c r="B1378" s="265" t="s">
        <v>1027</v>
      </c>
      <c r="C1378" s="265" t="s">
        <v>217</v>
      </c>
      <c r="D1378" s="265" t="s">
        <v>105</v>
      </c>
      <c r="E1378" s="265" t="s">
        <v>498</v>
      </c>
      <c r="H1378" s="265" t="s">
        <v>499</v>
      </c>
      <c r="I1378" s="265" t="s">
        <v>717</v>
      </c>
      <c r="M1378" s="265" t="s">
        <v>492</v>
      </c>
      <c r="N1378" s="265">
        <v>900</v>
      </c>
    </row>
    <row r="1379" spans="1:14">
      <c r="A1379" s="265">
        <v>215311</v>
      </c>
      <c r="B1379" s="265" t="s">
        <v>1030</v>
      </c>
      <c r="C1379" s="265" t="s">
        <v>192</v>
      </c>
      <c r="D1379" s="265" t="s">
        <v>1031</v>
      </c>
      <c r="E1379" s="265" t="s">
        <v>497</v>
      </c>
      <c r="H1379" s="265" t="s">
        <v>499</v>
      </c>
      <c r="I1379" s="265" t="s">
        <v>717</v>
      </c>
      <c r="M1379" s="265" t="s">
        <v>492</v>
      </c>
      <c r="N1379" s="265">
        <v>900</v>
      </c>
    </row>
    <row r="1380" spans="1:14">
      <c r="A1380" s="265">
        <v>214687</v>
      </c>
      <c r="B1380" s="265" t="s">
        <v>1032</v>
      </c>
      <c r="C1380" s="265" t="s">
        <v>130</v>
      </c>
      <c r="D1380" s="265" t="s">
        <v>309</v>
      </c>
      <c r="E1380" s="265" t="s">
        <v>498</v>
      </c>
      <c r="H1380" s="265" t="s">
        <v>499</v>
      </c>
      <c r="I1380" s="265" t="s">
        <v>717</v>
      </c>
      <c r="M1380" s="265" t="s">
        <v>492</v>
      </c>
      <c r="N1380" s="265">
        <v>900</v>
      </c>
    </row>
    <row r="1381" spans="1:14">
      <c r="A1381" s="265">
        <v>211541</v>
      </c>
      <c r="B1381" s="265" t="s">
        <v>1038</v>
      </c>
      <c r="C1381" s="265" t="s">
        <v>123</v>
      </c>
      <c r="D1381" s="265" t="s">
        <v>1039</v>
      </c>
      <c r="E1381" s="265" t="s">
        <v>498</v>
      </c>
      <c r="H1381" s="265" t="s">
        <v>499</v>
      </c>
      <c r="I1381" s="265" t="s">
        <v>717</v>
      </c>
      <c r="M1381" s="265" t="s">
        <v>492</v>
      </c>
      <c r="N1381" s="265">
        <v>900</v>
      </c>
    </row>
    <row r="1382" spans="1:14">
      <c r="A1382" s="265">
        <v>215050</v>
      </c>
      <c r="B1382" s="265" t="s">
        <v>1040</v>
      </c>
      <c r="C1382" s="265" t="s">
        <v>84</v>
      </c>
      <c r="D1382" s="265" t="s">
        <v>344</v>
      </c>
      <c r="E1382" s="265" t="s">
        <v>497</v>
      </c>
      <c r="H1382" s="265" t="s">
        <v>499</v>
      </c>
      <c r="I1382" s="265" t="s">
        <v>717</v>
      </c>
      <c r="M1382" s="265" t="s">
        <v>492</v>
      </c>
      <c r="N1382" s="265">
        <v>900</v>
      </c>
    </row>
    <row r="1383" spans="1:14">
      <c r="A1383" s="265">
        <v>213175</v>
      </c>
      <c r="B1383" s="265" t="s">
        <v>1041</v>
      </c>
      <c r="C1383" s="265" t="s">
        <v>1042</v>
      </c>
      <c r="D1383" s="265" t="s">
        <v>311</v>
      </c>
      <c r="E1383" s="265" t="s">
        <v>498</v>
      </c>
      <c r="H1383" s="265" t="s">
        <v>499</v>
      </c>
      <c r="I1383" s="265" t="s">
        <v>717</v>
      </c>
      <c r="M1383" s="265" t="s">
        <v>492</v>
      </c>
      <c r="N1383" s="265">
        <v>900</v>
      </c>
    </row>
    <row r="1384" spans="1:14">
      <c r="A1384" s="265">
        <v>215496</v>
      </c>
      <c r="B1384" s="265" t="s">
        <v>1046</v>
      </c>
      <c r="C1384" s="265" t="s">
        <v>79</v>
      </c>
      <c r="D1384" s="265" t="s">
        <v>357</v>
      </c>
      <c r="E1384" s="265" t="s">
        <v>497</v>
      </c>
      <c r="H1384" s="265" t="s">
        <v>499</v>
      </c>
      <c r="I1384" s="265" t="s">
        <v>717</v>
      </c>
      <c r="M1384" s="265" t="s">
        <v>492</v>
      </c>
      <c r="N1384" s="265">
        <v>900</v>
      </c>
    </row>
    <row r="1385" spans="1:14">
      <c r="A1385" s="265">
        <v>215246</v>
      </c>
      <c r="B1385" s="265" t="s">
        <v>1047</v>
      </c>
      <c r="C1385" s="265" t="s">
        <v>653</v>
      </c>
      <c r="D1385" s="265" t="s">
        <v>826</v>
      </c>
      <c r="E1385" s="265" t="s">
        <v>497</v>
      </c>
      <c r="H1385" s="265" t="s">
        <v>499</v>
      </c>
      <c r="I1385" s="265" t="s">
        <v>717</v>
      </c>
      <c r="M1385" s="265" t="s">
        <v>492</v>
      </c>
      <c r="N1385" s="265">
        <v>900</v>
      </c>
    </row>
    <row r="1386" spans="1:14">
      <c r="A1386" s="265">
        <v>211250</v>
      </c>
      <c r="B1386" s="265" t="s">
        <v>1048</v>
      </c>
      <c r="C1386" s="265" t="s">
        <v>128</v>
      </c>
      <c r="D1386" s="265" t="s">
        <v>454</v>
      </c>
      <c r="E1386" s="265" t="s">
        <v>497</v>
      </c>
      <c r="H1386" s="265" t="s">
        <v>499</v>
      </c>
      <c r="I1386" s="265" t="s">
        <v>717</v>
      </c>
      <c r="M1386" s="265" t="s">
        <v>492</v>
      </c>
      <c r="N1386" s="265">
        <v>900</v>
      </c>
    </row>
    <row r="1387" spans="1:14">
      <c r="A1387" s="265">
        <v>211514</v>
      </c>
      <c r="B1387" s="265" t="s">
        <v>1049</v>
      </c>
      <c r="C1387" s="265" t="s">
        <v>169</v>
      </c>
      <c r="D1387" s="265" t="s">
        <v>325</v>
      </c>
      <c r="E1387" s="265" t="s">
        <v>498</v>
      </c>
      <c r="H1387" s="265" t="s">
        <v>499</v>
      </c>
      <c r="I1387" s="265" t="s">
        <v>717</v>
      </c>
      <c r="M1387" s="265" t="s">
        <v>492</v>
      </c>
      <c r="N1387" s="265">
        <v>900</v>
      </c>
    </row>
    <row r="1388" spans="1:14">
      <c r="A1388" s="265">
        <v>213147</v>
      </c>
      <c r="B1388" s="265" t="s">
        <v>1052</v>
      </c>
      <c r="C1388" s="265" t="s">
        <v>81</v>
      </c>
      <c r="D1388" s="265" t="s">
        <v>328</v>
      </c>
      <c r="E1388" s="265" t="s">
        <v>497</v>
      </c>
      <c r="H1388" s="265" t="s">
        <v>499</v>
      </c>
      <c r="I1388" s="265" t="s">
        <v>717</v>
      </c>
      <c r="M1388" s="265" t="s">
        <v>492</v>
      </c>
      <c r="N1388" s="265">
        <v>900</v>
      </c>
    </row>
    <row r="1389" spans="1:14">
      <c r="A1389" s="265">
        <v>213962</v>
      </c>
      <c r="B1389" s="265" t="s">
        <v>1053</v>
      </c>
      <c r="C1389" s="265" t="s">
        <v>139</v>
      </c>
      <c r="D1389" s="265" t="s">
        <v>1054</v>
      </c>
      <c r="E1389" s="265" t="s">
        <v>497</v>
      </c>
      <c r="H1389" s="265" t="s">
        <v>499</v>
      </c>
      <c r="I1389" s="265" t="s">
        <v>717</v>
      </c>
      <c r="M1389" s="265" t="s">
        <v>492</v>
      </c>
      <c r="N1389" s="265">
        <v>900</v>
      </c>
    </row>
    <row r="1390" spans="1:14">
      <c r="A1390" s="265">
        <v>214884</v>
      </c>
      <c r="B1390" s="265" t="s">
        <v>1056</v>
      </c>
      <c r="C1390" s="265" t="s">
        <v>1057</v>
      </c>
      <c r="D1390" s="265" t="s">
        <v>1058</v>
      </c>
      <c r="E1390" s="265" t="s">
        <v>498</v>
      </c>
      <c r="H1390" s="265" t="s">
        <v>499</v>
      </c>
      <c r="I1390" s="265" t="s">
        <v>717</v>
      </c>
      <c r="M1390" s="265" t="s">
        <v>492</v>
      </c>
      <c r="N1390" s="265">
        <v>900</v>
      </c>
    </row>
    <row r="1391" spans="1:14">
      <c r="A1391" s="265">
        <v>203820</v>
      </c>
      <c r="B1391" s="265" t="s">
        <v>1059</v>
      </c>
      <c r="C1391" s="265" t="s">
        <v>948</v>
      </c>
      <c r="D1391" s="265" t="s">
        <v>1060</v>
      </c>
      <c r="E1391" s="265" t="s">
        <v>497</v>
      </c>
      <c r="H1391" s="265" t="s">
        <v>499</v>
      </c>
      <c r="I1391" s="265" t="s">
        <v>717</v>
      </c>
      <c r="M1391" s="265" t="s">
        <v>492</v>
      </c>
      <c r="N1391" s="265">
        <v>900</v>
      </c>
    </row>
    <row r="1392" spans="1:14">
      <c r="A1392" s="265">
        <v>213208</v>
      </c>
      <c r="B1392" s="265" t="s">
        <v>1061</v>
      </c>
      <c r="C1392" s="265" t="s">
        <v>128</v>
      </c>
      <c r="D1392" s="265" t="s">
        <v>325</v>
      </c>
      <c r="E1392" s="265" t="s">
        <v>498</v>
      </c>
      <c r="H1392" s="265" t="s">
        <v>499</v>
      </c>
      <c r="I1392" s="265" t="s">
        <v>717</v>
      </c>
      <c r="M1392" s="265" t="s">
        <v>492</v>
      </c>
      <c r="N1392" s="265">
        <v>900</v>
      </c>
    </row>
    <row r="1393" spans="1:14">
      <c r="A1393" s="265">
        <v>214928</v>
      </c>
      <c r="B1393" s="265" t="s">
        <v>1063</v>
      </c>
      <c r="C1393" s="265" t="s">
        <v>614</v>
      </c>
      <c r="D1393" s="265" t="s">
        <v>420</v>
      </c>
      <c r="E1393" s="265" t="s">
        <v>498</v>
      </c>
      <c r="H1393" s="265" t="s">
        <v>499</v>
      </c>
      <c r="I1393" s="265" t="s">
        <v>717</v>
      </c>
      <c r="M1393" s="265" t="s">
        <v>492</v>
      </c>
      <c r="N1393" s="265">
        <v>900</v>
      </c>
    </row>
    <row r="1394" spans="1:14">
      <c r="A1394" s="265">
        <v>213587</v>
      </c>
      <c r="B1394" s="265" t="s">
        <v>1064</v>
      </c>
      <c r="C1394" s="265" t="s">
        <v>84</v>
      </c>
      <c r="D1394" s="265" t="s">
        <v>310</v>
      </c>
      <c r="E1394" s="265" t="s">
        <v>498</v>
      </c>
      <c r="H1394" s="265" t="s">
        <v>499</v>
      </c>
      <c r="I1394" s="265" t="s">
        <v>717</v>
      </c>
      <c r="M1394" s="265" t="s">
        <v>492</v>
      </c>
      <c r="N1394" s="265">
        <v>900</v>
      </c>
    </row>
    <row r="1395" spans="1:14">
      <c r="A1395" s="265">
        <v>215312</v>
      </c>
      <c r="B1395" s="265" t="s">
        <v>1066</v>
      </c>
      <c r="C1395" s="265" t="s">
        <v>81</v>
      </c>
      <c r="D1395" s="265" t="s">
        <v>294</v>
      </c>
      <c r="E1395" s="265" t="s">
        <v>498</v>
      </c>
      <c r="H1395" s="265" t="s">
        <v>499</v>
      </c>
      <c r="I1395" s="265" t="s">
        <v>717</v>
      </c>
      <c r="M1395" s="265" t="s">
        <v>492</v>
      </c>
      <c r="N1395" s="265">
        <v>900</v>
      </c>
    </row>
    <row r="1396" spans="1:14">
      <c r="A1396" s="265">
        <v>213464</v>
      </c>
      <c r="B1396" s="265" t="s">
        <v>1069</v>
      </c>
      <c r="C1396" s="265" t="s">
        <v>705</v>
      </c>
      <c r="D1396" s="265" t="s">
        <v>305</v>
      </c>
      <c r="E1396" s="265" t="s">
        <v>497</v>
      </c>
      <c r="H1396" s="265" t="s">
        <v>499</v>
      </c>
      <c r="I1396" s="265" t="s">
        <v>717</v>
      </c>
      <c r="M1396" s="265" t="s">
        <v>492</v>
      </c>
      <c r="N1396" s="265">
        <v>900</v>
      </c>
    </row>
    <row r="1397" spans="1:14">
      <c r="A1397" s="265">
        <v>215412</v>
      </c>
      <c r="B1397" s="265" t="s">
        <v>1070</v>
      </c>
      <c r="C1397" s="265" t="s">
        <v>1071</v>
      </c>
      <c r="D1397" s="265" t="s">
        <v>1072</v>
      </c>
      <c r="E1397" s="265" t="s">
        <v>498</v>
      </c>
      <c r="H1397" s="265" t="s">
        <v>499</v>
      </c>
      <c r="I1397" s="265" t="s">
        <v>717</v>
      </c>
      <c r="M1397" s="265" t="s">
        <v>492</v>
      </c>
      <c r="N1397" s="265">
        <v>900</v>
      </c>
    </row>
    <row r="1398" spans="1:14">
      <c r="A1398" s="265">
        <v>214977</v>
      </c>
      <c r="B1398" s="265" t="s">
        <v>1073</v>
      </c>
      <c r="C1398" s="265" t="s">
        <v>88</v>
      </c>
      <c r="D1398" s="265" t="s">
        <v>367</v>
      </c>
      <c r="E1398" s="265" t="s">
        <v>497</v>
      </c>
      <c r="H1398" s="265" t="s">
        <v>499</v>
      </c>
      <c r="I1398" s="265" t="s">
        <v>717</v>
      </c>
      <c r="M1398" s="265" t="s">
        <v>492</v>
      </c>
      <c r="N1398" s="265">
        <v>900</v>
      </c>
    </row>
    <row r="1399" spans="1:14">
      <c r="A1399" s="265">
        <v>211065</v>
      </c>
      <c r="B1399" s="265" t="s">
        <v>1075</v>
      </c>
      <c r="C1399" s="265" t="s">
        <v>221</v>
      </c>
      <c r="D1399" s="265" t="s">
        <v>323</v>
      </c>
      <c r="E1399" s="265" t="s">
        <v>497</v>
      </c>
      <c r="H1399" s="265" t="s">
        <v>499</v>
      </c>
      <c r="I1399" s="265" t="s">
        <v>717</v>
      </c>
      <c r="M1399" s="265" t="s">
        <v>492</v>
      </c>
      <c r="N1399" s="265">
        <v>900</v>
      </c>
    </row>
    <row r="1400" spans="1:14">
      <c r="A1400" s="265">
        <v>210294</v>
      </c>
      <c r="B1400" s="265" t="s">
        <v>1078</v>
      </c>
      <c r="C1400" s="265" t="s">
        <v>114</v>
      </c>
      <c r="D1400" s="265" t="s">
        <v>347</v>
      </c>
      <c r="E1400" s="265" t="s">
        <v>497</v>
      </c>
      <c r="H1400" s="265" t="s">
        <v>499</v>
      </c>
      <c r="I1400" s="265" t="s">
        <v>717</v>
      </c>
      <c r="M1400" s="265" t="s">
        <v>492</v>
      </c>
      <c r="N1400" s="265">
        <v>900</v>
      </c>
    </row>
    <row r="1401" spans="1:14">
      <c r="A1401" s="265">
        <v>215508</v>
      </c>
      <c r="B1401" s="265" t="s">
        <v>1079</v>
      </c>
      <c r="C1401" s="265" t="s">
        <v>1080</v>
      </c>
      <c r="D1401" s="265" t="s">
        <v>324</v>
      </c>
      <c r="E1401" s="265" t="s">
        <v>497</v>
      </c>
      <c r="H1401" s="265" t="s">
        <v>499</v>
      </c>
      <c r="I1401" s="265" t="s">
        <v>717</v>
      </c>
      <c r="M1401" s="265" t="s">
        <v>492</v>
      </c>
      <c r="N1401" s="265">
        <v>900</v>
      </c>
    </row>
    <row r="1402" spans="1:14">
      <c r="A1402" s="265">
        <v>214703</v>
      </c>
      <c r="B1402" s="265" t="s">
        <v>1081</v>
      </c>
      <c r="C1402" s="265" t="s">
        <v>128</v>
      </c>
      <c r="D1402" s="265" t="s">
        <v>292</v>
      </c>
      <c r="E1402" s="265" t="s">
        <v>498</v>
      </c>
      <c r="H1402" s="265" t="s">
        <v>499</v>
      </c>
      <c r="I1402" s="265" t="s">
        <v>717</v>
      </c>
      <c r="M1402" s="265" t="s">
        <v>492</v>
      </c>
      <c r="N1402" s="265">
        <v>900</v>
      </c>
    </row>
    <row r="1403" spans="1:14">
      <c r="A1403" s="265">
        <v>214811</v>
      </c>
      <c r="B1403" s="265" t="s">
        <v>1084</v>
      </c>
      <c r="C1403" s="265" t="s">
        <v>110</v>
      </c>
      <c r="D1403" s="265" t="s">
        <v>380</v>
      </c>
      <c r="E1403" s="265" t="s">
        <v>497</v>
      </c>
      <c r="H1403" s="265" t="s">
        <v>499</v>
      </c>
      <c r="I1403" s="265" t="s">
        <v>717</v>
      </c>
      <c r="M1403" s="265" t="s">
        <v>492</v>
      </c>
      <c r="N1403" s="265">
        <v>900</v>
      </c>
    </row>
    <row r="1404" spans="1:14">
      <c r="A1404" s="265">
        <v>214780</v>
      </c>
      <c r="B1404" s="265" t="s">
        <v>1087</v>
      </c>
      <c r="C1404" s="265" t="s">
        <v>864</v>
      </c>
      <c r="D1404" s="265" t="s">
        <v>245</v>
      </c>
      <c r="E1404" s="265" t="s">
        <v>498</v>
      </c>
      <c r="H1404" s="265" t="s">
        <v>499</v>
      </c>
      <c r="I1404" s="265" t="s">
        <v>717</v>
      </c>
      <c r="M1404" s="265" t="s">
        <v>492</v>
      </c>
      <c r="N1404" s="265">
        <v>900</v>
      </c>
    </row>
    <row r="1405" spans="1:14">
      <c r="A1405" s="265">
        <v>214942</v>
      </c>
      <c r="B1405" s="265" t="s">
        <v>1091</v>
      </c>
      <c r="C1405" s="265" t="s">
        <v>88</v>
      </c>
      <c r="D1405" s="265" t="s">
        <v>413</v>
      </c>
      <c r="E1405" s="265" t="s">
        <v>498</v>
      </c>
      <c r="H1405" s="265" t="s">
        <v>499</v>
      </c>
      <c r="I1405" s="265" t="s">
        <v>717</v>
      </c>
      <c r="M1405" s="265" t="s">
        <v>492</v>
      </c>
      <c r="N1405" s="265">
        <v>900</v>
      </c>
    </row>
    <row r="1406" spans="1:14">
      <c r="A1406" s="265">
        <v>215519</v>
      </c>
      <c r="B1406" s="265" t="s">
        <v>1099</v>
      </c>
      <c r="C1406" s="265" t="s">
        <v>128</v>
      </c>
      <c r="D1406" s="265" t="s">
        <v>643</v>
      </c>
      <c r="E1406" s="265" t="s">
        <v>497</v>
      </c>
      <c r="H1406" s="265" t="s">
        <v>499</v>
      </c>
      <c r="I1406" s="265" t="s">
        <v>717</v>
      </c>
      <c r="M1406" s="265" t="s">
        <v>492</v>
      </c>
      <c r="N1406" s="265">
        <v>900</v>
      </c>
    </row>
    <row r="1407" spans="1:14">
      <c r="A1407" s="265">
        <v>215349</v>
      </c>
      <c r="B1407" s="265" t="s">
        <v>1101</v>
      </c>
      <c r="C1407" s="265" t="s">
        <v>84</v>
      </c>
      <c r="D1407" s="265" t="s">
        <v>361</v>
      </c>
      <c r="E1407" s="265" t="s">
        <v>498</v>
      </c>
      <c r="H1407" s="265" t="s">
        <v>499</v>
      </c>
      <c r="I1407" s="265" t="s">
        <v>717</v>
      </c>
      <c r="M1407" s="265" t="s">
        <v>492</v>
      </c>
      <c r="N1407" s="265">
        <v>900</v>
      </c>
    </row>
    <row r="1408" spans="1:14">
      <c r="A1408" s="265">
        <v>214831</v>
      </c>
      <c r="B1408" s="265" t="s">
        <v>1103</v>
      </c>
      <c r="C1408" s="265" t="s">
        <v>110</v>
      </c>
      <c r="D1408" s="265" t="s">
        <v>395</v>
      </c>
      <c r="E1408" s="265" t="s">
        <v>497</v>
      </c>
      <c r="H1408" s="265" t="s">
        <v>499</v>
      </c>
      <c r="I1408" s="265" t="s">
        <v>717</v>
      </c>
      <c r="M1408" s="265" t="s">
        <v>492</v>
      </c>
      <c r="N1408" s="265">
        <v>900</v>
      </c>
    </row>
    <row r="1409" spans="1:14">
      <c r="A1409" s="265">
        <v>215493</v>
      </c>
      <c r="B1409" s="265" t="s">
        <v>1104</v>
      </c>
      <c r="C1409" s="265" t="s">
        <v>1105</v>
      </c>
      <c r="D1409" s="265" t="s">
        <v>1106</v>
      </c>
      <c r="E1409" s="265" t="s">
        <v>498</v>
      </c>
      <c r="H1409" s="265" t="s">
        <v>499</v>
      </c>
      <c r="I1409" s="265" t="s">
        <v>717</v>
      </c>
      <c r="M1409" s="265" t="s">
        <v>492</v>
      </c>
      <c r="N1409" s="265">
        <v>900</v>
      </c>
    </row>
    <row r="1410" spans="1:14">
      <c r="A1410" s="265">
        <v>214796</v>
      </c>
      <c r="B1410" s="265" t="s">
        <v>1107</v>
      </c>
      <c r="C1410" s="265" t="s">
        <v>110</v>
      </c>
      <c r="D1410" s="265" t="s">
        <v>352</v>
      </c>
      <c r="E1410" s="265" t="s">
        <v>498</v>
      </c>
      <c r="H1410" s="265" t="s">
        <v>499</v>
      </c>
      <c r="I1410" s="265" t="s">
        <v>717</v>
      </c>
      <c r="M1410" s="265" t="s">
        <v>492</v>
      </c>
      <c r="N1410" s="265">
        <v>900</v>
      </c>
    </row>
    <row r="1411" spans="1:14">
      <c r="A1411" s="265">
        <v>213436</v>
      </c>
      <c r="B1411" s="265" t="s">
        <v>1108</v>
      </c>
      <c r="C1411" s="265" t="s">
        <v>199</v>
      </c>
      <c r="D1411" s="265" t="s">
        <v>1109</v>
      </c>
      <c r="E1411" s="265" t="s">
        <v>498</v>
      </c>
      <c r="H1411" s="265" t="s">
        <v>499</v>
      </c>
      <c r="I1411" s="265" t="s">
        <v>717</v>
      </c>
      <c r="M1411" s="265" t="s">
        <v>492</v>
      </c>
      <c r="N1411" s="265">
        <v>900</v>
      </c>
    </row>
    <row r="1412" spans="1:14">
      <c r="A1412" s="265">
        <v>214568</v>
      </c>
      <c r="B1412" s="265" t="s">
        <v>1117</v>
      </c>
      <c r="C1412" s="265" t="s">
        <v>78</v>
      </c>
      <c r="D1412" s="265" t="s">
        <v>706</v>
      </c>
      <c r="E1412" s="265" t="s">
        <v>498</v>
      </c>
      <c r="H1412" s="265" t="s">
        <v>499</v>
      </c>
      <c r="I1412" s="265" t="s">
        <v>717</v>
      </c>
      <c r="M1412" s="265" t="s">
        <v>492</v>
      </c>
      <c r="N1412" s="265">
        <v>900</v>
      </c>
    </row>
    <row r="1413" spans="1:14">
      <c r="A1413" s="265">
        <v>209892</v>
      </c>
      <c r="B1413" s="265" t="s">
        <v>1118</v>
      </c>
      <c r="C1413" s="265" t="s">
        <v>81</v>
      </c>
      <c r="D1413" s="265" t="s">
        <v>299</v>
      </c>
      <c r="E1413" s="265" t="s">
        <v>498</v>
      </c>
      <c r="H1413" s="265" t="s">
        <v>499</v>
      </c>
      <c r="I1413" s="265" t="s">
        <v>717</v>
      </c>
      <c r="M1413" s="265" t="s">
        <v>492</v>
      </c>
      <c r="N1413" s="265">
        <v>900</v>
      </c>
    </row>
    <row r="1414" spans="1:14">
      <c r="A1414" s="265">
        <v>204640</v>
      </c>
      <c r="B1414" s="265" t="s">
        <v>1174</v>
      </c>
      <c r="C1414" s="265" t="s">
        <v>627</v>
      </c>
      <c r="D1414" s="265" t="s">
        <v>295</v>
      </c>
      <c r="E1414" s="265" t="s">
        <v>498</v>
      </c>
      <c r="H1414" s="265" t="s">
        <v>499</v>
      </c>
      <c r="I1414" s="265" t="s">
        <v>717</v>
      </c>
      <c r="M1414" s="265" t="s">
        <v>484</v>
      </c>
      <c r="N1414" s="265">
        <v>900</v>
      </c>
    </row>
    <row r="1415" spans="1:14">
      <c r="A1415" s="265">
        <v>214526</v>
      </c>
      <c r="B1415" s="265" t="s">
        <v>1175</v>
      </c>
      <c r="C1415" s="265" t="s">
        <v>106</v>
      </c>
      <c r="D1415" s="265" t="s">
        <v>1176</v>
      </c>
      <c r="E1415" s="265" t="s">
        <v>498</v>
      </c>
      <c r="H1415" s="265" t="s">
        <v>499</v>
      </c>
      <c r="I1415" s="265" t="s">
        <v>717</v>
      </c>
      <c r="M1415" s="265" t="s">
        <v>484</v>
      </c>
      <c r="N1415" s="265">
        <v>900</v>
      </c>
    </row>
    <row r="1416" spans="1:14">
      <c r="A1416" s="265">
        <v>215176</v>
      </c>
      <c r="B1416" s="265" t="s">
        <v>1178</v>
      </c>
      <c r="C1416" s="265" t="s">
        <v>130</v>
      </c>
      <c r="D1416" s="265" t="s">
        <v>430</v>
      </c>
      <c r="E1416" s="265" t="s">
        <v>498</v>
      </c>
      <c r="H1416" s="265" t="s">
        <v>499</v>
      </c>
      <c r="I1416" s="265" t="s">
        <v>717</v>
      </c>
      <c r="M1416" s="265" t="s">
        <v>484</v>
      </c>
      <c r="N1416" s="265">
        <v>900</v>
      </c>
    </row>
    <row r="1417" spans="1:14">
      <c r="A1417" s="265">
        <v>213065</v>
      </c>
      <c r="B1417" s="265" t="s">
        <v>1182</v>
      </c>
      <c r="C1417" s="265" t="s">
        <v>201</v>
      </c>
      <c r="D1417" s="265" t="s">
        <v>284</v>
      </c>
      <c r="E1417" s="265" t="s">
        <v>498</v>
      </c>
      <c r="H1417" s="265" t="s">
        <v>499</v>
      </c>
      <c r="I1417" s="265" t="s">
        <v>717</v>
      </c>
      <c r="M1417" s="265" t="s">
        <v>484</v>
      </c>
      <c r="N1417" s="265">
        <v>900</v>
      </c>
    </row>
    <row r="1418" spans="1:14">
      <c r="A1418" s="265">
        <v>212612</v>
      </c>
      <c r="B1418" s="265" t="s">
        <v>1183</v>
      </c>
      <c r="C1418" s="265" t="s">
        <v>79</v>
      </c>
      <c r="D1418" s="265" t="s">
        <v>294</v>
      </c>
      <c r="E1418" s="265" t="s">
        <v>498</v>
      </c>
      <c r="H1418" s="265" t="s">
        <v>499</v>
      </c>
      <c r="I1418" s="265" t="s">
        <v>717</v>
      </c>
      <c r="M1418" s="265" t="s">
        <v>484</v>
      </c>
      <c r="N1418" s="265">
        <v>900</v>
      </c>
    </row>
    <row r="1419" spans="1:14">
      <c r="A1419" s="265">
        <v>214668</v>
      </c>
      <c r="B1419" s="265" t="s">
        <v>1186</v>
      </c>
      <c r="C1419" s="265" t="s">
        <v>84</v>
      </c>
      <c r="D1419" s="265" t="s">
        <v>424</v>
      </c>
      <c r="E1419" s="265" t="s">
        <v>497</v>
      </c>
      <c r="H1419" s="265" t="s">
        <v>499</v>
      </c>
      <c r="I1419" s="265" t="s">
        <v>717</v>
      </c>
      <c r="M1419" s="265" t="s">
        <v>484</v>
      </c>
      <c r="N1419" s="265">
        <v>900</v>
      </c>
    </row>
    <row r="1420" spans="1:14">
      <c r="A1420" s="265">
        <v>213932</v>
      </c>
      <c r="B1420" s="265" t="s">
        <v>1187</v>
      </c>
      <c r="C1420" s="265" t="s">
        <v>158</v>
      </c>
      <c r="D1420" s="265" t="s">
        <v>364</v>
      </c>
      <c r="E1420" s="265" t="s">
        <v>498</v>
      </c>
      <c r="H1420" s="265" t="s">
        <v>499</v>
      </c>
      <c r="I1420" s="265" t="s">
        <v>717</v>
      </c>
      <c r="M1420" s="265" t="s">
        <v>484</v>
      </c>
      <c r="N1420" s="265">
        <v>900</v>
      </c>
    </row>
    <row r="1421" spans="1:14">
      <c r="A1421" s="265">
        <v>214769</v>
      </c>
      <c r="B1421" s="265" t="s">
        <v>1188</v>
      </c>
      <c r="C1421" s="265" t="s">
        <v>211</v>
      </c>
      <c r="D1421" s="265" t="s">
        <v>284</v>
      </c>
      <c r="E1421" s="265" t="s">
        <v>497</v>
      </c>
      <c r="H1421" s="265" t="s">
        <v>499</v>
      </c>
      <c r="I1421" s="265" t="s">
        <v>717</v>
      </c>
      <c r="M1421" s="265" t="s">
        <v>484</v>
      </c>
      <c r="N1421" s="265">
        <v>900</v>
      </c>
    </row>
    <row r="1422" spans="1:14">
      <c r="A1422" s="265">
        <v>215098</v>
      </c>
      <c r="B1422" s="265" t="s">
        <v>1191</v>
      </c>
      <c r="C1422" s="265" t="s">
        <v>1192</v>
      </c>
      <c r="D1422" s="265" t="s">
        <v>302</v>
      </c>
      <c r="E1422" s="265" t="s">
        <v>497</v>
      </c>
      <c r="H1422" s="265" t="s">
        <v>499</v>
      </c>
      <c r="I1422" s="265" t="s">
        <v>717</v>
      </c>
      <c r="M1422" s="265" t="s">
        <v>484</v>
      </c>
      <c r="N1422" s="265">
        <v>900</v>
      </c>
    </row>
    <row r="1423" spans="1:14">
      <c r="A1423" s="265">
        <v>213943</v>
      </c>
      <c r="B1423" s="265" t="s">
        <v>1193</v>
      </c>
      <c r="C1423" s="265" t="s">
        <v>110</v>
      </c>
      <c r="D1423" s="265" t="s">
        <v>1194</v>
      </c>
      <c r="E1423" s="265" t="s">
        <v>497</v>
      </c>
      <c r="H1423" s="265" t="s">
        <v>499</v>
      </c>
      <c r="I1423" s="265" t="s">
        <v>717</v>
      </c>
      <c r="M1423" s="265" t="s">
        <v>484</v>
      </c>
      <c r="N1423" s="265">
        <v>900</v>
      </c>
    </row>
    <row r="1424" spans="1:14">
      <c r="A1424" s="265">
        <v>215216</v>
      </c>
      <c r="B1424" s="265" t="s">
        <v>1195</v>
      </c>
      <c r="C1424" s="265" t="s">
        <v>100</v>
      </c>
      <c r="D1424" s="265" t="s">
        <v>338</v>
      </c>
      <c r="E1424" s="265" t="s">
        <v>498</v>
      </c>
      <c r="H1424" s="265" t="s">
        <v>499</v>
      </c>
      <c r="I1424" s="265" t="s">
        <v>717</v>
      </c>
      <c r="M1424" s="265" t="s">
        <v>484</v>
      </c>
      <c r="N1424" s="265">
        <v>900</v>
      </c>
    </row>
    <row r="1425" spans="1:14">
      <c r="A1425" s="265">
        <v>213458</v>
      </c>
      <c r="B1425" s="265" t="s">
        <v>1196</v>
      </c>
      <c r="C1425" s="265" t="s">
        <v>128</v>
      </c>
      <c r="D1425" s="265" t="s">
        <v>339</v>
      </c>
      <c r="E1425" s="265" t="s">
        <v>497</v>
      </c>
      <c r="H1425" s="265" t="s">
        <v>499</v>
      </c>
      <c r="I1425" s="265" t="s">
        <v>717</v>
      </c>
      <c r="M1425" s="265" t="s">
        <v>484</v>
      </c>
      <c r="N1425" s="265">
        <v>900</v>
      </c>
    </row>
    <row r="1426" spans="1:14">
      <c r="A1426" s="265">
        <v>211735</v>
      </c>
      <c r="B1426" s="265" t="s">
        <v>1198</v>
      </c>
      <c r="C1426" s="265" t="s">
        <v>640</v>
      </c>
      <c r="D1426" s="265" t="s">
        <v>364</v>
      </c>
      <c r="E1426" s="265" t="s">
        <v>498</v>
      </c>
      <c r="H1426" s="265" t="s">
        <v>499</v>
      </c>
      <c r="I1426" s="265" t="s">
        <v>717</v>
      </c>
      <c r="M1426" s="265" t="s">
        <v>484</v>
      </c>
      <c r="N1426" s="265">
        <v>900</v>
      </c>
    </row>
    <row r="1427" spans="1:14">
      <c r="A1427" s="265">
        <v>215145</v>
      </c>
      <c r="B1427" s="265" t="s">
        <v>1201</v>
      </c>
      <c r="C1427" s="265" t="s">
        <v>84</v>
      </c>
      <c r="D1427" s="265" t="s">
        <v>1202</v>
      </c>
      <c r="E1427" s="265" t="s">
        <v>497</v>
      </c>
      <c r="H1427" s="265" t="s">
        <v>499</v>
      </c>
      <c r="I1427" s="265" t="s">
        <v>717</v>
      </c>
      <c r="M1427" s="265" t="s">
        <v>484</v>
      </c>
      <c r="N1427" s="265">
        <v>900</v>
      </c>
    </row>
    <row r="1428" spans="1:14">
      <c r="A1428" s="265">
        <v>215502</v>
      </c>
      <c r="B1428" s="265" t="s">
        <v>1203</v>
      </c>
      <c r="C1428" s="265" t="s">
        <v>88</v>
      </c>
      <c r="D1428" s="265" t="s">
        <v>430</v>
      </c>
      <c r="E1428" s="265" t="s">
        <v>498</v>
      </c>
      <c r="H1428" s="265" t="s">
        <v>499</v>
      </c>
      <c r="I1428" s="265" t="s">
        <v>717</v>
      </c>
      <c r="M1428" s="265" t="s">
        <v>484</v>
      </c>
      <c r="N1428" s="265">
        <v>900</v>
      </c>
    </row>
    <row r="1429" spans="1:14">
      <c r="A1429" s="265">
        <v>214818</v>
      </c>
      <c r="B1429" s="265" t="s">
        <v>1207</v>
      </c>
      <c r="C1429" s="265" t="s">
        <v>81</v>
      </c>
      <c r="D1429" s="265" t="s">
        <v>634</v>
      </c>
      <c r="E1429" s="265" t="s">
        <v>498</v>
      </c>
      <c r="H1429" s="265" t="s">
        <v>499</v>
      </c>
      <c r="I1429" s="265" t="s">
        <v>717</v>
      </c>
      <c r="M1429" s="265" t="s">
        <v>484</v>
      </c>
      <c r="N1429" s="265">
        <v>900</v>
      </c>
    </row>
    <row r="1430" spans="1:14">
      <c r="A1430" s="265">
        <v>214920</v>
      </c>
      <c r="B1430" s="265" t="s">
        <v>1210</v>
      </c>
      <c r="C1430" s="265" t="s">
        <v>1211</v>
      </c>
      <c r="D1430" s="265" t="s">
        <v>308</v>
      </c>
      <c r="E1430" s="265" t="s">
        <v>498</v>
      </c>
      <c r="H1430" s="265" t="s">
        <v>499</v>
      </c>
      <c r="I1430" s="265" t="s">
        <v>717</v>
      </c>
      <c r="M1430" s="265" t="s">
        <v>484</v>
      </c>
      <c r="N1430" s="265">
        <v>900</v>
      </c>
    </row>
    <row r="1431" spans="1:14">
      <c r="A1431" s="265">
        <v>213522</v>
      </c>
      <c r="B1431" s="265" t="s">
        <v>1222</v>
      </c>
      <c r="C1431" s="265" t="s">
        <v>84</v>
      </c>
      <c r="D1431" s="265" t="s">
        <v>1223</v>
      </c>
      <c r="E1431" s="265" t="s">
        <v>498</v>
      </c>
      <c r="H1431" s="265" t="s">
        <v>499</v>
      </c>
      <c r="I1431" s="265" t="s">
        <v>717</v>
      </c>
      <c r="M1431" s="265" t="s">
        <v>484</v>
      </c>
      <c r="N1431" s="265">
        <v>900</v>
      </c>
    </row>
    <row r="1432" spans="1:14">
      <c r="A1432" s="265">
        <v>214019</v>
      </c>
      <c r="B1432" s="265" t="s">
        <v>1224</v>
      </c>
      <c r="C1432" s="265" t="s">
        <v>142</v>
      </c>
      <c r="D1432" s="265" t="s">
        <v>317</v>
      </c>
      <c r="E1432" s="265" t="s">
        <v>498</v>
      </c>
      <c r="H1432" s="265" t="s">
        <v>499</v>
      </c>
      <c r="I1432" s="265" t="s">
        <v>717</v>
      </c>
      <c r="M1432" s="265" t="s">
        <v>484</v>
      </c>
      <c r="N1432" s="265">
        <v>900</v>
      </c>
    </row>
    <row r="1433" spans="1:14">
      <c r="A1433" s="265">
        <v>214899</v>
      </c>
      <c r="B1433" s="265" t="s">
        <v>1225</v>
      </c>
      <c r="C1433" s="265" t="s">
        <v>88</v>
      </c>
      <c r="D1433" s="265" t="s">
        <v>315</v>
      </c>
      <c r="E1433" s="265" t="s">
        <v>498</v>
      </c>
      <c r="H1433" s="265" t="s">
        <v>499</v>
      </c>
      <c r="I1433" s="265" t="s">
        <v>717</v>
      </c>
      <c r="M1433" s="265" t="s">
        <v>484</v>
      </c>
      <c r="N1433" s="265">
        <v>900</v>
      </c>
    </row>
    <row r="1434" spans="1:14">
      <c r="A1434" s="265">
        <v>214822</v>
      </c>
      <c r="B1434" s="265" t="s">
        <v>1226</v>
      </c>
      <c r="C1434" s="265" t="s">
        <v>116</v>
      </c>
      <c r="D1434" s="265" t="s">
        <v>350</v>
      </c>
      <c r="E1434" s="265" t="s">
        <v>498</v>
      </c>
      <c r="H1434" s="265" t="s">
        <v>499</v>
      </c>
      <c r="I1434" s="265" t="s">
        <v>717</v>
      </c>
      <c r="M1434" s="265" t="s">
        <v>484</v>
      </c>
      <c r="N1434" s="265">
        <v>900</v>
      </c>
    </row>
    <row r="1435" spans="1:14">
      <c r="A1435" s="265">
        <v>211138</v>
      </c>
      <c r="B1435" s="265" t="s">
        <v>1230</v>
      </c>
      <c r="C1435" s="265" t="s">
        <v>88</v>
      </c>
      <c r="D1435" s="265" t="s">
        <v>335</v>
      </c>
      <c r="E1435" s="265" t="s">
        <v>498</v>
      </c>
      <c r="H1435" s="265" t="s">
        <v>499</v>
      </c>
      <c r="I1435" s="265" t="s">
        <v>717</v>
      </c>
      <c r="M1435" s="265" t="s">
        <v>484</v>
      </c>
      <c r="N1435" s="265">
        <v>900</v>
      </c>
    </row>
    <row r="1436" spans="1:14">
      <c r="A1436" s="265">
        <v>212900</v>
      </c>
      <c r="B1436" s="265" t="s">
        <v>1231</v>
      </c>
      <c r="C1436" s="265" t="s">
        <v>1232</v>
      </c>
      <c r="D1436" s="265" t="s">
        <v>435</v>
      </c>
      <c r="E1436" s="265" t="s">
        <v>497</v>
      </c>
      <c r="H1436" s="265" t="s">
        <v>499</v>
      </c>
      <c r="I1436" s="265" t="s">
        <v>717</v>
      </c>
      <c r="M1436" s="265" t="s">
        <v>484</v>
      </c>
      <c r="N1436" s="265">
        <v>900</v>
      </c>
    </row>
    <row r="1437" spans="1:14">
      <c r="A1437" s="265">
        <v>213404</v>
      </c>
      <c r="B1437" s="265" t="s">
        <v>1238</v>
      </c>
      <c r="C1437" s="265" t="s">
        <v>683</v>
      </c>
      <c r="D1437" s="265" t="s">
        <v>353</v>
      </c>
      <c r="E1437" s="265" t="s">
        <v>498</v>
      </c>
      <c r="H1437" s="265" t="s">
        <v>499</v>
      </c>
      <c r="I1437" s="265" t="s">
        <v>717</v>
      </c>
      <c r="M1437" s="265" t="s">
        <v>484</v>
      </c>
      <c r="N1437" s="265">
        <v>900</v>
      </c>
    </row>
    <row r="1438" spans="1:14">
      <c r="A1438" s="265">
        <v>215153</v>
      </c>
      <c r="B1438" s="265" t="s">
        <v>1239</v>
      </c>
      <c r="C1438" s="265" t="s">
        <v>1169</v>
      </c>
      <c r="D1438" s="265" t="s">
        <v>302</v>
      </c>
      <c r="E1438" s="265" t="s">
        <v>498</v>
      </c>
      <c r="H1438" s="265" t="s">
        <v>499</v>
      </c>
      <c r="I1438" s="265" t="s">
        <v>717</v>
      </c>
      <c r="M1438" s="265" t="s">
        <v>484</v>
      </c>
      <c r="N1438" s="265">
        <v>900</v>
      </c>
    </row>
    <row r="1439" spans="1:14">
      <c r="A1439" s="265">
        <v>212932</v>
      </c>
      <c r="B1439" s="265" t="s">
        <v>1240</v>
      </c>
      <c r="C1439" s="265" t="s">
        <v>146</v>
      </c>
      <c r="D1439" s="265" t="s">
        <v>357</v>
      </c>
      <c r="E1439" s="265" t="s">
        <v>498</v>
      </c>
      <c r="H1439" s="265" t="s">
        <v>499</v>
      </c>
      <c r="I1439" s="265" t="s">
        <v>717</v>
      </c>
      <c r="M1439" s="265" t="s">
        <v>484</v>
      </c>
      <c r="N1439" s="265">
        <v>900</v>
      </c>
    </row>
    <row r="1440" spans="1:14">
      <c r="A1440" s="265">
        <v>213740</v>
      </c>
      <c r="B1440" s="265" t="s">
        <v>1241</v>
      </c>
      <c r="C1440" s="265" t="s">
        <v>88</v>
      </c>
      <c r="D1440" s="265" t="s">
        <v>423</v>
      </c>
      <c r="E1440" s="265" t="s">
        <v>498</v>
      </c>
      <c r="H1440" s="265" t="s">
        <v>499</v>
      </c>
      <c r="I1440" s="265" t="s">
        <v>717</v>
      </c>
      <c r="M1440" s="265" t="s">
        <v>484</v>
      </c>
      <c r="N1440" s="265">
        <v>900</v>
      </c>
    </row>
    <row r="1441" spans="1:14">
      <c r="A1441" s="265">
        <v>215217</v>
      </c>
      <c r="B1441" s="265" t="s">
        <v>1243</v>
      </c>
      <c r="C1441" s="265" t="s">
        <v>147</v>
      </c>
      <c r="D1441" s="265" t="s">
        <v>320</v>
      </c>
      <c r="E1441" s="265" t="s">
        <v>497</v>
      </c>
      <c r="H1441" s="265" t="s">
        <v>499</v>
      </c>
      <c r="I1441" s="265" t="s">
        <v>717</v>
      </c>
      <c r="M1441" s="265" t="s">
        <v>484</v>
      </c>
      <c r="N1441" s="265">
        <v>900</v>
      </c>
    </row>
    <row r="1442" spans="1:14">
      <c r="A1442" s="265">
        <v>214601</v>
      </c>
      <c r="B1442" s="265" t="s">
        <v>1244</v>
      </c>
      <c r="C1442" s="265" t="s">
        <v>88</v>
      </c>
      <c r="D1442" s="265" t="s">
        <v>338</v>
      </c>
      <c r="E1442" s="265" t="s">
        <v>498</v>
      </c>
      <c r="H1442" s="265" t="s">
        <v>499</v>
      </c>
      <c r="I1442" s="265" t="s">
        <v>717</v>
      </c>
      <c r="M1442" s="265" t="s">
        <v>484</v>
      </c>
      <c r="N1442" s="265">
        <v>900</v>
      </c>
    </row>
    <row r="1443" spans="1:14">
      <c r="A1443" s="265">
        <v>214133</v>
      </c>
      <c r="B1443" s="265" t="s">
        <v>1245</v>
      </c>
      <c r="C1443" s="265" t="s">
        <v>110</v>
      </c>
      <c r="D1443" s="265" t="s">
        <v>245</v>
      </c>
      <c r="E1443" s="265" t="s">
        <v>498</v>
      </c>
      <c r="H1443" s="265" t="s">
        <v>499</v>
      </c>
      <c r="I1443" s="265" t="s">
        <v>717</v>
      </c>
      <c r="M1443" s="265" t="s">
        <v>484</v>
      </c>
      <c r="N1443" s="265">
        <v>900</v>
      </c>
    </row>
    <row r="1444" spans="1:14">
      <c r="A1444" s="265">
        <v>215359</v>
      </c>
      <c r="B1444" s="265" t="s">
        <v>1246</v>
      </c>
      <c r="C1444" s="265" t="s">
        <v>633</v>
      </c>
      <c r="D1444" s="265" t="s">
        <v>329</v>
      </c>
      <c r="E1444" s="265" t="s">
        <v>498</v>
      </c>
      <c r="H1444" s="265" t="s">
        <v>499</v>
      </c>
      <c r="I1444" s="265" t="s">
        <v>717</v>
      </c>
      <c r="M1444" s="265" t="s">
        <v>484</v>
      </c>
      <c r="N1444" s="265">
        <v>900</v>
      </c>
    </row>
    <row r="1445" spans="1:14">
      <c r="A1445" s="265">
        <v>212778</v>
      </c>
      <c r="B1445" s="265" t="s">
        <v>1254</v>
      </c>
      <c r="C1445" s="265" t="s">
        <v>88</v>
      </c>
      <c r="D1445" s="265" t="s">
        <v>1255</v>
      </c>
      <c r="E1445" s="265" t="s">
        <v>497</v>
      </c>
      <c r="H1445" s="265" t="s">
        <v>499</v>
      </c>
      <c r="I1445" s="265" t="s">
        <v>717</v>
      </c>
      <c r="M1445" s="265" t="s">
        <v>484</v>
      </c>
      <c r="N1445" s="265">
        <v>900</v>
      </c>
    </row>
    <row r="1446" spans="1:14">
      <c r="A1446" s="265">
        <v>214790</v>
      </c>
      <c r="B1446" s="265" t="s">
        <v>1257</v>
      </c>
      <c r="C1446" s="265" t="s">
        <v>443</v>
      </c>
      <c r="D1446" s="265" t="s">
        <v>334</v>
      </c>
      <c r="E1446" s="265" t="s">
        <v>497</v>
      </c>
      <c r="H1446" s="265" t="s">
        <v>499</v>
      </c>
      <c r="I1446" s="265" t="s">
        <v>717</v>
      </c>
      <c r="M1446" s="265" t="s">
        <v>484</v>
      </c>
      <c r="N1446" s="265">
        <v>900</v>
      </c>
    </row>
    <row r="1447" spans="1:14">
      <c r="A1447" s="265">
        <v>213537</v>
      </c>
      <c r="B1447" s="265" t="s">
        <v>1260</v>
      </c>
      <c r="C1447" s="265" t="s">
        <v>124</v>
      </c>
      <c r="D1447" s="265" t="s">
        <v>1261</v>
      </c>
      <c r="E1447" s="265" t="s">
        <v>497</v>
      </c>
      <c r="H1447" s="265" t="s">
        <v>499</v>
      </c>
      <c r="I1447" s="265" t="s">
        <v>717</v>
      </c>
      <c r="M1447" s="265" t="s">
        <v>484</v>
      </c>
      <c r="N1447" s="265">
        <v>900</v>
      </c>
    </row>
    <row r="1448" spans="1:14">
      <c r="A1448" s="265">
        <v>212765</v>
      </c>
      <c r="B1448" s="265" t="s">
        <v>1262</v>
      </c>
      <c r="C1448" s="265" t="s">
        <v>87</v>
      </c>
      <c r="D1448" s="265" t="s">
        <v>692</v>
      </c>
      <c r="E1448" s="265" t="s">
        <v>498</v>
      </c>
      <c r="H1448" s="265" t="s">
        <v>499</v>
      </c>
      <c r="I1448" s="265" t="s">
        <v>717</v>
      </c>
      <c r="M1448" s="265" t="s">
        <v>484</v>
      </c>
      <c r="N1448" s="265">
        <v>900</v>
      </c>
    </row>
    <row r="1449" spans="1:14">
      <c r="A1449" s="265">
        <v>212235</v>
      </c>
      <c r="B1449" s="265" t="s">
        <v>1264</v>
      </c>
      <c r="C1449" s="265" t="s">
        <v>81</v>
      </c>
      <c r="D1449" s="265" t="s">
        <v>382</v>
      </c>
      <c r="E1449" s="265" t="s">
        <v>498</v>
      </c>
      <c r="H1449" s="265" t="s">
        <v>499</v>
      </c>
      <c r="I1449" s="265" t="s">
        <v>717</v>
      </c>
      <c r="M1449" s="265" t="s">
        <v>484</v>
      </c>
      <c r="N1449" s="265">
        <v>900</v>
      </c>
    </row>
    <row r="1450" spans="1:14">
      <c r="A1450" s="265">
        <v>215207</v>
      </c>
      <c r="B1450" s="265" t="s">
        <v>1265</v>
      </c>
      <c r="C1450" s="265" t="s">
        <v>88</v>
      </c>
      <c r="D1450" s="265" t="s">
        <v>417</v>
      </c>
      <c r="E1450" s="265" t="s">
        <v>498</v>
      </c>
      <c r="H1450" s="265" t="s">
        <v>499</v>
      </c>
      <c r="I1450" s="265" t="s">
        <v>717</v>
      </c>
      <c r="M1450" s="265" t="s">
        <v>484</v>
      </c>
      <c r="N1450" s="265">
        <v>900</v>
      </c>
    </row>
    <row r="1451" spans="1:14">
      <c r="A1451" s="265">
        <v>214968</v>
      </c>
      <c r="B1451" s="265" t="s">
        <v>1269</v>
      </c>
      <c r="C1451" s="265" t="s">
        <v>189</v>
      </c>
      <c r="D1451" s="265" t="s">
        <v>1270</v>
      </c>
      <c r="E1451" s="265" t="s">
        <v>498</v>
      </c>
      <c r="H1451" s="265" t="s">
        <v>499</v>
      </c>
      <c r="I1451" s="265" t="s">
        <v>717</v>
      </c>
      <c r="M1451" s="265" t="s">
        <v>484</v>
      </c>
      <c r="N1451" s="265">
        <v>900</v>
      </c>
    </row>
    <row r="1452" spans="1:14">
      <c r="A1452" s="265">
        <v>215089</v>
      </c>
      <c r="B1452" s="265" t="s">
        <v>1271</v>
      </c>
      <c r="C1452" s="265" t="s">
        <v>152</v>
      </c>
      <c r="D1452" s="265" t="s">
        <v>364</v>
      </c>
      <c r="E1452" s="265" t="s">
        <v>497</v>
      </c>
      <c r="H1452" s="265" t="s">
        <v>499</v>
      </c>
      <c r="I1452" s="265" t="s">
        <v>717</v>
      </c>
      <c r="M1452" s="265" t="s">
        <v>484</v>
      </c>
      <c r="N1452" s="265">
        <v>900</v>
      </c>
    </row>
    <row r="1453" spans="1:14">
      <c r="A1453" s="265">
        <v>213461</v>
      </c>
      <c r="B1453" s="265" t="s">
        <v>1272</v>
      </c>
      <c r="C1453" s="265" t="s">
        <v>183</v>
      </c>
      <c r="D1453" s="265" t="s">
        <v>1273</v>
      </c>
      <c r="E1453" s="265" t="s">
        <v>497</v>
      </c>
      <c r="H1453" s="265" t="s">
        <v>499</v>
      </c>
      <c r="I1453" s="265" t="s">
        <v>717</v>
      </c>
      <c r="M1453" s="265" t="s">
        <v>484</v>
      </c>
      <c r="N1453" s="265">
        <v>900</v>
      </c>
    </row>
    <row r="1454" spans="1:14">
      <c r="A1454" s="265">
        <v>210244</v>
      </c>
      <c r="B1454" s="265" t="s">
        <v>1275</v>
      </c>
      <c r="C1454" s="265" t="s">
        <v>117</v>
      </c>
      <c r="D1454" s="265" t="s">
        <v>1276</v>
      </c>
      <c r="E1454" s="265" t="s">
        <v>498</v>
      </c>
      <c r="H1454" s="265" t="s">
        <v>499</v>
      </c>
      <c r="I1454" s="265" t="s">
        <v>717</v>
      </c>
      <c r="M1454" s="265" t="s">
        <v>484</v>
      </c>
      <c r="N1454" s="265">
        <v>900</v>
      </c>
    </row>
    <row r="1455" spans="1:14">
      <c r="A1455" s="265">
        <v>215481</v>
      </c>
      <c r="B1455" s="265" t="s">
        <v>1279</v>
      </c>
      <c r="C1455" s="265" t="s">
        <v>169</v>
      </c>
      <c r="D1455" s="265" t="s">
        <v>414</v>
      </c>
      <c r="E1455" s="265" t="s">
        <v>498</v>
      </c>
      <c r="H1455" s="265" t="s">
        <v>499</v>
      </c>
      <c r="I1455" s="265" t="s">
        <v>717</v>
      </c>
      <c r="M1455" s="265" t="s">
        <v>484</v>
      </c>
      <c r="N1455" s="265">
        <v>900</v>
      </c>
    </row>
    <row r="1456" spans="1:14">
      <c r="A1456" s="265">
        <v>213831</v>
      </c>
      <c r="B1456" s="265" t="s">
        <v>1280</v>
      </c>
      <c r="C1456" s="265" t="s">
        <v>1057</v>
      </c>
      <c r="D1456" s="265" t="s">
        <v>420</v>
      </c>
      <c r="E1456" s="265" t="s">
        <v>498</v>
      </c>
      <c r="H1456" s="265" t="s">
        <v>499</v>
      </c>
      <c r="I1456" s="265" t="s">
        <v>717</v>
      </c>
      <c r="M1456" s="265" t="s">
        <v>484</v>
      </c>
      <c r="N1456" s="265">
        <v>900</v>
      </c>
    </row>
    <row r="1457" spans="1:14">
      <c r="A1457" s="265">
        <v>214150</v>
      </c>
      <c r="B1457" s="265" t="s">
        <v>1358</v>
      </c>
      <c r="C1457" s="265" t="s">
        <v>84</v>
      </c>
      <c r="D1457" s="265" t="s">
        <v>325</v>
      </c>
      <c r="E1457" s="265" t="s">
        <v>497</v>
      </c>
      <c r="H1457" s="265" t="s">
        <v>499</v>
      </c>
      <c r="I1457" s="265" t="s">
        <v>717</v>
      </c>
      <c r="M1457" s="265" t="s">
        <v>487</v>
      </c>
      <c r="N1457" s="265">
        <v>900</v>
      </c>
    </row>
    <row r="1458" spans="1:14">
      <c r="A1458" s="265">
        <v>214550</v>
      </c>
      <c r="B1458" s="265" t="s">
        <v>1384</v>
      </c>
      <c r="C1458" s="265" t="s">
        <v>205</v>
      </c>
      <c r="D1458" s="265" t="s">
        <v>1172</v>
      </c>
      <c r="E1458" s="265" t="s">
        <v>498</v>
      </c>
      <c r="H1458" s="265" t="s">
        <v>499</v>
      </c>
      <c r="I1458" s="265" t="s">
        <v>717</v>
      </c>
      <c r="M1458" s="265" t="s">
        <v>487</v>
      </c>
      <c r="N1458" s="265">
        <v>900</v>
      </c>
    </row>
    <row r="1459" spans="1:14">
      <c r="A1459" s="265">
        <v>215123</v>
      </c>
      <c r="B1459" s="265" t="s">
        <v>1385</v>
      </c>
      <c r="C1459" s="265" t="s">
        <v>106</v>
      </c>
      <c r="D1459" s="265" t="s">
        <v>772</v>
      </c>
      <c r="E1459" s="265" t="s">
        <v>498</v>
      </c>
      <c r="H1459" s="265" t="s">
        <v>499</v>
      </c>
      <c r="I1459" s="265" t="s">
        <v>717</v>
      </c>
      <c r="M1459" s="265" t="s">
        <v>487</v>
      </c>
      <c r="N1459" s="265">
        <v>900</v>
      </c>
    </row>
    <row r="1460" spans="1:14">
      <c r="A1460" s="265">
        <v>214297</v>
      </c>
      <c r="B1460" s="265" t="s">
        <v>1386</v>
      </c>
      <c r="C1460" s="265" t="s">
        <v>139</v>
      </c>
      <c r="D1460" s="265" t="s">
        <v>1387</v>
      </c>
      <c r="E1460" s="265" t="s">
        <v>497</v>
      </c>
      <c r="H1460" s="265" t="s">
        <v>499</v>
      </c>
      <c r="I1460" s="265" t="s">
        <v>717</v>
      </c>
      <c r="M1460" s="265" t="s">
        <v>487</v>
      </c>
      <c r="N1460" s="265">
        <v>900</v>
      </c>
    </row>
    <row r="1461" spans="1:14">
      <c r="A1461" s="265">
        <v>213423</v>
      </c>
      <c r="B1461" s="265" t="s">
        <v>1388</v>
      </c>
      <c r="C1461" s="265" t="s">
        <v>88</v>
      </c>
      <c r="D1461" s="265" t="s">
        <v>550</v>
      </c>
      <c r="E1461" s="265" t="s">
        <v>497</v>
      </c>
      <c r="H1461" s="265" t="s">
        <v>499</v>
      </c>
      <c r="I1461" s="265" t="s">
        <v>717</v>
      </c>
      <c r="M1461" s="265" t="s">
        <v>487</v>
      </c>
      <c r="N1461" s="265">
        <v>900</v>
      </c>
    </row>
    <row r="1462" spans="1:14">
      <c r="A1462" s="265">
        <v>214784</v>
      </c>
      <c r="B1462" s="265" t="s">
        <v>1389</v>
      </c>
      <c r="C1462" s="265" t="s">
        <v>177</v>
      </c>
      <c r="D1462" s="265" t="s">
        <v>452</v>
      </c>
      <c r="E1462" s="265" t="s">
        <v>498</v>
      </c>
      <c r="H1462" s="265" t="s">
        <v>499</v>
      </c>
      <c r="I1462" s="265" t="s">
        <v>717</v>
      </c>
      <c r="M1462" s="265" t="s">
        <v>487</v>
      </c>
      <c r="N1462" s="265">
        <v>900</v>
      </c>
    </row>
    <row r="1463" spans="1:14">
      <c r="A1463" s="265">
        <v>215074</v>
      </c>
      <c r="B1463" s="265" t="s">
        <v>1394</v>
      </c>
      <c r="C1463" s="265" t="s">
        <v>84</v>
      </c>
      <c r="D1463" s="265" t="s">
        <v>1395</v>
      </c>
      <c r="E1463" s="265" t="s">
        <v>497</v>
      </c>
      <c r="H1463" s="265" t="s">
        <v>499</v>
      </c>
      <c r="I1463" s="265" t="s">
        <v>717</v>
      </c>
      <c r="M1463" s="265" t="s">
        <v>487</v>
      </c>
      <c r="N1463" s="265">
        <v>900</v>
      </c>
    </row>
    <row r="1464" spans="1:14">
      <c r="A1464" s="265">
        <v>213250</v>
      </c>
      <c r="B1464" s="265" t="s">
        <v>1398</v>
      </c>
      <c r="C1464" s="265" t="s">
        <v>1399</v>
      </c>
      <c r="D1464" s="265" t="s">
        <v>1400</v>
      </c>
      <c r="E1464" s="265" t="s">
        <v>497</v>
      </c>
      <c r="H1464" s="265" t="s">
        <v>499</v>
      </c>
      <c r="I1464" s="265" t="s">
        <v>717</v>
      </c>
      <c r="M1464" s="265" t="s">
        <v>487</v>
      </c>
      <c r="N1464" s="265">
        <v>900</v>
      </c>
    </row>
    <row r="1465" spans="1:14">
      <c r="A1465" s="265">
        <v>215122</v>
      </c>
      <c r="B1465" s="265" t="s">
        <v>1405</v>
      </c>
      <c r="C1465" s="265" t="s">
        <v>110</v>
      </c>
      <c r="D1465" s="265" t="s">
        <v>1406</v>
      </c>
      <c r="E1465" s="265" t="s">
        <v>498</v>
      </c>
      <c r="H1465" s="265" t="s">
        <v>499</v>
      </c>
      <c r="I1465" s="265" t="s">
        <v>717</v>
      </c>
      <c r="M1465" s="265" t="s">
        <v>487</v>
      </c>
      <c r="N1465" s="265">
        <v>900</v>
      </c>
    </row>
    <row r="1466" spans="1:14">
      <c r="A1466" s="265">
        <v>213747</v>
      </c>
      <c r="B1466" s="265" t="s">
        <v>1410</v>
      </c>
      <c r="C1466" s="265" t="s">
        <v>1411</v>
      </c>
      <c r="D1466" s="265" t="s">
        <v>323</v>
      </c>
      <c r="E1466" s="265" t="s">
        <v>498</v>
      </c>
      <c r="H1466" s="265" t="s">
        <v>499</v>
      </c>
      <c r="I1466" s="265" t="s">
        <v>717</v>
      </c>
      <c r="M1466" s="265" t="s">
        <v>487</v>
      </c>
      <c r="N1466" s="265">
        <v>900</v>
      </c>
    </row>
    <row r="1467" spans="1:14">
      <c r="A1467" s="265">
        <v>215023</v>
      </c>
      <c r="B1467" s="265" t="s">
        <v>1412</v>
      </c>
      <c r="C1467" s="265" t="s">
        <v>166</v>
      </c>
      <c r="D1467" s="265" t="s">
        <v>382</v>
      </c>
      <c r="E1467" s="265" t="s">
        <v>498</v>
      </c>
      <c r="H1467" s="265" t="s">
        <v>499</v>
      </c>
      <c r="I1467" s="265" t="s">
        <v>717</v>
      </c>
      <c r="M1467" s="265" t="s">
        <v>487</v>
      </c>
      <c r="N1467" s="265">
        <v>900</v>
      </c>
    </row>
    <row r="1468" spans="1:14">
      <c r="A1468" s="265">
        <v>215444</v>
      </c>
      <c r="B1468" s="265" t="s">
        <v>1413</v>
      </c>
      <c r="C1468" s="265" t="s">
        <v>128</v>
      </c>
      <c r="D1468" s="265" t="s">
        <v>306</v>
      </c>
      <c r="E1468" s="265" t="s">
        <v>498</v>
      </c>
      <c r="H1468" s="265" t="s">
        <v>499</v>
      </c>
      <c r="I1468" s="265" t="s">
        <v>717</v>
      </c>
      <c r="M1468" s="265" t="s">
        <v>487</v>
      </c>
      <c r="N1468" s="265">
        <v>900</v>
      </c>
    </row>
    <row r="1469" spans="1:14">
      <c r="A1469" s="265">
        <v>215276</v>
      </c>
      <c r="B1469" s="265" t="s">
        <v>1414</v>
      </c>
      <c r="C1469" s="265" t="s">
        <v>197</v>
      </c>
      <c r="D1469" s="265" t="s">
        <v>306</v>
      </c>
      <c r="E1469" s="265" t="s">
        <v>497</v>
      </c>
      <c r="H1469" s="265" t="s">
        <v>499</v>
      </c>
      <c r="I1469" s="265" t="s">
        <v>717</v>
      </c>
      <c r="M1469" s="265" t="s">
        <v>487</v>
      </c>
      <c r="N1469" s="265">
        <v>900</v>
      </c>
    </row>
    <row r="1470" spans="1:14">
      <c r="A1470" s="265">
        <v>214654</v>
      </c>
      <c r="B1470" s="265" t="s">
        <v>1415</v>
      </c>
      <c r="C1470" s="265" t="s">
        <v>115</v>
      </c>
      <c r="D1470" s="265" t="s">
        <v>1416</v>
      </c>
      <c r="E1470" s="265" t="s">
        <v>497</v>
      </c>
      <c r="H1470" s="265" t="s">
        <v>499</v>
      </c>
      <c r="I1470" s="265" t="s">
        <v>717</v>
      </c>
      <c r="M1470" s="265" t="s">
        <v>487</v>
      </c>
      <c r="N1470" s="265">
        <v>900</v>
      </c>
    </row>
    <row r="1471" spans="1:14">
      <c r="A1471" s="265">
        <v>214671</v>
      </c>
      <c r="B1471" s="265" t="s">
        <v>1417</v>
      </c>
      <c r="C1471" s="265" t="s">
        <v>84</v>
      </c>
      <c r="D1471" s="265" t="s">
        <v>350</v>
      </c>
      <c r="E1471" s="265" t="s">
        <v>498</v>
      </c>
      <c r="H1471" s="265" t="s">
        <v>499</v>
      </c>
      <c r="I1471" s="265" t="s">
        <v>717</v>
      </c>
      <c r="M1471" s="265" t="s">
        <v>487</v>
      </c>
      <c r="N1471" s="265">
        <v>900</v>
      </c>
    </row>
    <row r="1472" spans="1:14">
      <c r="A1472" s="265">
        <v>213159</v>
      </c>
      <c r="B1472" s="265" t="s">
        <v>1420</v>
      </c>
      <c r="C1472" s="265" t="s">
        <v>139</v>
      </c>
      <c r="D1472" s="265" t="s">
        <v>1421</v>
      </c>
      <c r="E1472" s="265" t="s">
        <v>497</v>
      </c>
      <c r="H1472" s="265" t="s">
        <v>499</v>
      </c>
      <c r="I1472" s="265" t="s">
        <v>717</v>
      </c>
      <c r="M1472" s="265" t="s">
        <v>487</v>
      </c>
      <c r="N1472" s="265">
        <v>900</v>
      </c>
    </row>
    <row r="1473" spans="1:14">
      <c r="A1473" s="265">
        <v>214578</v>
      </c>
      <c r="B1473" s="265" t="s">
        <v>1422</v>
      </c>
      <c r="C1473" s="265" t="s">
        <v>199</v>
      </c>
      <c r="D1473" s="265" t="s">
        <v>944</v>
      </c>
      <c r="E1473" s="265" t="s">
        <v>498</v>
      </c>
      <c r="H1473" s="265" t="s">
        <v>499</v>
      </c>
      <c r="I1473" s="265" t="s">
        <v>717</v>
      </c>
      <c r="M1473" s="265" t="s">
        <v>487</v>
      </c>
      <c r="N1473" s="265">
        <v>900</v>
      </c>
    </row>
    <row r="1474" spans="1:14">
      <c r="A1474" s="265">
        <v>213258</v>
      </c>
      <c r="B1474" s="265" t="s">
        <v>1423</v>
      </c>
      <c r="C1474" s="265" t="s">
        <v>186</v>
      </c>
      <c r="D1474" s="265" t="s">
        <v>387</v>
      </c>
      <c r="E1474" s="265" t="s">
        <v>497</v>
      </c>
      <c r="H1474" s="265" t="s">
        <v>499</v>
      </c>
      <c r="I1474" s="265" t="s">
        <v>717</v>
      </c>
      <c r="M1474" s="265" t="s">
        <v>487</v>
      </c>
      <c r="N1474" s="265">
        <v>900</v>
      </c>
    </row>
    <row r="1475" spans="1:14">
      <c r="A1475" s="265">
        <v>214817</v>
      </c>
      <c r="B1475" s="265" t="s">
        <v>1424</v>
      </c>
      <c r="C1475" s="265" t="s">
        <v>1425</v>
      </c>
      <c r="D1475" s="265" t="s">
        <v>358</v>
      </c>
      <c r="E1475" s="265" t="s">
        <v>498</v>
      </c>
      <c r="H1475" s="265" t="s">
        <v>499</v>
      </c>
      <c r="I1475" s="265" t="s">
        <v>717</v>
      </c>
      <c r="M1475" s="265" t="s">
        <v>487</v>
      </c>
      <c r="N1475" s="265">
        <v>900</v>
      </c>
    </row>
    <row r="1476" spans="1:14">
      <c r="A1476" s="265">
        <v>214691</v>
      </c>
      <c r="B1476" s="265" t="s">
        <v>1451</v>
      </c>
      <c r="C1476" s="265" t="s">
        <v>91</v>
      </c>
      <c r="D1476" s="265" t="s">
        <v>285</v>
      </c>
      <c r="E1476" s="265" t="s">
        <v>498</v>
      </c>
      <c r="H1476" s="265" t="s">
        <v>499</v>
      </c>
      <c r="I1476" s="265" t="s">
        <v>717</v>
      </c>
      <c r="M1476" s="265" t="s">
        <v>481</v>
      </c>
      <c r="N1476" s="265">
        <v>900</v>
      </c>
    </row>
    <row r="1477" spans="1:14">
      <c r="A1477" s="265">
        <v>211534</v>
      </c>
      <c r="B1477" s="265" t="s">
        <v>1453</v>
      </c>
      <c r="C1477" s="265" t="s">
        <v>166</v>
      </c>
      <c r="D1477" s="265" t="s">
        <v>345</v>
      </c>
      <c r="E1477" s="265" t="s">
        <v>498</v>
      </c>
      <c r="H1477" s="265" t="s">
        <v>499</v>
      </c>
      <c r="I1477" s="265" t="s">
        <v>717</v>
      </c>
      <c r="M1477" s="265" t="s">
        <v>481</v>
      </c>
      <c r="N1477" s="265">
        <v>900</v>
      </c>
    </row>
    <row r="1478" spans="1:14">
      <c r="A1478" s="265">
        <v>213572</v>
      </c>
      <c r="B1478" s="265" t="s">
        <v>1458</v>
      </c>
      <c r="C1478" s="265" t="s">
        <v>194</v>
      </c>
      <c r="D1478" s="265" t="s">
        <v>380</v>
      </c>
      <c r="E1478" s="265" t="s">
        <v>497</v>
      </c>
      <c r="H1478" s="265" t="s">
        <v>499</v>
      </c>
      <c r="I1478" s="265" t="s">
        <v>717</v>
      </c>
      <c r="M1478" s="265" t="s">
        <v>481</v>
      </c>
      <c r="N1478" s="265">
        <v>900</v>
      </c>
    </row>
    <row r="1479" spans="1:14">
      <c r="A1479" s="265">
        <v>214356</v>
      </c>
      <c r="B1479" s="265" t="s">
        <v>1462</v>
      </c>
      <c r="C1479" s="265" t="s">
        <v>1463</v>
      </c>
      <c r="D1479" s="265" t="s">
        <v>1464</v>
      </c>
      <c r="E1479" s="265" t="s">
        <v>498</v>
      </c>
      <c r="H1479" s="265" t="s">
        <v>499</v>
      </c>
      <c r="I1479" s="265" t="s">
        <v>717</v>
      </c>
      <c r="M1479" s="265" t="s">
        <v>481</v>
      </c>
      <c r="N1479" s="265">
        <v>900</v>
      </c>
    </row>
    <row r="1480" spans="1:14">
      <c r="A1480" s="265">
        <v>214289</v>
      </c>
      <c r="B1480" s="265" t="s">
        <v>765</v>
      </c>
      <c r="C1480" s="265" t="s">
        <v>1466</v>
      </c>
      <c r="D1480" s="265" t="s">
        <v>306</v>
      </c>
      <c r="E1480" s="265" t="s">
        <v>497</v>
      </c>
      <c r="H1480" s="265" t="s">
        <v>499</v>
      </c>
      <c r="I1480" s="265" t="s">
        <v>717</v>
      </c>
      <c r="M1480" s="265" t="s">
        <v>481</v>
      </c>
      <c r="N1480" s="265">
        <v>900</v>
      </c>
    </row>
    <row r="1481" spans="1:14">
      <c r="A1481" s="265">
        <v>213083</v>
      </c>
      <c r="B1481" s="265" t="s">
        <v>545</v>
      </c>
      <c r="C1481" s="265" t="s">
        <v>81</v>
      </c>
      <c r="D1481" s="265" t="s">
        <v>419</v>
      </c>
      <c r="E1481" s="265" t="s">
        <v>498</v>
      </c>
      <c r="H1481" s="265" t="s">
        <v>499</v>
      </c>
      <c r="I1481" s="265" t="s">
        <v>717</v>
      </c>
      <c r="M1481" s="265" t="s">
        <v>481</v>
      </c>
      <c r="N1481" s="265">
        <v>900</v>
      </c>
    </row>
    <row r="1482" spans="1:14">
      <c r="A1482" s="265">
        <v>212606</v>
      </c>
      <c r="B1482" s="265" t="s">
        <v>1467</v>
      </c>
      <c r="C1482" s="265" t="s">
        <v>1466</v>
      </c>
      <c r="D1482" s="265" t="s">
        <v>855</v>
      </c>
      <c r="E1482" s="265" t="s">
        <v>497</v>
      </c>
      <c r="H1482" s="265" t="s">
        <v>499</v>
      </c>
      <c r="I1482" s="265" t="s">
        <v>717</v>
      </c>
      <c r="M1482" s="265" t="s">
        <v>481</v>
      </c>
      <c r="N1482" s="265">
        <v>900</v>
      </c>
    </row>
    <row r="1483" spans="1:14">
      <c r="A1483" s="265">
        <v>214922</v>
      </c>
      <c r="B1483" s="265" t="s">
        <v>1472</v>
      </c>
      <c r="C1483" s="265" t="s">
        <v>115</v>
      </c>
      <c r="D1483" s="265" t="s">
        <v>324</v>
      </c>
      <c r="E1483" s="265" t="s">
        <v>498</v>
      </c>
      <c r="H1483" s="265" t="s">
        <v>499</v>
      </c>
      <c r="I1483" s="265" t="s">
        <v>717</v>
      </c>
      <c r="M1483" s="265" t="s">
        <v>481</v>
      </c>
      <c r="N1483" s="265">
        <v>900</v>
      </c>
    </row>
    <row r="1484" spans="1:14">
      <c r="A1484" s="265">
        <v>214934</v>
      </c>
      <c r="B1484" s="265" t="s">
        <v>1476</v>
      </c>
      <c r="C1484" s="265" t="s">
        <v>128</v>
      </c>
      <c r="D1484" s="265" t="s">
        <v>403</v>
      </c>
      <c r="E1484" s="265" t="s">
        <v>498</v>
      </c>
      <c r="H1484" s="265" t="s">
        <v>499</v>
      </c>
      <c r="I1484" s="265" t="s">
        <v>717</v>
      </c>
      <c r="M1484" s="265" t="s">
        <v>481</v>
      </c>
      <c r="N1484" s="265">
        <v>900</v>
      </c>
    </row>
    <row r="1485" spans="1:14">
      <c r="A1485" s="265">
        <v>212546</v>
      </c>
      <c r="B1485" s="265" t="s">
        <v>1478</v>
      </c>
      <c r="C1485" s="265" t="s">
        <v>728</v>
      </c>
      <c r="D1485" s="265" t="s">
        <v>1479</v>
      </c>
      <c r="E1485" s="265" t="s">
        <v>498</v>
      </c>
      <c r="H1485" s="265" t="s">
        <v>499</v>
      </c>
      <c r="I1485" s="265" t="s">
        <v>717</v>
      </c>
      <c r="M1485" s="265" t="s">
        <v>481</v>
      </c>
      <c r="N1485" s="265">
        <v>900</v>
      </c>
    </row>
    <row r="1486" spans="1:14">
      <c r="A1486" s="265">
        <v>212902</v>
      </c>
      <c r="B1486" s="265" t="s">
        <v>1480</v>
      </c>
      <c r="C1486" s="265" t="s">
        <v>128</v>
      </c>
      <c r="D1486" s="265" t="s">
        <v>1481</v>
      </c>
      <c r="E1486" s="265" t="s">
        <v>498</v>
      </c>
      <c r="H1486" s="265" t="s">
        <v>499</v>
      </c>
      <c r="I1486" s="265" t="s">
        <v>717</v>
      </c>
      <c r="M1486" s="265" t="s">
        <v>481</v>
      </c>
      <c r="N1486" s="265">
        <v>900</v>
      </c>
    </row>
    <row r="1487" spans="1:14">
      <c r="A1487" s="265">
        <v>215075</v>
      </c>
      <c r="B1487" s="265" t="s">
        <v>1351</v>
      </c>
      <c r="C1487" s="265" t="s">
        <v>84</v>
      </c>
      <c r="D1487" s="265" t="s">
        <v>1482</v>
      </c>
      <c r="E1487" s="265" t="s">
        <v>497</v>
      </c>
      <c r="H1487" s="265" t="s">
        <v>499</v>
      </c>
      <c r="I1487" s="265" t="s">
        <v>717</v>
      </c>
      <c r="M1487" s="265" t="s">
        <v>481</v>
      </c>
      <c r="N1487" s="265">
        <v>900</v>
      </c>
    </row>
    <row r="1488" spans="1:14">
      <c r="A1488" s="265">
        <v>214261</v>
      </c>
      <c r="B1488" s="265" t="s">
        <v>607</v>
      </c>
      <c r="C1488" s="265" t="s">
        <v>218</v>
      </c>
      <c r="D1488" s="265" t="s">
        <v>1483</v>
      </c>
      <c r="E1488" s="265" t="s">
        <v>497</v>
      </c>
      <c r="H1488" s="265" t="s">
        <v>499</v>
      </c>
      <c r="I1488" s="265" t="s">
        <v>717</v>
      </c>
      <c r="M1488" s="265" t="s">
        <v>481</v>
      </c>
      <c r="N1488" s="265">
        <v>900</v>
      </c>
    </row>
    <row r="1489" spans="1:14">
      <c r="A1489" s="265">
        <v>212556</v>
      </c>
      <c r="B1489" s="265" t="s">
        <v>1487</v>
      </c>
      <c r="C1489" s="265" t="s">
        <v>101</v>
      </c>
      <c r="D1489" s="265" t="s">
        <v>367</v>
      </c>
      <c r="E1489" s="265" t="s">
        <v>497</v>
      </c>
      <c r="H1489" s="265" t="s">
        <v>499</v>
      </c>
      <c r="I1489" s="265" t="s">
        <v>717</v>
      </c>
      <c r="M1489" s="265" t="s">
        <v>481</v>
      </c>
      <c r="N1489" s="265">
        <v>900</v>
      </c>
    </row>
    <row r="1490" spans="1:14">
      <c r="A1490" s="265">
        <v>213227</v>
      </c>
      <c r="B1490" s="265" t="s">
        <v>1489</v>
      </c>
      <c r="C1490" s="265" t="s">
        <v>84</v>
      </c>
      <c r="D1490" s="265" t="s">
        <v>1490</v>
      </c>
      <c r="E1490" s="265" t="s">
        <v>498</v>
      </c>
      <c r="H1490" s="265" t="s">
        <v>499</v>
      </c>
      <c r="I1490" s="265" t="s">
        <v>717</v>
      </c>
      <c r="M1490" s="265" t="s">
        <v>481</v>
      </c>
      <c r="N1490" s="265">
        <v>900</v>
      </c>
    </row>
    <row r="1491" spans="1:14">
      <c r="A1491" s="265">
        <v>215141</v>
      </c>
      <c r="B1491" s="265" t="s">
        <v>1494</v>
      </c>
      <c r="C1491" s="265" t="s">
        <v>115</v>
      </c>
      <c r="D1491" s="265" t="s">
        <v>691</v>
      </c>
      <c r="E1491" s="265" t="s">
        <v>497</v>
      </c>
      <c r="H1491" s="265" t="s">
        <v>499</v>
      </c>
      <c r="I1491" s="265" t="s">
        <v>717</v>
      </c>
      <c r="M1491" s="265" t="s">
        <v>481</v>
      </c>
      <c r="N1491" s="265">
        <v>900</v>
      </c>
    </row>
    <row r="1492" spans="1:14">
      <c r="A1492" s="265">
        <v>213808</v>
      </c>
      <c r="B1492" s="265" t="s">
        <v>1495</v>
      </c>
      <c r="C1492" s="265" t="s">
        <v>80</v>
      </c>
      <c r="D1492" s="265" t="s">
        <v>843</v>
      </c>
      <c r="E1492" s="265" t="s">
        <v>497</v>
      </c>
      <c r="H1492" s="265" t="s">
        <v>499</v>
      </c>
      <c r="I1492" s="265" t="s">
        <v>717</v>
      </c>
      <c r="M1492" s="265" t="s">
        <v>481</v>
      </c>
      <c r="N1492" s="265">
        <v>900</v>
      </c>
    </row>
    <row r="1493" spans="1:14">
      <c r="A1493" s="265">
        <v>214864</v>
      </c>
      <c r="B1493" s="265" t="s">
        <v>1496</v>
      </c>
      <c r="C1493" s="265" t="s">
        <v>1497</v>
      </c>
      <c r="D1493" s="265" t="s">
        <v>299</v>
      </c>
      <c r="E1493" s="265" t="s">
        <v>497</v>
      </c>
      <c r="H1493" s="265" t="s">
        <v>499</v>
      </c>
      <c r="I1493" s="265" t="s">
        <v>717</v>
      </c>
      <c r="M1493" s="265" t="s">
        <v>481</v>
      </c>
      <c r="N1493" s="265">
        <v>900</v>
      </c>
    </row>
    <row r="1494" spans="1:14">
      <c r="A1494" s="265">
        <v>211890</v>
      </c>
      <c r="B1494" s="265" t="s">
        <v>1523</v>
      </c>
      <c r="C1494" s="265" t="s">
        <v>88</v>
      </c>
      <c r="D1494" s="265" t="s">
        <v>382</v>
      </c>
      <c r="E1494" s="265" t="s">
        <v>497</v>
      </c>
      <c r="H1494" s="265" t="s">
        <v>499</v>
      </c>
      <c r="I1494" s="265" t="s">
        <v>717</v>
      </c>
      <c r="M1494" s="265" t="s">
        <v>483</v>
      </c>
      <c r="N1494" s="265">
        <v>900</v>
      </c>
    </row>
    <row r="1495" spans="1:14">
      <c r="A1495" s="265">
        <v>215100</v>
      </c>
      <c r="B1495" s="265" t="s">
        <v>1526</v>
      </c>
      <c r="C1495" s="265" t="s">
        <v>998</v>
      </c>
      <c r="D1495" s="265" t="s">
        <v>425</v>
      </c>
      <c r="E1495" s="265" t="s">
        <v>497</v>
      </c>
      <c r="H1495" s="265" t="s">
        <v>499</v>
      </c>
      <c r="I1495" s="265" t="s">
        <v>717</v>
      </c>
      <c r="M1495" s="265" t="s">
        <v>483</v>
      </c>
      <c r="N1495" s="265">
        <v>900</v>
      </c>
    </row>
    <row r="1496" spans="1:14">
      <c r="A1496" s="265">
        <v>214135</v>
      </c>
      <c r="B1496" s="265" t="s">
        <v>1527</v>
      </c>
      <c r="C1496" s="265" t="s">
        <v>91</v>
      </c>
      <c r="D1496" s="265" t="s">
        <v>293</v>
      </c>
      <c r="E1496" s="265" t="s">
        <v>497</v>
      </c>
      <c r="H1496" s="265" t="s">
        <v>499</v>
      </c>
      <c r="I1496" s="265" t="s">
        <v>717</v>
      </c>
      <c r="M1496" s="265" t="s">
        <v>483</v>
      </c>
      <c r="N1496" s="265">
        <v>900</v>
      </c>
    </row>
    <row r="1497" spans="1:14">
      <c r="A1497" s="265">
        <v>211729</v>
      </c>
      <c r="B1497" s="265" t="s">
        <v>1529</v>
      </c>
      <c r="C1497" s="265" t="s">
        <v>1530</v>
      </c>
      <c r="D1497" s="265" t="s">
        <v>339</v>
      </c>
      <c r="E1497" s="265" t="s">
        <v>498</v>
      </c>
      <c r="H1497" s="265" t="s">
        <v>499</v>
      </c>
      <c r="I1497" s="265" t="s">
        <v>717</v>
      </c>
      <c r="M1497" s="265" t="s">
        <v>483</v>
      </c>
      <c r="N1497" s="265">
        <v>900</v>
      </c>
    </row>
    <row r="1498" spans="1:14">
      <c r="A1498" s="265">
        <v>214925</v>
      </c>
      <c r="B1498" s="265" t="s">
        <v>1531</v>
      </c>
      <c r="C1498" s="265" t="s">
        <v>84</v>
      </c>
      <c r="D1498" s="265" t="s">
        <v>356</v>
      </c>
      <c r="E1498" s="265" t="s">
        <v>498</v>
      </c>
      <c r="H1498" s="265" t="s">
        <v>499</v>
      </c>
      <c r="I1498" s="265" t="s">
        <v>717</v>
      </c>
      <c r="M1498" s="265" t="s">
        <v>483</v>
      </c>
      <c r="N1498" s="265">
        <v>900</v>
      </c>
    </row>
    <row r="1499" spans="1:14">
      <c r="A1499" s="265">
        <v>215346</v>
      </c>
      <c r="B1499" s="265" t="s">
        <v>1532</v>
      </c>
      <c r="C1499" s="265" t="s">
        <v>1533</v>
      </c>
      <c r="D1499" s="265" t="s">
        <v>412</v>
      </c>
      <c r="E1499" s="265" t="s">
        <v>498</v>
      </c>
      <c r="H1499" s="265" t="s">
        <v>499</v>
      </c>
      <c r="I1499" s="265" t="s">
        <v>717</v>
      </c>
      <c r="M1499" s="265" t="s">
        <v>483</v>
      </c>
      <c r="N1499" s="265">
        <v>900</v>
      </c>
    </row>
    <row r="1500" spans="1:14">
      <c r="A1500" s="265">
        <v>214652</v>
      </c>
      <c r="B1500" s="265" t="s">
        <v>1534</v>
      </c>
      <c r="C1500" s="265" t="s">
        <v>127</v>
      </c>
      <c r="D1500" s="265" t="s">
        <v>696</v>
      </c>
      <c r="E1500" s="265" t="s">
        <v>497</v>
      </c>
      <c r="H1500" s="265" t="s">
        <v>499</v>
      </c>
      <c r="I1500" s="265" t="s">
        <v>717</v>
      </c>
      <c r="M1500" s="265" t="s">
        <v>483</v>
      </c>
      <c r="N1500" s="265">
        <v>900</v>
      </c>
    </row>
    <row r="1501" spans="1:14">
      <c r="A1501" s="265">
        <v>213414</v>
      </c>
      <c r="B1501" s="265" t="s">
        <v>1535</v>
      </c>
      <c r="C1501" s="265" t="s">
        <v>1536</v>
      </c>
      <c r="D1501" s="265" t="s">
        <v>875</v>
      </c>
      <c r="E1501" s="265" t="s">
        <v>497</v>
      </c>
      <c r="H1501" s="265" t="s">
        <v>499</v>
      </c>
      <c r="I1501" s="265" t="s">
        <v>717</v>
      </c>
      <c r="M1501" s="265" t="s">
        <v>483</v>
      </c>
      <c r="N1501" s="265">
        <v>900</v>
      </c>
    </row>
    <row r="1502" spans="1:14">
      <c r="A1502" s="265">
        <v>214073</v>
      </c>
      <c r="B1502" s="265" t="s">
        <v>1537</v>
      </c>
      <c r="C1502" s="265" t="s">
        <v>1538</v>
      </c>
      <c r="D1502" s="265" t="s">
        <v>373</v>
      </c>
      <c r="E1502" s="265" t="s">
        <v>498</v>
      </c>
      <c r="H1502" s="265" t="s">
        <v>499</v>
      </c>
      <c r="I1502" s="265" t="s">
        <v>717</v>
      </c>
      <c r="M1502" s="265" t="s">
        <v>483</v>
      </c>
      <c r="N1502" s="265">
        <v>900</v>
      </c>
    </row>
    <row r="1503" spans="1:14">
      <c r="A1503" s="265">
        <v>214843</v>
      </c>
      <c r="B1503" s="265" t="s">
        <v>1540</v>
      </c>
      <c r="C1503" s="265" t="s">
        <v>215</v>
      </c>
      <c r="D1503" s="265" t="s">
        <v>1541</v>
      </c>
      <c r="E1503" s="265" t="s">
        <v>498</v>
      </c>
      <c r="H1503" s="265" t="s">
        <v>499</v>
      </c>
      <c r="I1503" s="265" t="s">
        <v>717</v>
      </c>
      <c r="M1503" s="265" t="s">
        <v>483</v>
      </c>
      <c r="N1503" s="265">
        <v>900</v>
      </c>
    </row>
    <row r="1504" spans="1:14">
      <c r="A1504" s="265">
        <v>215046</v>
      </c>
      <c r="B1504" s="265" t="s">
        <v>1542</v>
      </c>
      <c r="C1504" s="265" t="s">
        <v>1543</v>
      </c>
      <c r="D1504" s="265" t="s">
        <v>292</v>
      </c>
      <c r="E1504" s="265" t="s">
        <v>497</v>
      </c>
      <c r="H1504" s="265" t="s">
        <v>499</v>
      </c>
      <c r="I1504" s="265" t="s">
        <v>717</v>
      </c>
      <c r="M1504" s="265" t="s">
        <v>483</v>
      </c>
      <c r="N1504" s="265">
        <v>900</v>
      </c>
    </row>
    <row r="1505" spans="1:14">
      <c r="A1505" s="265">
        <v>215489</v>
      </c>
      <c r="B1505" s="265" t="s">
        <v>1545</v>
      </c>
      <c r="C1505" s="265" t="s">
        <v>135</v>
      </c>
      <c r="D1505" s="265" t="s">
        <v>320</v>
      </c>
      <c r="E1505" s="265" t="s">
        <v>497</v>
      </c>
      <c r="H1505" s="265" t="s">
        <v>499</v>
      </c>
      <c r="I1505" s="265" t="s">
        <v>717</v>
      </c>
      <c r="M1505" s="265" t="s">
        <v>483</v>
      </c>
      <c r="N1505" s="265">
        <v>900</v>
      </c>
    </row>
    <row r="1506" spans="1:14">
      <c r="A1506" s="265">
        <v>214326</v>
      </c>
      <c r="B1506" s="265" t="s">
        <v>1546</v>
      </c>
      <c r="C1506" s="265" t="s">
        <v>442</v>
      </c>
      <c r="D1506" s="265" t="s">
        <v>1371</v>
      </c>
      <c r="E1506" s="265" t="s">
        <v>498</v>
      </c>
      <c r="H1506" s="265" t="s">
        <v>499</v>
      </c>
      <c r="I1506" s="265" t="s">
        <v>717</v>
      </c>
      <c r="M1506" s="265" t="s">
        <v>483</v>
      </c>
      <c r="N1506" s="265">
        <v>900</v>
      </c>
    </row>
    <row r="1507" spans="1:14">
      <c r="A1507" s="265">
        <v>211736</v>
      </c>
      <c r="B1507" s="265" t="s">
        <v>1547</v>
      </c>
      <c r="C1507" s="265" t="s">
        <v>1006</v>
      </c>
      <c r="D1507" s="265" t="s">
        <v>358</v>
      </c>
      <c r="E1507" s="265" t="s">
        <v>497</v>
      </c>
      <c r="H1507" s="265" t="s">
        <v>499</v>
      </c>
      <c r="I1507" s="265" t="s">
        <v>717</v>
      </c>
      <c r="M1507" s="265" t="s">
        <v>483</v>
      </c>
      <c r="N1507" s="265">
        <v>900</v>
      </c>
    </row>
    <row r="1508" spans="1:14">
      <c r="A1508" s="265">
        <v>214698</v>
      </c>
      <c r="B1508" s="265" t="s">
        <v>1548</v>
      </c>
      <c r="C1508" s="265" t="s">
        <v>1006</v>
      </c>
      <c r="D1508" s="265" t="s">
        <v>1549</v>
      </c>
      <c r="E1508" s="265" t="s">
        <v>498</v>
      </c>
      <c r="H1508" s="265" t="s">
        <v>499</v>
      </c>
      <c r="I1508" s="265" t="s">
        <v>717</v>
      </c>
      <c r="M1508" s="265" t="s">
        <v>483</v>
      </c>
      <c r="N1508" s="265">
        <v>900</v>
      </c>
    </row>
    <row r="1509" spans="1:14">
      <c r="A1509" s="265">
        <v>212607</v>
      </c>
      <c r="B1509" s="265" t="s">
        <v>1550</v>
      </c>
      <c r="C1509" s="265" t="s">
        <v>110</v>
      </c>
      <c r="D1509" s="265" t="s">
        <v>333</v>
      </c>
      <c r="E1509" s="265" t="s">
        <v>498</v>
      </c>
      <c r="H1509" s="265" t="s">
        <v>499</v>
      </c>
      <c r="I1509" s="265" t="s">
        <v>717</v>
      </c>
      <c r="M1509" s="265" t="s">
        <v>483</v>
      </c>
      <c r="N1509" s="265">
        <v>900</v>
      </c>
    </row>
    <row r="1510" spans="1:14">
      <c r="A1510" s="265">
        <v>214659</v>
      </c>
      <c r="B1510" s="265" t="s">
        <v>1551</v>
      </c>
      <c r="C1510" s="265" t="s">
        <v>185</v>
      </c>
      <c r="D1510" s="265" t="s">
        <v>326</v>
      </c>
      <c r="E1510" s="265" t="s">
        <v>497</v>
      </c>
      <c r="H1510" s="265" t="s">
        <v>499</v>
      </c>
      <c r="I1510" s="265" t="s">
        <v>717</v>
      </c>
      <c r="M1510" s="265" t="s">
        <v>483</v>
      </c>
      <c r="N1510" s="265">
        <v>900</v>
      </c>
    </row>
    <row r="1511" spans="1:14">
      <c r="A1511" s="265">
        <v>213759</v>
      </c>
      <c r="B1511" s="265" t="s">
        <v>1553</v>
      </c>
      <c r="C1511" s="265" t="s">
        <v>196</v>
      </c>
      <c r="D1511" s="265" t="s">
        <v>312</v>
      </c>
      <c r="E1511" s="265" t="s">
        <v>498</v>
      </c>
      <c r="H1511" s="265" t="s">
        <v>499</v>
      </c>
      <c r="I1511" s="265" t="s">
        <v>717</v>
      </c>
      <c r="M1511" s="265" t="s">
        <v>483</v>
      </c>
      <c r="N1511" s="265">
        <v>900</v>
      </c>
    </row>
    <row r="1512" spans="1:14">
      <c r="A1512" s="265">
        <v>213727</v>
      </c>
      <c r="B1512" s="265" t="s">
        <v>1555</v>
      </c>
      <c r="C1512" s="265" t="s">
        <v>182</v>
      </c>
      <c r="D1512" s="265" t="s">
        <v>323</v>
      </c>
      <c r="E1512" s="265" t="s">
        <v>498</v>
      </c>
      <c r="H1512" s="265" t="s">
        <v>499</v>
      </c>
      <c r="I1512" s="265" t="s">
        <v>717</v>
      </c>
      <c r="M1512" s="265" t="s">
        <v>483</v>
      </c>
      <c r="N1512" s="265">
        <v>900</v>
      </c>
    </row>
    <row r="1513" spans="1:14">
      <c r="A1513" s="265">
        <v>215260</v>
      </c>
      <c r="B1513" s="265" t="s">
        <v>1560</v>
      </c>
      <c r="C1513" s="265" t="s">
        <v>786</v>
      </c>
      <c r="D1513" s="265" t="s">
        <v>381</v>
      </c>
      <c r="E1513" s="265" t="s">
        <v>497</v>
      </c>
      <c r="H1513" s="265" t="s">
        <v>499</v>
      </c>
      <c r="I1513" s="265" t="s">
        <v>717</v>
      </c>
      <c r="M1513" s="265" t="s">
        <v>483</v>
      </c>
      <c r="N1513" s="265">
        <v>900</v>
      </c>
    </row>
    <row r="1514" spans="1:14">
      <c r="A1514" s="265">
        <v>214820</v>
      </c>
      <c r="B1514" s="265" t="s">
        <v>1561</v>
      </c>
      <c r="C1514" s="265" t="s">
        <v>80</v>
      </c>
      <c r="D1514" s="265" t="s">
        <v>290</v>
      </c>
      <c r="E1514" s="265" t="s">
        <v>498</v>
      </c>
      <c r="H1514" s="265" t="s">
        <v>499</v>
      </c>
      <c r="I1514" s="265" t="s">
        <v>717</v>
      </c>
      <c r="M1514" s="265" t="s">
        <v>483</v>
      </c>
      <c r="N1514" s="265">
        <v>900</v>
      </c>
    </row>
    <row r="1515" spans="1:14">
      <c r="A1515" s="265">
        <v>212792</v>
      </c>
      <c r="B1515" s="265" t="s">
        <v>1565</v>
      </c>
      <c r="C1515" s="265" t="s">
        <v>110</v>
      </c>
      <c r="D1515" s="265" t="s">
        <v>668</v>
      </c>
      <c r="E1515" s="265" t="s">
        <v>497</v>
      </c>
      <c r="H1515" s="265" t="s">
        <v>499</v>
      </c>
      <c r="I1515" s="265" t="s">
        <v>717</v>
      </c>
      <c r="M1515" s="265" t="s">
        <v>483</v>
      </c>
      <c r="N1515" s="265">
        <v>900</v>
      </c>
    </row>
    <row r="1516" spans="1:14">
      <c r="A1516" s="265">
        <v>214164</v>
      </c>
      <c r="B1516" s="265" t="s">
        <v>1569</v>
      </c>
      <c r="C1516" s="265" t="s">
        <v>88</v>
      </c>
      <c r="D1516" s="265" t="s">
        <v>306</v>
      </c>
      <c r="E1516" s="265" t="s">
        <v>498</v>
      </c>
      <c r="H1516" s="265" t="s">
        <v>499</v>
      </c>
      <c r="I1516" s="265" t="s">
        <v>717</v>
      </c>
      <c r="M1516" s="265" t="s">
        <v>483</v>
      </c>
      <c r="N1516" s="265">
        <v>900</v>
      </c>
    </row>
    <row r="1517" spans="1:14">
      <c r="A1517" s="265">
        <v>213471</v>
      </c>
      <c r="B1517" s="265" t="s">
        <v>1571</v>
      </c>
      <c r="C1517" s="265" t="s">
        <v>133</v>
      </c>
      <c r="D1517" s="265" t="s">
        <v>284</v>
      </c>
      <c r="E1517" s="265" t="s">
        <v>498</v>
      </c>
      <c r="H1517" s="265" t="s">
        <v>499</v>
      </c>
      <c r="I1517" s="265" t="s">
        <v>717</v>
      </c>
      <c r="M1517" s="265" t="s">
        <v>483</v>
      </c>
      <c r="N1517" s="265">
        <v>900</v>
      </c>
    </row>
    <row r="1518" spans="1:14">
      <c r="A1518" s="265">
        <v>214754</v>
      </c>
      <c r="B1518" s="265" t="s">
        <v>1573</v>
      </c>
      <c r="C1518" s="265" t="s">
        <v>117</v>
      </c>
      <c r="D1518" s="265" t="s">
        <v>313</v>
      </c>
      <c r="E1518" s="265" t="s">
        <v>498</v>
      </c>
      <c r="H1518" s="265" t="s">
        <v>499</v>
      </c>
      <c r="I1518" s="265" t="s">
        <v>717</v>
      </c>
      <c r="M1518" s="265" t="s">
        <v>483</v>
      </c>
      <c r="N1518" s="265">
        <v>900</v>
      </c>
    </row>
    <row r="1519" spans="1:14">
      <c r="A1519" s="265">
        <v>214585</v>
      </c>
      <c r="B1519" s="265" t="s">
        <v>1574</v>
      </c>
      <c r="C1519" s="265" t="s">
        <v>837</v>
      </c>
      <c r="D1519" s="265" t="s">
        <v>1575</v>
      </c>
      <c r="E1519" s="265" t="s">
        <v>498</v>
      </c>
      <c r="H1519" s="265" t="s">
        <v>499</v>
      </c>
      <c r="I1519" s="265" t="s">
        <v>717</v>
      </c>
      <c r="M1519" s="265" t="s">
        <v>483</v>
      </c>
      <c r="N1519" s="265">
        <v>900</v>
      </c>
    </row>
    <row r="1520" spans="1:14">
      <c r="A1520" s="265">
        <v>211828</v>
      </c>
      <c r="B1520" s="265" t="s">
        <v>1576</v>
      </c>
      <c r="C1520" s="265" t="s">
        <v>128</v>
      </c>
      <c r="D1520" s="265" t="s">
        <v>312</v>
      </c>
      <c r="E1520" s="265" t="s">
        <v>498</v>
      </c>
      <c r="H1520" s="265" t="s">
        <v>499</v>
      </c>
      <c r="I1520" s="265" t="s">
        <v>717</v>
      </c>
      <c r="M1520" s="265" t="s">
        <v>483</v>
      </c>
      <c r="N1520" s="265">
        <v>900</v>
      </c>
    </row>
    <row r="1521" spans="1:14">
      <c r="A1521" s="265">
        <v>215379</v>
      </c>
      <c r="B1521" s="265" t="s">
        <v>1577</v>
      </c>
      <c r="C1521" s="265" t="s">
        <v>102</v>
      </c>
      <c r="D1521" s="265" t="s">
        <v>292</v>
      </c>
      <c r="E1521" s="265" t="s">
        <v>498</v>
      </c>
      <c r="H1521" s="265" t="s">
        <v>499</v>
      </c>
      <c r="I1521" s="265" t="s">
        <v>717</v>
      </c>
      <c r="M1521" s="265" t="s">
        <v>483</v>
      </c>
      <c r="N1521" s="265">
        <v>900</v>
      </c>
    </row>
    <row r="1522" spans="1:14">
      <c r="A1522" s="265">
        <v>214734</v>
      </c>
      <c r="B1522" s="265" t="s">
        <v>1579</v>
      </c>
      <c r="C1522" s="265" t="s">
        <v>616</v>
      </c>
      <c r="D1522" s="265" t="s">
        <v>440</v>
      </c>
      <c r="E1522" s="265" t="s">
        <v>498</v>
      </c>
      <c r="H1522" s="265" t="s">
        <v>499</v>
      </c>
      <c r="I1522" s="265" t="s">
        <v>717</v>
      </c>
      <c r="M1522" s="265" t="s">
        <v>483</v>
      </c>
      <c r="N1522" s="265">
        <v>900</v>
      </c>
    </row>
    <row r="1523" spans="1:14">
      <c r="A1523" s="265">
        <v>215292</v>
      </c>
      <c r="B1523" s="265" t="s">
        <v>1582</v>
      </c>
      <c r="C1523" s="265" t="s">
        <v>84</v>
      </c>
      <c r="D1523" s="265" t="s">
        <v>762</v>
      </c>
      <c r="E1523" s="265" t="s">
        <v>498</v>
      </c>
      <c r="H1523" s="265" t="s">
        <v>499</v>
      </c>
      <c r="I1523" s="265" t="s">
        <v>717</v>
      </c>
      <c r="M1523" s="265" t="s">
        <v>483</v>
      </c>
      <c r="N1523" s="265">
        <v>900</v>
      </c>
    </row>
    <row r="1524" spans="1:14">
      <c r="A1524" s="265">
        <v>214821</v>
      </c>
      <c r="B1524" s="265" t="s">
        <v>1583</v>
      </c>
      <c r="C1524" s="265" t="s">
        <v>210</v>
      </c>
      <c r="D1524" s="265" t="s">
        <v>376</v>
      </c>
      <c r="E1524" s="265" t="s">
        <v>498</v>
      </c>
      <c r="H1524" s="265" t="s">
        <v>499</v>
      </c>
      <c r="I1524" s="265" t="s">
        <v>717</v>
      </c>
      <c r="M1524" s="265" t="s">
        <v>483</v>
      </c>
      <c r="N1524" s="265">
        <v>900</v>
      </c>
    </row>
    <row r="1525" spans="1:14">
      <c r="A1525" s="265">
        <v>212061</v>
      </c>
      <c r="B1525" s="265" t="s">
        <v>1586</v>
      </c>
      <c r="C1525" s="265" t="s">
        <v>120</v>
      </c>
      <c r="D1525" s="265" t="s">
        <v>324</v>
      </c>
      <c r="E1525" s="265" t="s">
        <v>498</v>
      </c>
      <c r="H1525" s="265" t="s">
        <v>499</v>
      </c>
      <c r="I1525" s="265" t="s">
        <v>717</v>
      </c>
      <c r="M1525" s="265" t="s">
        <v>483</v>
      </c>
      <c r="N1525" s="265">
        <v>900</v>
      </c>
    </row>
    <row r="1526" spans="1:14">
      <c r="A1526" s="265">
        <v>215191</v>
      </c>
      <c r="B1526" s="265" t="s">
        <v>1587</v>
      </c>
      <c r="C1526" s="265" t="s">
        <v>108</v>
      </c>
      <c r="D1526" s="265" t="s">
        <v>315</v>
      </c>
      <c r="E1526" s="265" t="s">
        <v>498</v>
      </c>
      <c r="H1526" s="265" t="s">
        <v>499</v>
      </c>
      <c r="I1526" s="265" t="s">
        <v>717</v>
      </c>
      <c r="M1526" s="265" t="s">
        <v>483</v>
      </c>
      <c r="N1526" s="265">
        <v>900</v>
      </c>
    </row>
    <row r="1527" spans="1:14">
      <c r="A1527" s="265">
        <v>214740</v>
      </c>
      <c r="B1527" s="265" t="s">
        <v>1588</v>
      </c>
      <c r="C1527" s="265" t="s">
        <v>84</v>
      </c>
      <c r="D1527" s="265" t="s">
        <v>294</v>
      </c>
      <c r="E1527" s="265" t="s">
        <v>498</v>
      </c>
      <c r="H1527" s="265" t="s">
        <v>499</v>
      </c>
      <c r="I1527" s="265" t="s">
        <v>717</v>
      </c>
      <c r="M1527" s="265" t="s">
        <v>483</v>
      </c>
      <c r="N1527" s="265">
        <v>900</v>
      </c>
    </row>
    <row r="1528" spans="1:14">
      <c r="A1528" s="265">
        <v>215022</v>
      </c>
      <c r="B1528" s="265" t="s">
        <v>1589</v>
      </c>
      <c r="C1528" s="265" t="s">
        <v>165</v>
      </c>
      <c r="D1528" s="265" t="s">
        <v>308</v>
      </c>
      <c r="E1528" s="265" t="s">
        <v>498</v>
      </c>
      <c r="H1528" s="265" t="s">
        <v>499</v>
      </c>
      <c r="I1528" s="265" t="s">
        <v>717</v>
      </c>
      <c r="M1528" s="265" t="s">
        <v>483</v>
      </c>
      <c r="N1528" s="265">
        <v>900</v>
      </c>
    </row>
    <row r="1529" spans="1:14">
      <c r="A1529" s="265">
        <v>215184</v>
      </c>
      <c r="B1529" s="265" t="s">
        <v>1590</v>
      </c>
      <c r="C1529" s="265" t="s">
        <v>232</v>
      </c>
      <c r="D1529" s="265" t="s">
        <v>1591</v>
      </c>
      <c r="E1529" s="265" t="s">
        <v>498</v>
      </c>
      <c r="H1529" s="265" t="s">
        <v>499</v>
      </c>
      <c r="I1529" s="265" t="s">
        <v>717</v>
      </c>
      <c r="M1529" s="265" t="s">
        <v>483</v>
      </c>
      <c r="N1529" s="265">
        <v>900</v>
      </c>
    </row>
    <row r="1530" spans="1:14">
      <c r="A1530" s="265">
        <v>213677</v>
      </c>
      <c r="B1530" s="265" t="s">
        <v>1593</v>
      </c>
      <c r="C1530" s="265" t="s">
        <v>87</v>
      </c>
      <c r="D1530" s="265" t="s">
        <v>339</v>
      </c>
      <c r="E1530" s="265" t="s">
        <v>498</v>
      </c>
      <c r="H1530" s="265" t="s">
        <v>499</v>
      </c>
      <c r="I1530" s="265" t="s">
        <v>717</v>
      </c>
      <c r="M1530" s="265" t="s">
        <v>483</v>
      </c>
      <c r="N1530" s="265">
        <v>900</v>
      </c>
    </row>
    <row r="1531" spans="1:14">
      <c r="A1531" s="265">
        <v>215134</v>
      </c>
      <c r="B1531" s="265" t="s">
        <v>1595</v>
      </c>
      <c r="C1531" s="265" t="s">
        <v>1596</v>
      </c>
      <c r="D1531" s="265" t="s">
        <v>287</v>
      </c>
      <c r="E1531" s="265" t="s">
        <v>498</v>
      </c>
      <c r="H1531" s="265" t="s">
        <v>499</v>
      </c>
      <c r="I1531" s="265" t="s">
        <v>717</v>
      </c>
      <c r="M1531" s="265" t="s">
        <v>483</v>
      </c>
      <c r="N1531" s="265">
        <v>900</v>
      </c>
    </row>
    <row r="1532" spans="1:14">
      <c r="A1532" s="265">
        <v>213867</v>
      </c>
      <c r="B1532" s="265" t="s">
        <v>1601</v>
      </c>
      <c r="C1532" s="265" t="s">
        <v>133</v>
      </c>
      <c r="D1532" s="265" t="s">
        <v>1237</v>
      </c>
      <c r="E1532" s="265" t="s">
        <v>497</v>
      </c>
      <c r="H1532" s="265" t="s">
        <v>499</v>
      </c>
      <c r="I1532" s="265" t="s">
        <v>717</v>
      </c>
      <c r="M1532" s="265" t="s">
        <v>483</v>
      </c>
      <c r="N1532" s="265">
        <v>900</v>
      </c>
    </row>
    <row r="1533" spans="1:14">
      <c r="A1533" s="265">
        <v>215126</v>
      </c>
      <c r="B1533" s="265" t="s">
        <v>1603</v>
      </c>
      <c r="C1533" s="265" t="s">
        <v>1604</v>
      </c>
      <c r="D1533" s="265" t="s">
        <v>1605</v>
      </c>
      <c r="E1533" s="265" t="s">
        <v>498</v>
      </c>
      <c r="H1533" s="265" t="s">
        <v>499</v>
      </c>
      <c r="I1533" s="265" t="s">
        <v>717</v>
      </c>
      <c r="M1533" s="265" t="s">
        <v>483</v>
      </c>
      <c r="N1533" s="265">
        <v>900</v>
      </c>
    </row>
    <row r="1534" spans="1:14">
      <c r="A1534" s="265">
        <v>213434</v>
      </c>
      <c r="B1534" s="265" t="s">
        <v>1606</v>
      </c>
      <c r="C1534" s="265" t="s">
        <v>140</v>
      </c>
      <c r="D1534" s="265" t="s">
        <v>323</v>
      </c>
      <c r="E1534" s="265" t="s">
        <v>498</v>
      </c>
      <c r="H1534" s="265" t="s">
        <v>499</v>
      </c>
      <c r="I1534" s="265" t="s">
        <v>717</v>
      </c>
      <c r="M1534" s="265" t="s">
        <v>483</v>
      </c>
      <c r="N1534" s="265">
        <v>900</v>
      </c>
    </row>
    <row r="1535" spans="1:14">
      <c r="A1535" s="265">
        <v>213120</v>
      </c>
      <c r="B1535" s="265" t="s">
        <v>1608</v>
      </c>
      <c r="C1535" s="265" t="s">
        <v>90</v>
      </c>
      <c r="D1535" s="265" t="s">
        <v>1609</v>
      </c>
      <c r="E1535" s="265" t="s">
        <v>497</v>
      </c>
      <c r="H1535" s="265" t="s">
        <v>499</v>
      </c>
      <c r="I1535" s="265" t="s">
        <v>717</v>
      </c>
      <c r="M1535" s="265" t="s">
        <v>483</v>
      </c>
      <c r="N1535" s="265">
        <v>900</v>
      </c>
    </row>
    <row r="1536" spans="1:14">
      <c r="A1536" s="265">
        <v>213387</v>
      </c>
      <c r="B1536" s="265" t="s">
        <v>1610</v>
      </c>
      <c r="C1536" s="265" t="s">
        <v>998</v>
      </c>
      <c r="D1536" s="265" t="s">
        <v>409</v>
      </c>
      <c r="E1536" s="265" t="s">
        <v>498</v>
      </c>
      <c r="H1536" s="265" t="s">
        <v>499</v>
      </c>
      <c r="I1536" s="265" t="s">
        <v>717</v>
      </c>
      <c r="M1536" s="265" t="s">
        <v>483</v>
      </c>
      <c r="N1536" s="265">
        <v>900</v>
      </c>
    </row>
    <row r="1537" spans="1:14">
      <c r="A1537" s="265">
        <v>213916</v>
      </c>
      <c r="B1537" s="265" t="s">
        <v>1611</v>
      </c>
      <c r="C1537" s="265" t="s">
        <v>587</v>
      </c>
      <c r="D1537" s="265" t="s">
        <v>318</v>
      </c>
      <c r="E1537" s="265" t="s">
        <v>497</v>
      </c>
      <c r="H1537" s="265" t="s">
        <v>499</v>
      </c>
      <c r="I1537" s="265" t="s">
        <v>717</v>
      </c>
      <c r="M1537" s="265" t="s">
        <v>483</v>
      </c>
      <c r="N1537" s="265">
        <v>900</v>
      </c>
    </row>
    <row r="1538" spans="1:14">
      <c r="A1538" s="265">
        <v>211360</v>
      </c>
      <c r="B1538" s="265" t="s">
        <v>1615</v>
      </c>
      <c r="C1538" s="265" t="s">
        <v>88</v>
      </c>
      <c r="D1538" s="265" t="s">
        <v>284</v>
      </c>
      <c r="E1538" s="265" t="s">
        <v>498</v>
      </c>
      <c r="H1538" s="265" t="s">
        <v>499</v>
      </c>
      <c r="I1538" s="265" t="s">
        <v>717</v>
      </c>
      <c r="M1538" s="265" t="s">
        <v>483</v>
      </c>
      <c r="N1538" s="265">
        <v>900</v>
      </c>
    </row>
    <row r="1539" spans="1:14">
      <c r="A1539" s="265">
        <v>214837</v>
      </c>
      <c r="B1539" s="265" t="s">
        <v>1616</v>
      </c>
      <c r="C1539" s="265" t="s">
        <v>176</v>
      </c>
      <c r="D1539" s="265" t="s">
        <v>383</v>
      </c>
      <c r="E1539" s="265" t="s">
        <v>498</v>
      </c>
      <c r="H1539" s="265" t="s">
        <v>499</v>
      </c>
      <c r="I1539" s="265" t="s">
        <v>717</v>
      </c>
      <c r="M1539" s="265" t="s">
        <v>483</v>
      </c>
      <c r="N1539" s="265">
        <v>900</v>
      </c>
    </row>
    <row r="1540" spans="1:14">
      <c r="A1540" s="265">
        <v>214797</v>
      </c>
      <c r="B1540" s="265" t="s">
        <v>1619</v>
      </c>
      <c r="C1540" s="265" t="s">
        <v>95</v>
      </c>
      <c r="D1540" s="265" t="s">
        <v>306</v>
      </c>
      <c r="E1540" s="265" t="s">
        <v>498</v>
      </c>
      <c r="H1540" s="265" t="s">
        <v>499</v>
      </c>
      <c r="I1540" s="265" t="s">
        <v>717</v>
      </c>
      <c r="M1540" s="265" t="s">
        <v>483</v>
      </c>
      <c r="N1540" s="265">
        <v>900</v>
      </c>
    </row>
    <row r="1541" spans="1:14">
      <c r="A1541" s="265">
        <v>214993</v>
      </c>
      <c r="B1541" s="265" t="s">
        <v>1622</v>
      </c>
      <c r="C1541" s="265" t="s">
        <v>91</v>
      </c>
      <c r="D1541" s="265" t="s">
        <v>349</v>
      </c>
      <c r="E1541" s="265" t="s">
        <v>498</v>
      </c>
      <c r="H1541" s="265" t="s">
        <v>499</v>
      </c>
      <c r="I1541" s="265" t="s">
        <v>717</v>
      </c>
      <c r="M1541" s="265" t="s">
        <v>483</v>
      </c>
      <c r="N1541" s="265">
        <v>900</v>
      </c>
    </row>
    <row r="1542" spans="1:14">
      <c r="A1542" s="265">
        <v>214932</v>
      </c>
      <c r="B1542" s="265" t="s">
        <v>1623</v>
      </c>
      <c r="C1542" s="265" t="s">
        <v>1057</v>
      </c>
      <c r="D1542" s="265" t="s">
        <v>326</v>
      </c>
      <c r="E1542" s="265" t="s">
        <v>498</v>
      </c>
      <c r="H1542" s="265" t="s">
        <v>499</v>
      </c>
      <c r="I1542" s="265" t="s">
        <v>717</v>
      </c>
      <c r="M1542" s="265" t="s">
        <v>483</v>
      </c>
      <c r="N1542" s="265">
        <v>900</v>
      </c>
    </row>
    <row r="1543" spans="1:14">
      <c r="A1543" s="265">
        <v>215375</v>
      </c>
      <c r="B1543" s="265" t="s">
        <v>1626</v>
      </c>
      <c r="C1543" s="265" t="s">
        <v>88</v>
      </c>
      <c r="D1543" s="265" t="s">
        <v>1627</v>
      </c>
      <c r="E1543" s="265" t="s">
        <v>498</v>
      </c>
      <c r="H1543" s="265" t="s">
        <v>499</v>
      </c>
      <c r="I1543" s="265" t="s">
        <v>717</v>
      </c>
      <c r="M1543" s="265" t="s">
        <v>483</v>
      </c>
      <c r="N1543" s="265">
        <v>900</v>
      </c>
    </row>
    <row r="1544" spans="1:14">
      <c r="A1544" s="265">
        <v>212046</v>
      </c>
      <c r="B1544" s="265" t="s">
        <v>1629</v>
      </c>
      <c r="C1544" s="265" t="s">
        <v>115</v>
      </c>
      <c r="D1544" s="265" t="s">
        <v>325</v>
      </c>
      <c r="E1544" s="265" t="s">
        <v>498</v>
      </c>
      <c r="H1544" s="265" t="s">
        <v>499</v>
      </c>
      <c r="I1544" s="265" t="s">
        <v>717</v>
      </c>
      <c r="M1544" s="265" t="s">
        <v>483</v>
      </c>
      <c r="N1544" s="265">
        <v>900</v>
      </c>
    </row>
    <row r="1545" spans="1:14">
      <c r="A1545" s="265">
        <v>215081</v>
      </c>
      <c r="B1545" s="265" t="s">
        <v>1630</v>
      </c>
      <c r="C1545" s="265" t="s">
        <v>115</v>
      </c>
      <c r="D1545" s="265" t="s">
        <v>1631</v>
      </c>
      <c r="E1545" s="265" t="s">
        <v>497</v>
      </c>
      <c r="H1545" s="265" t="s">
        <v>499</v>
      </c>
      <c r="I1545" s="265" t="s">
        <v>717</v>
      </c>
      <c r="M1545" s="265" t="s">
        <v>483</v>
      </c>
      <c r="N1545" s="265">
        <v>900</v>
      </c>
    </row>
    <row r="1546" spans="1:14">
      <c r="A1546" s="265">
        <v>214540</v>
      </c>
      <c r="B1546" s="265" t="s">
        <v>1634</v>
      </c>
      <c r="C1546" s="265" t="s">
        <v>88</v>
      </c>
      <c r="D1546" s="265" t="s">
        <v>707</v>
      </c>
      <c r="E1546" s="265" t="s">
        <v>498</v>
      </c>
      <c r="H1546" s="265" t="s">
        <v>499</v>
      </c>
      <c r="I1546" s="265" t="s">
        <v>717</v>
      </c>
      <c r="M1546" s="265" t="s">
        <v>483</v>
      </c>
      <c r="N1546" s="265">
        <v>900</v>
      </c>
    </row>
    <row r="1547" spans="1:14">
      <c r="A1547" s="265">
        <v>214604</v>
      </c>
      <c r="B1547" s="265" t="s">
        <v>1635</v>
      </c>
      <c r="C1547" s="265" t="s">
        <v>84</v>
      </c>
      <c r="D1547" s="265" t="s">
        <v>380</v>
      </c>
      <c r="E1547" s="265" t="s">
        <v>498</v>
      </c>
      <c r="H1547" s="265" t="s">
        <v>499</v>
      </c>
      <c r="I1547" s="265" t="s">
        <v>717</v>
      </c>
      <c r="M1547" s="265" t="s">
        <v>483</v>
      </c>
      <c r="N1547" s="265">
        <v>900</v>
      </c>
    </row>
    <row r="1548" spans="1:14">
      <c r="A1548" s="265">
        <v>215003</v>
      </c>
      <c r="B1548" s="265" t="s">
        <v>1636</v>
      </c>
      <c r="C1548" s="265" t="s">
        <v>168</v>
      </c>
      <c r="D1548" s="265" t="s">
        <v>357</v>
      </c>
      <c r="E1548" s="265" t="s">
        <v>498</v>
      </c>
      <c r="H1548" s="265" t="s">
        <v>499</v>
      </c>
      <c r="I1548" s="265" t="s">
        <v>717</v>
      </c>
      <c r="M1548" s="265" t="s">
        <v>483</v>
      </c>
      <c r="N1548" s="265">
        <v>900</v>
      </c>
    </row>
    <row r="1549" spans="1:14">
      <c r="A1549" s="265">
        <v>214904</v>
      </c>
      <c r="B1549" s="265" t="s">
        <v>1638</v>
      </c>
      <c r="C1549" s="265" t="s">
        <v>223</v>
      </c>
      <c r="D1549" s="265" t="s">
        <v>823</v>
      </c>
      <c r="E1549" s="265" t="s">
        <v>498</v>
      </c>
      <c r="H1549" s="265" t="s">
        <v>499</v>
      </c>
      <c r="I1549" s="265" t="s">
        <v>717</v>
      </c>
      <c r="M1549" s="265" t="s">
        <v>483</v>
      </c>
      <c r="N1549" s="265">
        <v>900</v>
      </c>
    </row>
    <row r="1550" spans="1:14">
      <c r="A1550" s="265">
        <v>211715</v>
      </c>
      <c r="B1550" s="265" t="s">
        <v>1643</v>
      </c>
      <c r="C1550" s="265" t="s">
        <v>703</v>
      </c>
      <c r="D1550" s="265" t="s">
        <v>1644</v>
      </c>
      <c r="E1550" s="265" t="s">
        <v>498</v>
      </c>
      <c r="H1550" s="265" t="s">
        <v>499</v>
      </c>
      <c r="I1550" s="265" t="s">
        <v>717</v>
      </c>
      <c r="M1550" s="265" t="s">
        <v>483</v>
      </c>
      <c r="N1550" s="265">
        <v>900</v>
      </c>
    </row>
    <row r="1551" spans="1:14">
      <c r="A1551" s="265">
        <v>213166</v>
      </c>
      <c r="B1551" s="265" t="s">
        <v>1645</v>
      </c>
      <c r="C1551" s="265" t="s">
        <v>90</v>
      </c>
      <c r="D1551" s="265" t="s">
        <v>439</v>
      </c>
      <c r="E1551" s="265" t="s">
        <v>497</v>
      </c>
      <c r="H1551" s="265" t="s">
        <v>499</v>
      </c>
      <c r="I1551" s="265" t="s">
        <v>717</v>
      </c>
      <c r="M1551" s="265" t="s">
        <v>483</v>
      </c>
      <c r="N1551" s="265">
        <v>900</v>
      </c>
    </row>
    <row r="1552" spans="1:14">
      <c r="A1552" s="265">
        <v>214951</v>
      </c>
      <c r="B1552" s="265" t="s">
        <v>1646</v>
      </c>
      <c r="C1552" s="265" t="s">
        <v>128</v>
      </c>
      <c r="D1552" s="265" t="s">
        <v>340</v>
      </c>
      <c r="E1552" s="265" t="s">
        <v>498</v>
      </c>
      <c r="H1552" s="265" t="s">
        <v>499</v>
      </c>
      <c r="I1552" s="265" t="s">
        <v>717</v>
      </c>
      <c r="M1552" s="265" t="s">
        <v>483</v>
      </c>
      <c r="N1552" s="265">
        <v>900</v>
      </c>
    </row>
    <row r="1553" spans="1:14">
      <c r="A1553" s="265">
        <v>212176</v>
      </c>
      <c r="B1553" s="265" t="s">
        <v>1647</v>
      </c>
      <c r="C1553" s="265" t="s">
        <v>84</v>
      </c>
      <c r="D1553" s="265" t="s">
        <v>423</v>
      </c>
      <c r="E1553" s="265" t="s">
        <v>498</v>
      </c>
      <c r="H1553" s="265" t="s">
        <v>499</v>
      </c>
      <c r="I1553" s="265" t="s">
        <v>717</v>
      </c>
      <c r="M1553" s="265" t="s">
        <v>483</v>
      </c>
      <c r="N1553" s="265">
        <v>900</v>
      </c>
    </row>
    <row r="1554" spans="1:14">
      <c r="A1554" s="265">
        <v>212504</v>
      </c>
      <c r="B1554" s="265" t="s">
        <v>1648</v>
      </c>
      <c r="C1554" s="265" t="s">
        <v>700</v>
      </c>
      <c r="D1554" s="265" t="s">
        <v>341</v>
      </c>
      <c r="E1554" s="265" t="s">
        <v>498</v>
      </c>
      <c r="H1554" s="265" t="s">
        <v>499</v>
      </c>
      <c r="I1554" s="265" t="s">
        <v>717</v>
      </c>
      <c r="M1554" s="265" t="s">
        <v>483</v>
      </c>
      <c r="N1554" s="265">
        <v>900</v>
      </c>
    </row>
    <row r="1555" spans="1:14">
      <c r="A1555" s="265">
        <v>215413</v>
      </c>
      <c r="B1555" s="265" t="s">
        <v>1650</v>
      </c>
      <c r="C1555" s="265" t="s">
        <v>1651</v>
      </c>
      <c r="D1555" s="265" t="s">
        <v>1652</v>
      </c>
      <c r="E1555" s="265" t="s">
        <v>498</v>
      </c>
      <c r="H1555" s="265" t="s">
        <v>499</v>
      </c>
      <c r="I1555" s="265" t="s">
        <v>717</v>
      </c>
      <c r="M1555" s="265" t="s">
        <v>483</v>
      </c>
      <c r="N1555" s="265">
        <v>900</v>
      </c>
    </row>
    <row r="1556" spans="1:14">
      <c r="A1556" s="265">
        <v>214167</v>
      </c>
      <c r="B1556" s="265" t="s">
        <v>1653</v>
      </c>
      <c r="C1556" s="265" t="s">
        <v>85</v>
      </c>
      <c r="D1556" s="265" t="s">
        <v>346</v>
      </c>
      <c r="E1556" s="265" t="s">
        <v>497</v>
      </c>
      <c r="H1556" s="265" t="s">
        <v>499</v>
      </c>
      <c r="I1556" s="265" t="s">
        <v>717</v>
      </c>
      <c r="M1556" s="265" t="s">
        <v>483</v>
      </c>
      <c r="N1556" s="265">
        <v>900</v>
      </c>
    </row>
    <row r="1557" spans="1:14">
      <c r="A1557" s="265">
        <v>214327</v>
      </c>
      <c r="B1557" s="265" t="s">
        <v>1654</v>
      </c>
      <c r="C1557" s="265" t="s">
        <v>85</v>
      </c>
      <c r="D1557" s="265" t="s">
        <v>346</v>
      </c>
      <c r="E1557" s="265" t="s">
        <v>498</v>
      </c>
      <c r="H1557" s="265" t="s">
        <v>499</v>
      </c>
      <c r="I1557" s="265" t="s">
        <v>717</v>
      </c>
      <c r="M1557" s="265" t="s">
        <v>483</v>
      </c>
      <c r="N1557" s="265">
        <v>900</v>
      </c>
    </row>
    <row r="1558" spans="1:14">
      <c r="A1558" s="265">
        <v>211645</v>
      </c>
      <c r="B1558" s="265" t="s">
        <v>1655</v>
      </c>
      <c r="C1558" s="265" t="s">
        <v>182</v>
      </c>
      <c r="D1558" s="265" t="s">
        <v>417</v>
      </c>
      <c r="E1558" s="265" t="s">
        <v>498</v>
      </c>
      <c r="H1558" s="265" t="s">
        <v>499</v>
      </c>
      <c r="I1558" s="265" t="s">
        <v>717</v>
      </c>
      <c r="M1558" s="265" t="s">
        <v>483</v>
      </c>
      <c r="N1558" s="265">
        <v>900</v>
      </c>
    </row>
    <row r="1559" spans="1:14">
      <c r="A1559" s="265">
        <v>214704</v>
      </c>
      <c r="B1559" s="265" t="s">
        <v>1656</v>
      </c>
      <c r="C1559" s="265" t="s">
        <v>132</v>
      </c>
      <c r="D1559" s="265" t="s">
        <v>325</v>
      </c>
      <c r="E1559" s="265" t="s">
        <v>498</v>
      </c>
      <c r="H1559" s="265" t="s">
        <v>499</v>
      </c>
      <c r="I1559" s="265" t="s">
        <v>717</v>
      </c>
      <c r="M1559" s="265" t="s">
        <v>483</v>
      </c>
      <c r="N1559" s="265">
        <v>900</v>
      </c>
    </row>
    <row r="1560" spans="1:14">
      <c r="A1560" s="265">
        <v>215498</v>
      </c>
      <c r="B1560" s="265" t="s">
        <v>1659</v>
      </c>
      <c r="C1560" s="265" t="s">
        <v>146</v>
      </c>
      <c r="D1560" s="265" t="s">
        <v>326</v>
      </c>
      <c r="E1560" s="265" t="s">
        <v>497</v>
      </c>
      <c r="H1560" s="265" t="s">
        <v>499</v>
      </c>
      <c r="I1560" s="265" t="s">
        <v>717</v>
      </c>
      <c r="M1560" s="265" t="s">
        <v>483</v>
      </c>
      <c r="N1560" s="265">
        <v>900</v>
      </c>
    </row>
    <row r="1561" spans="1:14">
      <c r="A1561" s="265">
        <v>214772</v>
      </c>
      <c r="B1561" s="265" t="s">
        <v>1662</v>
      </c>
      <c r="C1561" s="265" t="s">
        <v>134</v>
      </c>
      <c r="D1561" s="265" t="s">
        <v>381</v>
      </c>
      <c r="E1561" s="265" t="s">
        <v>497</v>
      </c>
      <c r="H1561" s="265" t="s">
        <v>499</v>
      </c>
      <c r="I1561" s="265" t="s">
        <v>717</v>
      </c>
      <c r="M1561" s="265" t="s">
        <v>483</v>
      </c>
      <c r="N1561" s="265">
        <v>900</v>
      </c>
    </row>
    <row r="1562" spans="1:14">
      <c r="A1562" s="265">
        <v>215092</v>
      </c>
      <c r="B1562" s="265" t="s">
        <v>1669</v>
      </c>
      <c r="C1562" s="265" t="s">
        <v>1670</v>
      </c>
      <c r="D1562" s="265" t="s">
        <v>321</v>
      </c>
      <c r="E1562" s="265" t="s">
        <v>497</v>
      </c>
      <c r="H1562" s="265" t="s">
        <v>499</v>
      </c>
      <c r="I1562" s="265" t="s">
        <v>717</v>
      </c>
      <c r="M1562" s="265" t="s">
        <v>483</v>
      </c>
      <c r="N1562" s="265">
        <v>900</v>
      </c>
    </row>
    <row r="1563" spans="1:14">
      <c r="A1563" s="265">
        <v>211710</v>
      </c>
      <c r="B1563" s="265" t="s">
        <v>1808</v>
      </c>
      <c r="C1563" s="265" t="s">
        <v>1404</v>
      </c>
      <c r="D1563" s="265" t="s">
        <v>322</v>
      </c>
      <c r="E1563" s="265" t="s">
        <v>498</v>
      </c>
      <c r="H1563" s="265" t="s">
        <v>499</v>
      </c>
      <c r="I1563" s="265" t="s">
        <v>717</v>
      </c>
      <c r="M1563" s="265" t="s">
        <v>482</v>
      </c>
      <c r="N1563" s="265">
        <v>900</v>
      </c>
    </row>
    <row r="1564" spans="1:14">
      <c r="A1564" s="265">
        <v>215371</v>
      </c>
      <c r="B1564" s="265" t="s">
        <v>1810</v>
      </c>
      <c r="C1564" s="265" t="s">
        <v>91</v>
      </c>
      <c r="D1564" s="265" t="s">
        <v>302</v>
      </c>
      <c r="E1564" s="265" t="s">
        <v>498</v>
      </c>
      <c r="H1564" s="265" t="s">
        <v>499</v>
      </c>
      <c r="I1564" s="265" t="s">
        <v>717</v>
      </c>
      <c r="M1564" s="265" t="s">
        <v>482</v>
      </c>
      <c r="N1564" s="265">
        <v>900</v>
      </c>
    </row>
    <row r="1565" spans="1:14">
      <c r="A1565" s="265">
        <v>212605</v>
      </c>
      <c r="B1565" s="265" t="s">
        <v>1811</v>
      </c>
      <c r="C1565" s="265" t="s">
        <v>232</v>
      </c>
      <c r="D1565" s="265" t="s">
        <v>286</v>
      </c>
      <c r="E1565" s="265" t="s">
        <v>497</v>
      </c>
      <c r="H1565" s="265" t="s">
        <v>499</v>
      </c>
      <c r="I1565" s="265" t="s">
        <v>717</v>
      </c>
      <c r="M1565" s="265" t="s">
        <v>482</v>
      </c>
      <c r="N1565" s="265">
        <v>900</v>
      </c>
    </row>
    <row r="1566" spans="1:14">
      <c r="A1566" s="265">
        <v>215062</v>
      </c>
      <c r="B1566" s="265" t="s">
        <v>1812</v>
      </c>
      <c r="C1566" s="265" t="s">
        <v>84</v>
      </c>
      <c r="D1566" s="265" t="s">
        <v>1270</v>
      </c>
      <c r="E1566" s="265" t="s">
        <v>498</v>
      </c>
      <c r="H1566" s="265" t="s">
        <v>499</v>
      </c>
      <c r="I1566" s="265" t="s">
        <v>717</v>
      </c>
      <c r="M1566" s="265" t="s">
        <v>482</v>
      </c>
      <c r="N1566" s="265">
        <v>900</v>
      </c>
    </row>
    <row r="1567" spans="1:14">
      <c r="A1567" s="265">
        <v>209288</v>
      </c>
      <c r="B1567" s="265" t="s">
        <v>1813</v>
      </c>
      <c r="C1567" s="265" t="s">
        <v>1814</v>
      </c>
      <c r="D1567" s="265" t="s">
        <v>136</v>
      </c>
      <c r="E1567" s="265" t="s">
        <v>498</v>
      </c>
      <c r="H1567" s="265" t="s">
        <v>499</v>
      </c>
      <c r="I1567" s="265" t="s">
        <v>717</v>
      </c>
      <c r="M1567" s="265" t="s">
        <v>482</v>
      </c>
      <c r="N1567" s="265">
        <v>900</v>
      </c>
    </row>
    <row r="1568" spans="1:14">
      <c r="A1568" s="265">
        <v>213068</v>
      </c>
      <c r="B1568" s="265" t="s">
        <v>1816</v>
      </c>
      <c r="C1568" s="265" t="s">
        <v>166</v>
      </c>
      <c r="D1568" s="265" t="s">
        <v>360</v>
      </c>
      <c r="E1568" s="265" t="s">
        <v>498</v>
      </c>
      <c r="H1568" s="265" t="s">
        <v>499</v>
      </c>
      <c r="I1568" s="265" t="s">
        <v>717</v>
      </c>
      <c r="M1568" s="265" t="s">
        <v>482</v>
      </c>
      <c r="N1568" s="265">
        <v>900</v>
      </c>
    </row>
    <row r="1569" spans="1:14">
      <c r="A1569" s="265">
        <v>214878</v>
      </c>
      <c r="B1569" s="265" t="s">
        <v>1817</v>
      </c>
      <c r="C1569" s="265" t="s">
        <v>546</v>
      </c>
      <c r="D1569" s="265" t="s">
        <v>995</v>
      </c>
      <c r="E1569" s="265" t="s">
        <v>497</v>
      </c>
      <c r="H1569" s="265" t="s">
        <v>499</v>
      </c>
      <c r="I1569" s="265" t="s">
        <v>717</v>
      </c>
      <c r="M1569" s="265" t="s">
        <v>482</v>
      </c>
      <c r="N1569" s="265">
        <v>900</v>
      </c>
    </row>
    <row r="1570" spans="1:14">
      <c r="A1570" s="265">
        <v>215047</v>
      </c>
      <c r="B1570" s="265" t="s">
        <v>1820</v>
      </c>
      <c r="C1570" s="265" t="s">
        <v>797</v>
      </c>
      <c r="D1570" s="265" t="s">
        <v>843</v>
      </c>
      <c r="E1570" s="265" t="s">
        <v>497</v>
      </c>
      <c r="H1570" s="265" t="s">
        <v>499</v>
      </c>
      <c r="I1570" s="265" t="s">
        <v>717</v>
      </c>
      <c r="M1570" s="265" t="s">
        <v>482</v>
      </c>
      <c r="N1570" s="265">
        <v>900</v>
      </c>
    </row>
    <row r="1571" spans="1:14">
      <c r="A1571" s="265">
        <v>214862</v>
      </c>
      <c r="B1571" s="265" t="s">
        <v>1821</v>
      </c>
      <c r="C1571" s="265" t="s">
        <v>115</v>
      </c>
      <c r="D1571" s="265" t="s">
        <v>419</v>
      </c>
      <c r="E1571" s="265" t="s">
        <v>497</v>
      </c>
      <c r="H1571" s="265" t="s">
        <v>499</v>
      </c>
      <c r="I1571" s="265" t="s">
        <v>717</v>
      </c>
      <c r="M1571" s="265" t="s">
        <v>482</v>
      </c>
      <c r="N1571" s="265">
        <v>900</v>
      </c>
    </row>
    <row r="1572" spans="1:14">
      <c r="A1572" s="265">
        <v>215214</v>
      </c>
      <c r="B1572" s="265" t="s">
        <v>1822</v>
      </c>
      <c r="C1572" s="265" t="s">
        <v>88</v>
      </c>
      <c r="D1572" s="265" t="s">
        <v>329</v>
      </c>
      <c r="E1572" s="265" t="s">
        <v>497</v>
      </c>
      <c r="H1572" s="265" t="s">
        <v>499</v>
      </c>
      <c r="I1572" s="265" t="s">
        <v>717</v>
      </c>
      <c r="M1572" s="265" t="s">
        <v>482</v>
      </c>
      <c r="N1572" s="265">
        <v>900</v>
      </c>
    </row>
    <row r="1573" spans="1:14">
      <c r="A1573" s="265">
        <v>213333</v>
      </c>
      <c r="B1573" s="265" t="s">
        <v>1823</v>
      </c>
      <c r="C1573" s="265" t="s">
        <v>142</v>
      </c>
      <c r="D1573" s="265" t="s">
        <v>1170</v>
      </c>
      <c r="E1573" s="265" t="s">
        <v>498</v>
      </c>
      <c r="H1573" s="265" t="s">
        <v>499</v>
      </c>
      <c r="I1573" s="265" t="s">
        <v>717</v>
      </c>
      <c r="M1573" s="265" t="s">
        <v>482</v>
      </c>
      <c r="N1573" s="265">
        <v>900</v>
      </c>
    </row>
    <row r="1574" spans="1:14">
      <c r="A1574" s="265">
        <v>212918</v>
      </c>
      <c r="B1574" s="265" t="s">
        <v>1824</v>
      </c>
      <c r="C1574" s="265" t="s">
        <v>90</v>
      </c>
      <c r="D1574" s="265" t="s">
        <v>1825</v>
      </c>
      <c r="E1574" s="265" t="s">
        <v>498</v>
      </c>
      <c r="H1574" s="265" t="s">
        <v>499</v>
      </c>
      <c r="I1574" s="265" t="s">
        <v>717</v>
      </c>
      <c r="M1574" s="265" t="s">
        <v>482</v>
      </c>
      <c r="N1574" s="265">
        <v>900</v>
      </c>
    </row>
    <row r="1575" spans="1:14">
      <c r="A1575" s="265">
        <v>212128</v>
      </c>
      <c r="B1575" s="265" t="s">
        <v>1827</v>
      </c>
      <c r="C1575" s="265" t="s">
        <v>82</v>
      </c>
      <c r="D1575" s="265" t="s">
        <v>342</v>
      </c>
      <c r="E1575" s="265" t="s">
        <v>497</v>
      </c>
      <c r="H1575" s="265" t="s">
        <v>499</v>
      </c>
      <c r="I1575" s="265" t="s">
        <v>717</v>
      </c>
      <c r="M1575" s="265" t="s">
        <v>482</v>
      </c>
      <c r="N1575" s="265">
        <v>900</v>
      </c>
    </row>
    <row r="1576" spans="1:14">
      <c r="A1576" s="265">
        <v>214672</v>
      </c>
      <c r="B1576" s="265" t="s">
        <v>1832</v>
      </c>
      <c r="C1576" s="265" t="s">
        <v>148</v>
      </c>
      <c r="D1576" s="265" t="s">
        <v>586</v>
      </c>
      <c r="E1576" s="265" t="s">
        <v>498</v>
      </c>
      <c r="H1576" s="265" t="s">
        <v>499</v>
      </c>
      <c r="I1576" s="265" t="s">
        <v>717</v>
      </c>
      <c r="M1576" s="265" t="s">
        <v>482</v>
      </c>
      <c r="N1576" s="265">
        <v>900</v>
      </c>
    </row>
    <row r="1577" spans="1:14">
      <c r="A1577" s="265">
        <v>215186</v>
      </c>
      <c r="B1577" s="265" t="s">
        <v>1833</v>
      </c>
      <c r="C1577" s="265" t="s">
        <v>168</v>
      </c>
      <c r="D1577" s="265" t="s">
        <v>289</v>
      </c>
      <c r="E1577" s="265" t="s">
        <v>498</v>
      </c>
      <c r="H1577" s="265" t="s">
        <v>499</v>
      </c>
      <c r="I1577" s="265" t="s">
        <v>717</v>
      </c>
      <c r="M1577" s="265" t="s">
        <v>482</v>
      </c>
      <c r="N1577" s="265">
        <v>900</v>
      </c>
    </row>
    <row r="1578" spans="1:14">
      <c r="A1578" s="265">
        <v>215332</v>
      </c>
      <c r="B1578" s="265" t="s">
        <v>1837</v>
      </c>
      <c r="C1578" s="265" t="s">
        <v>84</v>
      </c>
      <c r="D1578" s="265" t="s">
        <v>637</v>
      </c>
      <c r="E1578" s="265" t="s">
        <v>497</v>
      </c>
      <c r="H1578" s="265" t="s">
        <v>499</v>
      </c>
      <c r="I1578" s="265" t="s">
        <v>717</v>
      </c>
      <c r="M1578" s="265" t="s">
        <v>482</v>
      </c>
      <c r="N1578" s="265">
        <v>900</v>
      </c>
    </row>
    <row r="1579" spans="1:14">
      <c r="A1579" s="265">
        <v>212257</v>
      </c>
      <c r="B1579" s="265" t="s">
        <v>1839</v>
      </c>
      <c r="C1579" s="265" t="s">
        <v>848</v>
      </c>
      <c r="D1579" s="265" t="s">
        <v>325</v>
      </c>
      <c r="E1579" s="265" t="s">
        <v>498</v>
      </c>
      <c r="H1579" s="265" t="s">
        <v>499</v>
      </c>
      <c r="I1579" s="265" t="s">
        <v>717</v>
      </c>
      <c r="M1579" s="265" t="s">
        <v>482</v>
      </c>
      <c r="N1579" s="265">
        <v>900</v>
      </c>
    </row>
    <row r="1580" spans="1:14">
      <c r="A1580" s="265">
        <v>210214</v>
      </c>
      <c r="B1580" s="265" t="s">
        <v>1840</v>
      </c>
      <c r="C1580" s="265" t="s">
        <v>90</v>
      </c>
      <c r="D1580" s="265" t="s">
        <v>1841</v>
      </c>
      <c r="E1580" s="265" t="s">
        <v>498</v>
      </c>
      <c r="H1580" s="265" t="s">
        <v>499</v>
      </c>
      <c r="I1580" s="265" t="s">
        <v>717</v>
      </c>
      <c r="M1580" s="265" t="s">
        <v>482</v>
      </c>
      <c r="N1580" s="265">
        <v>900</v>
      </c>
    </row>
    <row r="1581" spans="1:14">
      <c r="A1581" s="265">
        <v>215458</v>
      </c>
      <c r="B1581" s="265" t="s">
        <v>1845</v>
      </c>
      <c r="C1581" s="265" t="s">
        <v>1169</v>
      </c>
      <c r="D1581" s="265" t="s">
        <v>1846</v>
      </c>
      <c r="E1581" s="265" t="s">
        <v>497</v>
      </c>
      <c r="H1581" s="265" t="s">
        <v>499</v>
      </c>
      <c r="I1581" s="265" t="s">
        <v>717</v>
      </c>
      <c r="M1581" s="265" t="s">
        <v>482</v>
      </c>
      <c r="N1581" s="265">
        <v>900</v>
      </c>
    </row>
    <row r="1582" spans="1:14">
      <c r="A1582" s="265">
        <v>214833</v>
      </c>
      <c r="B1582" s="265" t="s">
        <v>1131</v>
      </c>
      <c r="C1582" s="265" t="s">
        <v>188</v>
      </c>
      <c r="D1582" s="265" t="s">
        <v>373</v>
      </c>
      <c r="E1582" s="265" t="s">
        <v>498</v>
      </c>
      <c r="H1582" s="265" t="s">
        <v>499</v>
      </c>
      <c r="I1582" s="265" t="s">
        <v>717</v>
      </c>
      <c r="M1582" s="265" t="s">
        <v>482</v>
      </c>
      <c r="N1582" s="265">
        <v>900</v>
      </c>
    </row>
    <row r="1583" spans="1:14">
      <c r="A1583" s="265">
        <v>211760</v>
      </c>
      <c r="B1583" s="265" t="s">
        <v>1847</v>
      </c>
      <c r="C1583" s="265" t="s">
        <v>128</v>
      </c>
      <c r="D1583" s="265" t="s">
        <v>395</v>
      </c>
      <c r="E1583" s="265" t="s">
        <v>497</v>
      </c>
      <c r="H1583" s="265" t="s">
        <v>499</v>
      </c>
      <c r="I1583" s="265" t="s">
        <v>717</v>
      </c>
      <c r="M1583" s="265" t="s">
        <v>482</v>
      </c>
      <c r="N1583" s="265">
        <v>900</v>
      </c>
    </row>
    <row r="1584" spans="1:14">
      <c r="A1584" s="265">
        <v>214683</v>
      </c>
      <c r="B1584" s="265" t="s">
        <v>1849</v>
      </c>
      <c r="C1584" s="265" t="s">
        <v>189</v>
      </c>
      <c r="D1584" s="265" t="s">
        <v>302</v>
      </c>
      <c r="E1584" s="265" t="s">
        <v>497</v>
      </c>
      <c r="H1584" s="265" t="s">
        <v>499</v>
      </c>
      <c r="I1584" s="265" t="s">
        <v>717</v>
      </c>
      <c r="M1584" s="265" t="s">
        <v>482</v>
      </c>
      <c r="N1584" s="265">
        <v>900</v>
      </c>
    </row>
    <row r="1585" spans="1:14">
      <c r="A1585" s="265">
        <v>215461</v>
      </c>
      <c r="B1585" s="265" t="s">
        <v>1856</v>
      </c>
      <c r="C1585" s="265" t="s">
        <v>107</v>
      </c>
      <c r="D1585" s="265" t="s">
        <v>588</v>
      </c>
      <c r="E1585" s="265" t="s">
        <v>498</v>
      </c>
      <c r="H1585" s="265" t="s">
        <v>499</v>
      </c>
      <c r="I1585" s="265" t="s">
        <v>717</v>
      </c>
      <c r="M1585" s="265" t="s">
        <v>482</v>
      </c>
      <c r="N1585" s="265">
        <v>900</v>
      </c>
    </row>
    <row r="1586" spans="1:14">
      <c r="A1586" s="265">
        <v>211819</v>
      </c>
      <c r="B1586" s="265" t="s">
        <v>1857</v>
      </c>
      <c r="C1586" s="265" t="s">
        <v>985</v>
      </c>
      <c r="D1586" s="265" t="s">
        <v>382</v>
      </c>
      <c r="E1586" s="265" t="s">
        <v>498</v>
      </c>
      <c r="H1586" s="265" t="s">
        <v>499</v>
      </c>
      <c r="I1586" s="265" t="s">
        <v>717</v>
      </c>
      <c r="M1586" s="265" t="s">
        <v>482</v>
      </c>
      <c r="N1586" s="265">
        <v>900</v>
      </c>
    </row>
    <row r="1587" spans="1:14">
      <c r="A1587" s="265">
        <v>215230</v>
      </c>
      <c r="B1587" s="265" t="s">
        <v>681</v>
      </c>
      <c r="C1587" s="265" t="s">
        <v>95</v>
      </c>
      <c r="D1587" s="265" t="s">
        <v>1488</v>
      </c>
      <c r="E1587" s="265" t="s">
        <v>497</v>
      </c>
      <c r="H1587" s="265" t="s">
        <v>499</v>
      </c>
      <c r="I1587" s="265" t="s">
        <v>717</v>
      </c>
      <c r="M1587" s="265" t="s">
        <v>482</v>
      </c>
      <c r="N1587" s="265">
        <v>900</v>
      </c>
    </row>
    <row r="1588" spans="1:14">
      <c r="A1588" s="265">
        <v>215363</v>
      </c>
      <c r="B1588" s="265" t="s">
        <v>1858</v>
      </c>
      <c r="C1588" s="265" t="s">
        <v>191</v>
      </c>
      <c r="D1588" s="265" t="s">
        <v>547</v>
      </c>
      <c r="E1588" s="265" t="s">
        <v>498</v>
      </c>
      <c r="H1588" s="265" t="s">
        <v>499</v>
      </c>
      <c r="I1588" s="265" t="s">
        <v>717</v>
      </c>
      <c r="M1588" s="265" t="s">
        <v>482</v>
      </c>
      <c r="N1588" s="265">
        <v>900</v>
      </c>
    </row>
    <row r="1589" spans="1:14">
      <c r="A1589" s="265">
        <v>215336</v>
      </c>
      <c r="B1589" s="265" t="s">
        <v>1861</v>
      </c>
      <c r="C1589" s="265" t="s">
        <v>1637</v>
      </c>
      <c r="D1589" s="265" t="s">
        <v>354</v>
      </c>
      <c r="E1589" s="265" t="s">
        <v>498</v>
      </c>
      <c r="H1589" s="265" t="s">
        <v>499</v>
      </c>
      <c r="I1589" s="265" t="s">
        <v>717</v>
      </c>
      <c r="M1589" s="265" t="s">
        <v>482</v>
      </c>
      <c r="N1589" s="265">
        <v>900</v>
      </c>
    </row>
    <row r="1590" spans="1:14">
      <c r="A1590" s="265">
        <v>214545</v>
      </c>
      <c r="B1590" s="265" t="s">
        <v>1919</v>
      </c>
      <c r="C1590" s="265" t="s">
        <v>81</v>
      </c>
      <c r="D1590" s="265" t="s">
        <v>302</v>
      </c>
      <c r="E1590" s="265" t="s">
        <v>498</v>
      </c>
      <c r="H1590" s="265" t="s">
        <v>499</v>
      </c>
      <c r="I1590" s="265" t="s">
        <v>717</v>
      </c>
      <c r="M1590" s="265" t="s">
        <v>493</v>
      </c>
      <c r="N1590" s="265">
        <v>900</v>
      </c>
    </row>
    <row r="1591" spans="1:14">
      <c r="A1591" s="265">
        <v>215020</v>
      </c>
      <c r="B1591" s="265" t="s">
        <v>1922</v>
      </c>
      <c r="C1591" s="265" t="s">
        <v>84</v>
      </c>
      <c r="D1591" s="265" t="s">
        <v>295</v>
      </c>
      <c r="E1591" s="265" t="s">
        <v>497</v>
      </c>
      <c r="H1591" s="265" t="s">
        <v>499</v>
      </c>
      <c r="I1591" s="265" t="s">
        <v>717</v>
      </c>
      <c r="M1591" s="265" t="s">
        <v>493</v>
      </c>
      <c r="N1591" s="265">
        <v>900</v>
      </c>
    </row>
    <row r="1592" spans="1:14">
      <c r="A1592" s="265">
        <v>215035</v>
      </c>
      <c r="B1592" s="265" t="s">
        <v>1923</v>
      </c>
      <c r="C1592" s="265" t="s">
        <v>128</v>
      </c>
      <c r="D1592" s="265" t="s">
        <v>457</v>
      </c>
      <c r="E1592" s="265" t="s">
        <v>497</v>
      </c>
      <c r="H1592" s="265" t="s">
        <v>499</v>
      </c>
      <c r="I1592" s="265" t="s">
        <v>717</v>
      </c>
      <c r="M1592" s="265" t="s">
        <v>493</v>
      </c>
      <c r="N1592" s="265">
        <v>900</v>
      </c>
    </row>
    <row r="1593" spans="1:14">
      <c r="A1593" s="265">
        <v>212649</v>
      </c>
      <c r="B1593" s="265" t="s">
        <v>1924</v>
      </c>
      <c r="C1593" s="265" t="s">
        <v>597</v>
      </c>
      <c r="D1593" s="265" t="s">
        <v>367</v>
      </c>
      <c r="E1593" s="265" t="s">
        <v>497</v>
      </c>
      <c r="H1593" s="265" t="s">
        <v>499</v>
      </c>
      <c r="I1593" s="265" t="s">
        <v>717</v>
      </c>
      <c r="M1593" s="265" t="s">
        <v>493</v>
      </c>
      <c r="N1593" s="265">
        <v>900</v>
      </c>
    </row>
    <row r="1594" spans="1:14">
      <c r="A1594" s="265">
        <v>214858</v>
      </c>
      <c r="B1594" s="265" t="s">
        <v>1925</v>
      </c>
      <c r="C1594" s="265" t="s">
        <v>135</v>
      </c>
      <c r="D1594" s="265" t="s">
        <v>1926</v>
      </c>
      <c r="E1594" s="265" t="s">
        <v>498</v>
      </c>
      <c r="H1594" s="265" t="s">
        <v>499</v>
      </c>
      <c r="I1594" s="265" t="s">
        <v>717</v>
      </c>
      <c r="M1594" s="265" t="s">
        <v>493</v>
      </c>
      <c r="N1594" s="265">
        <v>900</v>
      </c>
    </row>
    <row r="1595" spans="1:14">
      <c r="A1595" s="265">
        <v>214876</v>
      </c>
      <c r="B1595" s="265" t="s">
        <v>1930</v>
      </c>
      <c r="C1595" s="265" t="s">
        <v>139</v>
      </c>
      <c r="D1595" s="265" t="s">
        <v>311</v>
      </c>
      <c r="E1595" s="265" t="s">
        <v>497</v>
      </c>
      <c r="H1595" s="265" t="s">
        <v>499</v>
      </c>
      <c r="I1595" s="265" t="s">
        <v>717</v>
      </c>
      <c r="M1595" s="265" t="s">
        <v>493</v>
      </c>
      <c r="N1595" s="265">
        <v>900</v>
      </c>
    </row>
    <row r="1596" spans="1:14">
      <c r="A1596" s="265">
        <v>214721</v>
      </c>
      <c r="B1596" s="265" t="s">
        <v>1942</v>
      </c>
      <c r="C1596" s="265" t="s">
        <v>104</v>
      </c>
      <c r="D1596" s="265" t="s">
        <v>586</v>
      </c>
      <c r="E1596" s="265" t="s">
        <v>497</v>
      </c>
      <c r="H1596" s="265" t="s">
        <v>499</v>
      </c>
      <c r="I1596" s="265" t="s">
        <v>717</v>
      </c>
      <c r="M1596" s="265" t="s">
        <v>493</v>
      </c>
      <c r="N1596" s="265">
        <v>900</v>
      </c>
    </row>
    <row r="1597" spans="1:14">
      <c r="A1597" s="265">
        <v>209924</v>
      </c>
      <c r="B1597" s="265" t="s">
        <v>1950</v>
      </c>
      <c r="C1597" s="265" t="s">
        <v>84</v>
      </c>
      <c r="D1597" s="265" t="s">
        <v>314</v>
      </c>
      <c r="E1597" s="265" t="s">
        <v>497</v>
      </c>
      <c r="H1597" s="265" t="s">
        <v>499</v>
      </c>
      <c r="I1597" s="265" t="s">
        <v>717</v>
      </c>
      <c r="M1597" s="265" t="s">
        <v>493</v>
      </c>
      <c r="N1597" s="265">
        <v>900</v>
      </c>
    </row>
    <row r="1598" spans="1:14">
      <c r="A1598" s="265">
        <v>212749</v>
      </c>
      <c r="B1598" s="265" t="s">
        <v>1953</v>
      </c>
      <c r="C1598" s="265" t="s">
        <v>103</v>
      </c>
      <c r="D1598" s="265" t="s">
        <v>696</v>
      </c>
      <c r="E1598" s="265" t="s">
        <v>497</v>
      </c>
      <c r="H1598" s="265" t="s">
        <v>499</v>
      </c>
      <c r="I1598" s="265" t="s">
        <v>717</v>
      </c>
      <c r="M1598" s="265" t="s">
        <v>493</v>
      </c>
      <c r="N1598" s="265">
        <v>900</v>
      </c>
    </row>
    <row r="1599" spans="1:14">
      <c r="A1599" s="265">
        <v>213131</v>
      </c>
      <c r="B1599" s="265" t="s">
        <v>1954</v>
      </c>
      <c r="C1599" s="265" t="s">
        <v>683</v>
      </c>
      <c r="D1599" s="265" t="s">
        <v>298</v>
      </c>
      <c r="E1599" s="265" t="s">
        <v>497</v>
      </c>
      <c r="H1599" s="265" t="s">
        <v>499</v>
      </c>
      <c r="I1599" s="265" t="s">
        <v>717</v>
      </c>
      <c r="M1599" s="265" t="s">
        <v>493</v>
      </c>
      <c r="N1599" s="265">
        <v>900</v>
      </c>
    </row>
    <row r="1600" spans="1:14">
      <c r="A1600" s="265">
        <v>215310</v>
      </c>
      <c r="B1600" s="265" t="s">
        <v>1955</v>
      </c>
      <c r="C1600" s="265" t="s">
        <v>81</v>
      </c>
      <c r="D1600" s="265" t="s">
        <v>961</v>
      </c>
      <c r="E1600" s="265" t="s">
        <v>497</v>
      </c>
      <c r="H1600" s="265" t="s">
        <v>499</v>
      </c>
      <c r="I1600" s="265" t="s">
        <v>717</v>
      </c>
      <c r="M1600" s="265" t="s">
        <v>493</v>
      </c>
      <c r="N1600" s="265">
        <v>900</v>
      </c>
    </row>
    <row r="1601" spans="1:14">
      <c r="A1601" s="265">
        <v>214986</v>
      </c>
      <c r="B1601" s="265" t="s">
        <v>1959</v>
      </c>
      <c r="C1601" s="265" t="s">
        <v>1960</v>
      </c>
      <c r="D1601" s="265" t="s">
        <v>345</v>
      </c>
      <c r="E1601" s="265" t="s">
        <v>497</v>
      </c>
      <c r="H1601" s="265" t="s">
        <v>499</v>
      </c>
      <c r="I1601" s="265" t="s">
        <v>717</v>
      </c>
      <c r="M1601" s="265" t="s">
        <v>493</v>
      </c>
      <c r="N1601" s="265">
        <v>900</v>
      </c>
    </row>
    <row r="1602" spans="1:14">
      <c r="A1602" s="265">
        <v>214700</v>
      </c>
      <c r="B1602" s="265" t="s">
        <v>1963</v>
      </c>
      <c r="C1602" s="265" t="s">
        <v>240</v>
      </c>
      <c r="D1602" s="265" t="s">
        <v>359</v>
      </c>
      <c r="E1602" s="265" t="s">
        <v>497</v>
      </c>
      <c r="H1602" s="265" t="s">
        <v>499</v>
      </c>
      <c r="I1602" s="265" t="s">
        <v>717</v>
      </c>
      <c r="M1602" s="265" t="s">
        <v>493</v>
      </c>
      <c r="N1602" s="265">
        <v>900</v>
      </c>
    </row>
    <row r="1603" spans="1:14">
      <c r="A1603" s="265">
        <v>214881</v>
      </c>
      <c r="B1603" s="265" t="s">
        <v>1967</v>
      </c>
      <c r="C1603" s="265" t="s">
        <v>84</v>
      </c>
      <c r="D1603" s="265" t="s">
        <v>898</v>
      </c>
      <c r="E1603" s="265" t="s">
        <v>498</v>
      </c>
      <c r="H1603" s="265" t="s">
        <v>499</v>
      </c>
      <c r="I1603" s="265" t="s">
        <v>717</v>
      </c>
      <c r="M1603" s="265" t="s">
        <v>493</v>
      </c>
      <c r="N1603" s="265">
        <v>900</v>
      </c>
    </row>
    <row r="1604" spans="1:14">
      <c r="A1604" s="265">
        <v>215449</v>
      </c>
      <c r="B1604" s="265" t="s">
        <v>1970</v>
      </c>
      <c r="C1604" s="265" t="s">
        <v>124</v>
      </c>
      <c r="D1604" s="265" t="s">
        <v>1971</v>
      </c>
      <c r="E1604" s="265" t="s">
        <v>498</v>
      </c>
      <c r="H1604" s="265" t="s">
        <v>499</v>
      </c>
      <c r="I1604" s="265" t="s">
        <v>717</v>
      </c>
      <c r="M1604" s="265" t="s">
        <v>493</v>
      </c>
      <c r="N1604" s="265">
        <v>900</v>
      </c>
    </row>
    <row r="1605" spans="1:14">
      <c r="A1605" s="265">
        <v>215265</v>
      </c>
      <c r="B1605" s="265" t="s">
        <v>1972</v>
      </c>
      <c r="C1605" s="265" t="s">
        <v>683</v>
      </c>
      <c r="D1605" s="265" t="s">
        <v>364</v>
      </c>
      <c r="E1605" s="265" t="s">
        <v>497</v>
      </c>
      <c r="H1605" s="265" t="s">
        <v>499</v>
      </c>
      <c r="I1605" s="265" t="s">
        <v>717</v>
      </c>
      <c r="M1605" s="265" t="s">
        <v>493</v>
      </c>
      <c r="N1605" s="265">
        <v>900</v>
      </c>
    </row>
    <row r="1606" spans="1:14">
      <c r="A1606" s="265">
        <v>215236</v>
      </c>
      <c r="B1606" s="265" t="s">
        <v>1973</v>
      </c>
      <c r="C1606" s="265" t="s">
        <v>84</v>
      </c>
      <c r="D1606" s="265" t="s">
        <v>360</v>
      </c>
      <c r="E1606" s="265" t="s">
        <v>497</v>
      </c>
      <c r="H1606" s="265" t="s">
        <v>499</v>
      </c>
      <c r="I1606" s="265" t="s">
        <v>717</v>
      </c>
      <c r="M1606" s="265" t="s">
        <v>493</v>
      </c>
      <c r="N1606" s="265">
        <v>900</v>
      </c>
    </row>
    <row r="1607" spans="1:14">
      <c r="A1607" s="265">
        <v>215194</v>
      </c>
      <c r="B1607" s="265" t="s">
        <v>1974</v>
      </c>
      <c r="C1607" s="265" t="s">
        <v>1975</v>
      </c>
      <c r="D1607" s="265" t="s">
        <v>855</v>
      </c>
      <c r="E1607" s="265" t="s">
        <v>498</v>
      </c>
      <c r="H1607" s="265" t="s">
        <v>499</v>
      </c>
      <c r="I1607" s="265" t="s">
        <v>717</v>
      </c>
      <c r="M1607" s="265" t="s">
        <v>493</v>
      </c>
      <c r="N1607" s="265">
        <v>900</v>
      </c>
    </row>
    <row r="1608" spans="1:14">
      <c r="A1608" s="265">
        <v>215438</v>
      </c>
      <c r="B1608" s="265" t="s">
        <v>1977</v>
      </c>
      <c r="C1608" s="265" t="s">
        <v>234</v>
      </c>
      <c r="D1608" s="265" t="s">
        <v>287</v>
      </c>
      <c r="E1608" s="265" t="s">
        <v>497</v>
      </c>
      <c r="H1608" s="265" t="s">
        <v>499</v>
      </c>
      <c r="I1608" s="265" t="s">
        <v>717</v>
      </c>
      <c r="M1608" s="265" t="s">
        <v>493</v>
      </c>
      <c r="N1608" s="265">
        <v>900</v>
      </c>
    </row>
    <row r="1609" spans="1:14">
      <c r="A1609" s="265">
        <v>214656</v>
      </c>
      <c r="B1609" s="265" t="s">
        <v>1978</v>
      </c>
      <c r="C1609" s="265" t="s">
        <v>230</v>
      </c>
      <c r="D1609" s="265" t="s">
        <v>386</v>
      </c>
      <c r="E1609" s="265" t="s">
        <v>497</v>
      </c>
      <c r="H1609" s="265" t="s">
        <v>499</v>
      </c>
      <c r="I1609" s="265" t="s">
        <v>717</v>
      </c>
      <c r="M1609" s="265" t="s">
        <v>493</v>
      </c>
      <c r="N1609" s="265">
        <v>900</v>
      </c>
    </row>
    <row r="1610" spans="1:14">
      <c r="A1610" s="265">
        <v>215471</v>
      </c>
      <c r="B1610" s="265" t="s">
        <v>1979</v>
      </c>
      <c r="C1610" s="265" t="s">
        <v>78</v>
      </c>
      <c r="D1610" s="265" t="s">
        <v>1980</v>
      </c>
      <c r="E1610" s="265" t="s">
        <v>498</v>
      </c>
      <c r="H1610" s="265" t="s">
        <v>499</v>
      </c>
      <c r="I1610" s="265" t="s">
        <v>717</v>
      </c>
      <c r="M1610" s="265" t="s">
        <v>493</v>
      </c>
      <c r="N1610" s="265">
        <v>900</v>
      </c>
    </row>
    <row r="1611" spans="1:14">
      <c r="A1611" s="265">
        <v>213565</v>
      </c>
      <c r="B1611" s="265" t="s">
        <v>2062</v>
      </c>
      <c r="C1611" s="265" t="s">
        <v>109</v>
      </c>
      <c r="D1611" s="265" t="s">
        <v>363</v>
      </c>
      <c r="E1611" s="265" t="s">
        <v>498</v>
      </c>
      <c r="H1611" s="265" t="s">
        <v>499</v>
      </c>
      <c r="I1611" s="265" t="s">
        <v>717</v>
      </c>
      <c r="M1611" s="265" t="s">
        <v>472</v>
      </c>
      <c r="N1611" s="265">
        <v>900</v>
      </c>
    </row>
    <row r="1612" spans="1:14">
      <c r="A1612" s="265">
        <v>213969</v>
      </c>
      <c r="B1612" s="265" t="s">
        <v>2063</v>
      </c>
      <c r="C1612" s="265" t="s">
        <v>2054</v>
      </c>
      <c r="D1612" s="265" t="s">
        <v>285</v>
      </c>
      <c r="E1612" s="265" t="s">
        <v>497</v>
      </c>
      <c r="H1612" s="265" t="s">
        <v>499</v>
      </c>
      <c r="I1612" s="265" t="s">
        <v>717</v>
      </c>
      <c r="M1612" s="265" t="s">
        <v>472</v>
      </c>
      <c r="N1612" s="265">
        <v>900</v>
      </c>
    </row>
    <row r="1613" spans="1:14">
      <c r="A1613" s="265">
        <v>212159</v>
      </c>
      <c r="B1613" s="265" t="s">
        <v>2064</v>
      </c>
      <c r="C1613" s="265" t="s">
        <v>616</v>
      </c>
      <c r="D1613" s="265" t="s">
        <v>340</v>
      </c>
      <c r="E1613" s="265" t="s">
        <v>498</v>
      </c>
      <c r="H1613" s="265" t="s">
        <v>499</v>
      </c>
      <c r="I1613" s="265" t="s">
        <v>717</v>
      </c>
      <c r="M1613" s="265" t="s">
        <v>472</v>
      </c>
      <c r="N1613" s="265">
        <v>900</v>
      </c>
    </row>
    <row r="1614" spans="1:14">
      <c r="A1614" s="265">
        <v>214762</v>
      </c>
      <c r="B1614" s="265" t="s">
        <v>2068</v>
      </c>
      <c r="C1614" s="265" t="s">
        <v>97</v>
      </c>
      <c r="D1614" s="265" t="s">
        <v>293</v>
      </c>
      <c r="E1614" s="265" t="s">
        <v>498</v>
      </c>
      <c r="H1614" s="265" t="s">
        <v>499</v>
      </c>
      <c r="I1614" s="265" t="s">
        <v>717</v>
      </c>
      <c r="M1614" s="265" t="s">
        <v>472</v>
      </c>
      <c r="N1614" s="265">
        <v>900</v>
      </c>
    </row>
    <row r="1615" spans="1:14">
      <c r="A1615" s="265">
        <v>215407</v>
      </c>
      <c r="B1615" s="265" t="s">
        <v>2069</v>
      </c>
      <c r="C1615" s="265" t="s">
        <v>2070</v>
      </c>
      <c r="D1615" s="265" t="s">
        <v>311</v>
      </c>
      <c r="E1615" s="265" t="s">
        <v>498</v>
      </c>
      <c r="H1615" s="265" t="s">
        <v>499</v>
      </c>
      <c r="I1615" s="265" t="s">
        <v>717</v>
      </c>
      <c r="M1615" s="265" t="s">
        <v>472</v>
      </c>
      <c r="N1615" s="265">
        <v>900</v>
      </c>
    </row>
    <row r="1616" spans="1:14">
      <c r="A1616" s="265">
        <v>214776</v>
      </c>
      <c r="B1616" s="265" t="s">
        <v>2071</v>
      </c>
      <c r="C1616" s="265" t="s">
        <v>2072</v>
      </c>
      <c r="D1616" s="265" t="s">
        <v>2073</v>
      </c>
      <c r="E1616" s="265" t="s">
        <v>498</v>
      </c>
      <c r="H1616" s="265" t="s">
        <v>499</v>
      </c>
      <c r="I1616" s="265" t="s">
        <v>717</v>
      </c>
      <c r="M1616" s="265" t="s">
        <v>472</v>
      </c>
      <c r="N1616" s="265">
        <v>900</v>
      </c>
    </row>
    <row r="1617" spans="1:14">
      <c r="A1617" s="265">
        <v>215382</v>
      </c>
      <c r="B1617" s="265" t="s">
        <v>2074</v>
      </c>
      <c r="C1617" s="265" t="s">
        <v>133</v>
      </c>
      <c r="D1617" s="265" t="s">
        <v>373</v>
      </c>
      <c r="E1617" s="265" t="s">
        <v>498</v>
      </c>
      <c r="H1617" s="265" t="s">
        <v>499</v>
      </c>
      <c r="I1617" s="265" t="s">
        <v>717</v>
      </c>
      <c r="M1617" s="265" t="s">
        <v>472</v>
      </c>
      <c r="N1617" s="265">
        <v>900</v>
      </c>
    </row>
    <row r="1618" spans="1:14">
      <c r="A1618" s="265">
        <v>214440</v>
      </c>
      <c r="B1618" s="265" t="s">
        <v>2075</v>
      </c>
      <c r="C1618" s="265" t="s">
        <v>113</v>
      </c>
      <c r="D1618" s="265" t="s">
        <v>835</v>
      </c>
      <c r="E1618" s="265" t="s">
        <v>498</v>
      </c>
      <c r="H1618" s="265" t="s">
        <v>499</v>
      </c>
      <c r="I1618" s="265" t="s">
        <v>717</v>
      </c>
      <c r="M1618" s="265" t="s">
        <v>472</v>
      </c>
      <c r="N1618" s="265">
        <v>900</v>
      </c>
    </row>
    <row r="1619" spans="1:14">
      <c r="A1619" s="265">
        <v>209683</v>
      </c>
      <c r="B1619" s="265" t="s">
        <v>2077</v>
      </c>
      <c r="C1619" s="265" t="s">
        <v>115</v>
      </c>
      <c r="D1619" s="265" t="s">
        <v>354</v>
      </c>
      <c r="E1619" s="265" t="s">
        <v>497</v>
      </c>
      <c r="H1619" s="265" t="s">
        <v>499</v>
      </c>
      <c r="I1619" s="265" t="s">
        <v>717</v>
      </c>
      <c r="M1619" s="265" t="s">
        <v>472</v>
      </c>
      <c r="N1619" s="265">
        <v>900</v>
      </c>
    </row>
    <row r="1620" spans="1:14">
      <c r="A1620" s="265">
        <v>213180</v>
      </c>
      <c r="B1620" s="265" t="s">
        <v>2078</v>
      </c>
      <c r="C1620" s="265" t="s">
        <v>87</v>
      </c>
      <c r="D1620" s="265" t="s">
        <v>357</v>
      </c>
      <c r="E1620" s="265" t="s">
        <v>497</v>
      </c>
      <c r="H1620" s="265" t="s">
        <v>499</v>
      </c>
      <c r="I1620" s="265" t="s">
        <v>717</v>
      </c>
      <c r="M1620" s="265" t="s">
        <v>472</v>
      </c>
      <c r="N1620" s="265">
        <v>900</v>
      </c>
    </row>
    <row r="1621" spans="1:14">
      <c r="A1621" s="265">
        <v>214743</v>
      </c>
      <c r="B1621" s="265" t="s">
        <v>2080</v>
      </c>
      <c r="C1621" s="265" t="s">
        <v>128</v>
      </c>
      <c r="D1621" s="265" t="s">
        <v>417</v>
      </c>
      <c r="E1621" s="265" t="s">
        <v>498</v>
      </c>
      <c r="H1621" s="265" t="s">
        <v>499</v>
      </c>
      <c r="I1621" s="265" t="s">
        <v>717</v>
      </c>
      <c r="M1621" s="265" t="s">
        <v>472</v>
      </c>
      <c r="N1621" s="265">
        <v>900</v>
      </c>
    </row>
    <row r="1622" spans="1:14">
      <c r="A1622" s="265">
        <v>214437</v>
      </c>
      <c r="B1622" s="265" t="s">
        <v>2082</v>
      </c>
      <c r="C1622" s="265" t="s">
        <v>152</v>
      </c>
      <c r="D1622" s="265" t="s">
        <v>228</v>
      </c>
      <c r="E1622" s="265" t="s">
        <v>498</v>
      </c>
      <c r="H1622" s="265" t="s">
        <v>499</v>
      </c>
      <c r="I1622" s="265" t="s">
        <v>717</v>
      </c>
      <c r="M1622" s="265" t="s">
        <v>472</v>
      </c>
      <c r="N1622" s="265">
        <v>900</v>
      </c>
    </row>
    <row r="1623" spans="1:14">
      <c r="A1623" s="265">
        <v>215080</v>
      </c>
      <c r="B1623" s="265" t="s">
        <v>2085</v>
      </c>
      <c r="C1623" s="265" t="s">
        <v>128</v>
      </c>
      <c r="D1623" s="265" t="s">
        <v>875</v>
      </c>
      <c r="E1623" s="265" t="s">
        <v>497</v>
      </c>
      <c r="H1623" s="265" t="s">
        <v>499</v>
      </c>
      <c r="I1623" s="265" t="s">
        <v>717</v>
      </c>
      <c r="M1623" s="265" t="s">
        <v>472</v>
      </c>
      <c r="N1623" s="265">
        <v>900</v>
      </c>
    </row>
    <row r="1624" spans="1:14">
      <c r="A1624" s="265">
        <v>213332</v>
      </c>
      <c r="B1624" s="265" t="s">
        <v>2086</v>
      </c>
      <c r="C1624" s="265" t="s">
        <v>115</v>
      </c>
      <c r="D1624" s="265" t="s">
        <v>321</v>
      </c>
      <c r="E1624" s="265" t="s">
        <v>498</v>
      </c>
      <c r="H1624" s="265" t="s">
        <v>499</v>
      </c>
      <c r="I1624" s="265" t="s">
        <v>717</v>
      </c>
      <c r="M1624" s="265" t="s">
        <v>472</v>
      </c>
      <c r="N1624" s="265">
        <v>900</v>
      </c>
    </row>
    <row r="1625" spans="1:14">
      <c r="A1625" s="265">
        <v>215187</v>
      </c>
      <c r="B1625" s="265" t="s">
        <v>2089</v>
      </c>
      <c r="C1625" s="265" t="s">
        <v>998</v>
      </c>
      <c r="D1625" s="265" t="s">
        <v>875</v>
      </c>
      <c r="E1625" s="265" t="s">
        <v>498</v>
      </c>
      <c r="H1625" s="265" t="s">
        <v>499</v>
      </c>
      <c r="I1625" s="265" t="s">
        <v>717</v>
      </c>
      <c r="M1625" s="265" t="s">
        <v>472</v>
      </c>
      <c r="N1625" s="265">
        <v>900</v>
      </c>
    </row>
    <row r="1626" spans="1:14">
      <c r="A1626" s="265">
        <v>215423</v>
      </c>
      <c r="B1626" s="265" t="s">
        <v>2092</v>
      </c>
      <c r="C1626" s="265" t="s">
        <v>97</v>
      </c>
      <c r="D1626" s="265" t="s">
        <v>1939</v>
      </c>
      <c r="E1626" s="265" t="s">
        <v>498</v>
      </c>
      <c r="H1626" s="265" t="s">
        <v>499</v>
      </c>
      <c r="I1626" s="265" t="s">
        <v>717</v>
      </c>
      <c r="M1626" s="265" t="s">
        <v>472</v>
      </c>
      <c r="N1626" s="265">
        <v>900</v>
      </c>
    </row>
    <row r="1627" spans="1:14">
      <c r="A1627" s="265">
        <v>213530</v>
      </c>
      <c r="B1627" s="265" t="s">
        <v>2093</v>
      </c>
      <c r="C1627" s="265" t="s">
        <v>616</v>
      </c>
      <c r="D1627" s="265" t="s">
        <v>316</v>
      </c>
      <c r="E1627" s="265" t="s">
        <v>498</v>
      </c>
      <c r="H1627" s="265" t="s">
        <v>499</v>
      </c>
      <c r="I1627" s="265" t="s">
        <v>717</v>
      </c>
      <c r="M1627" s="265" t="s">
        <v>472</v>
      </c>
      <c r="N1627" s="265">
        <v>900</v>
      </c>
    </row>
    <row r="1628" spans="1:14">
      <c r="A1628" s="265">
        <v>215090</v>
      </c>
      <c r="B1628" s="265" t="s">
        <v>2095</v>
      </c>
      <c r="C1628" s="265" t="s">
        <v>133</v>
      </c>
      <c r="D1628" s="265" t="s">
        <v>961</v>
      </c>
      <c r="E1628" s="265" t="s">
        <v>497</v>
      </c>
      <c r="H1628" s="265" t="s">
        <v>499</v>
      </c>
      <c r="I1628" s="265" t="s">
        <v>717</v>
      </c>
      <c r="M1628" s="265" t="s">
        <v>472</v>
      </c>
      <c r="N1628" s="265">
        <v>900</v>
      </c>
    </row>
    <row r="1629" spans="1:14">
      <c r="A1629" s="265">
        <v>214186</v>
      </c>
      <c r="B1629" s="265" t="s">
        <v>2096</v>
      </c>
      <c r="C1629" s="265" t="s">
        <v>1404</v>
      </c>
      <c r="D1629" s="265" t="s">
        <v>351</v>
      </c>
      <c r="E1629" s="265" t="s">
        <v>497</v>
      </c>
      <c r="H1629" s="265" t="s">
        <v>499</v>
      </c>
      <c r="I1629" s="265" t="s">
        <v>717</v>
      </c>
      <c r="M1629" s="265" t="s">
        <v>472</v>
      </c>
      <c r="N1629" s="265">
        <v>900</v>
      </c>
    </row>
    <row r="1630" spans="1:14">
      <c r="A1630" s="265">
        <v>212395</v>
      </c>
      <c r="B1630" s="265" t="s">
        <v>2098</v>
      </c>
      <c r="C1630" s="265" t="s">
        <v>148</v>
      </c>
      <c r="D1630" s="265" t="s">
        <v>292</v>
      </c>
      <c r="E1630" s="265" t="s">
        <v>498</v>
      </c>
      <c r="H1630" s="265" t="s">
        <v>499</v>
      </c>
      <c r="I1630" s="265" t="s">
        <v>717</v>
      </c>
      <c r="M1630" s="265" t="s">
        <v>472</v>
      </c>
      <c r="N1630" s="265">
        <v>900</v>
      </c>
    </row>
    <row r="1631" spans="1:14">
      <c r="A1631" s="265">
        <v>215268</v>
      </c>
      <c r="B1631" s="265" t="s">
        <v>2100</v>
      </c>
      <c r="C1631" s="265" t="s">
        <v>107</v>
      </c>
      <c r="D1631" s="265" t="s">
        <v>320</v>
      </c>
      <c r="E1631" s="265" t="s">
        <v>497</v>
      </c>
      <c r="H1631" s="265" t="s">
        <v>499</v>
      </c>
      <c r="I1631" s="265" t="s">
        <v>717</v>
      </c>
      <c r="M1631" s="265" t="s">
        <v>472</v>
      </c>
      <c r="N1631" s="265">
        <v>900</v>
      </c>
    </row>
    <row r="1632" spans="1:14">
      <c r="A1632" s="265">
        <v>211603</v>
      </c>
      <c r="B1632" s="265" t="s">
        <v>2101</v>
      </c>
      <c r="C1632" s="265" t="s">
        <v>2102</v>
      </c>
      <c r="D1632" s="265" t="s">
        <v>306</v>
      </c>
      <c r="E1632" s="265" t="s">
        <v>498</v>
      </c>
      <c r="H1632" s="265" t="s">
        <v>499</v>
      </c>
      <c r="I1632" s="265" t="s">
        <v>717</v>
      </c>
      <c r="M1632" s="265" t="s">
        <v>472</v>
      </c>
      <c r="N1632" s="265">
        <v>900</v>
      </c>
    </row>
    <row r="1633" spans="1:14">
      <c r="A1633" s="265">
        <v>215011</v>
      </c>
      <c r="B1633" s="265" t="s">
        <v>2103</v>
      </c>
      <c r="C1633" s="265" t="s">
        <v>84</v>
      </c>
      <c r="D1633" s="265" t="s">
        <v>301</v>
      </c>
      <c r="E1633" s="265" t="s">
        <v>498</v>
      </c>
      <c r="H1633" s="265" t="s">
        <v>499</v>
      </c>
      <c r="I1633" s="265" t="s">
        <v>717</v>
      </c>
      <c r="M1633" s="265" t="s">
        <v>472</v>
      </c>
      <c r="N1633" s="265">
        <v>900</v>
      </c>
    </row>
    <row r="1634" spans="1:14">
      <c r="A1634" s="265">
        <v>215252</v>
      </c>
      <c r="B1634" s="265" t="s">
        <v>2106</v>
      </c>
      <c r="C1634" s="265" t="s">
        <v>155</v>
      </c>
      <c r="D1634" s="265" t="s">
        <v>314</v>
      </c>
      <c r="E1634" s="265" t="s">
        <v>497</v>
      </c>
      <c r="H1634" s="265" t="s">
        <v>499</v>
      </c>
      <c r="I1634" s="265" t="s">
        <v>717</v>
      </c>
      <c r="M1634" s="265" t="s">
        <v>472</v>
      </c>
      <c r="N1634" s="265">
        <v>900</v>
      </c>
    </row>
    <row r="1635" spans="1:14">
      <c r="A1635" s="265">
        <v>215135</v>
      </c>
      <c r="B1635" s="265" t="s">
        <v>2107</v>
      </c>
      <c r="C1635" s="265" t="s">
        <v>128</v>
      </c>
      <c r="D1635" s="265" t="s">
        <v>2108</v>
      </c>
      <c r="E1635" s="265" t="s">
        <v>498</v>
      </c>
      <c r="H1635" s="265" t="s">
        <v>499</v>
      </c>
      <c r="I1635" s="265" t="s">
        <v>717</v>
      </c>
      <c r="M1635" s="265" t="s">
        <v>472</v>
      </c>
      <c r="N1635" s="265">
        <v>900</v>
      </c>
    </row>
    <row r="1636" spans="1:14">
      <c r="A1636" s="265">
        <v>214771</v>
      </c>
      <c r="B1636" s="265" t="s">
        <v>2111</v>
      </c>
      <c r="C1636" s="265" t="s">
        <v>1006</v>
      </c>
      <c r="D1636" s="265" t="s">
        <v>1416</v>
      </c>
      <c r="E1636" s="265" t="s">
        <v>498</v>
      </c>
      <c r="H1636" s="265" t="s">
        <v>499</v>
      </c>
      <c r="I1636" s="265" t="s">
        <v>717</v>
      </c>
      <c r="M1636" s="265" t="s">
        <v>472</v>
      </c>
      <c r="N1636" s="265">
        <v>900</v>
      </c>
    </row>
    <row r="1637" spans="1:14">
      <c r="A1637" s="265">
        <v>214480</v>
      </c>
      <c r="B1637" s="265" t="s">
        <v>2113</v>
      </c>
      <c r="C1637" s="265" t="s">
        <v>2114</v>
      </c>
      <c r="D1637" s="265" t="s">
        <v>2115</v>
      </c>
      <c r="E1637" s="265" t="s">
        <v>498</v>
      </c>
      <c r="H1637" s="265" t="s">
        <v>499</v>
      </c>
      <c r="I1637" s="265" t="s">
        <v>717</v>
      </c>
      <c r="M1637" s="265" t="s">
        <v>472</v>
      </c>
      <c r="N1637" s="265">
        <v>900</v>
      </c>
    </row>
    <row r="1638" spans="1:14">
      <c r="A1638" s="265">
        <v>213456</v>
      </c>
      <c r="B1638" s="265" t="s">
        <v>2116</v>
      </c>
      <c r="C1638" s="265" t="s">
        <v>227</v>
      </c>
      <c r="D1638" s="265" t="s">
        <v>433</v>
      </c>
      <c r="E1638" s="265" t="s">
        <v>498</v>
      </c>
      <c r="H1638" s="265" t="s">
        <v>499</v>
      </c>
      <c r="I1638" s="265" t="s">
        <v>717</v>
      </c>
      <c r="M1638" s="265" t="s">
        <v>472</v>
      </c>
      <c r="N1638" s="265">
        <v>900</v>
      </c>
    </row>
    <row r="1639" spans="1:14">
      <c r="A1639" s="265">
        <v>214701</v>
      </c>
      <c r="B1639" s="265" t="s">
        <v>2119</v>
      </c>
      <c r="C1639" s="265" t="s">
        <v>874</v>
      </c>
      <c r="D1639" s="265" t="s">
        <v>306</v>
      </c>
      <c r="E1639" s="265" t="s">
        <v>497</v>
      </c>
      <c r="H1639" s="265" t="s">
        <v>499</v>
      </c>
      <c r="I1639" s="265" t="s">
        <v>717</v>
      </c>
      <c r="M1639" s="265" t="s">
        <v>472</v>
      </c>
      <c r="N1639" s="265">
        <v>900</v>
      </c>
    </row>
    <row r="1640" spans="1:14">
      <c r="A1640" s="265">
        <v>211104</v>
      </c>
      <c r="B1640" s="265" t="s">
        <v>2120</v>
      </c>
      <c r="C1640" s="265" t="s">
        <v>222</v>
      </c>
      <c r="D1640" s="265" t="s">
        <v>328</v>
      </c>
      <c r="E1640" s="265" t="s">
        <v>497</v>
      </c>
      <c r="H1640" s="265" t="s">
        <v>499</v>
      </c>
      <c r="I1640" s="265" t="s">
        <v>717</v>
      </c>
      <c r="M1640" s="265" t="s">
        <v>472</v>
      </c>
      <c r="N1640" s="265">
        <v>900</v>
      </c>
    </row>
    <row r="1641" spans="1:14">
      <c r="A1641" s="265">
        <v>212628</v>
      </c>
      <c r="B1641" s="265" t="s">
        <v>2122</v>
      </c>
      <c r="C1641" s="265" t="s">
        <v>133</v>
      </c>
      <c r="D1641" s="265" t="s">
        <v>322</v>
      </c>
      <c r="E1641" s="265" t="s">
        <v>498</v>
      </c>
      <c r="H1641" s="265" t="s">
        <v>499</v>
      </c>
      <c r="I1641" s="265" t="s">
        <v>717</v>
      </c>
      <c r="M1641" s="265" t="s">
        <v>472</v>
      </c>
      <c r="N1641" s="265">
        <v>900</v>
      </c>
    </row>
    <row r="1642" spans="1:14">
      <c r="A1642" s="265">
        <v>213221</v>
      </c>
      <c r="B1642" s="265" t="s">
        <v>2123</v>
      </c>
      <c r="C1642" s="265" t="s">
        <v>166</v>
      </c>
      <c r="D1642" s="265" t="s">
        <v>1674</v>
      </c>
      <c r="E1642" s="265" t="s">
        <v>498</v>
      </c>
      <c r="H1642" s="265" t="s">
        <v>499</v>
      </c>
      <c r="I1642" s="265" t="s">
        <v>717</v>
      </c>
      <c r="M1642" s="265" t="s">
        <v>472</v>
      </c>
      <c r="N1642" s="265">
        <v>900</v>
      </c>
    </row>
    <row r="1643" spans="1:14">
      <c r="A1643" s="265">
        <v>213494</v>
      </c>
      <c r="B1643" s="265" t="s">
        <v>2126</v>
      </c>
      <c r="C1643" s="265" t="s">
        <v>400</v>
      </c>
      <c r="D1643" s="265" t="s">
        <v>944</v>
      </c>
      <c r="E1643" s="265" t="s">
        <v>498</v>
      </c>
      <c r="H1643" s="265" t="s">
        <v>499</v>
      </c>
      <c r="I1643" s="265" t="s">
        <v>717</v>
      </c>
      <c r="M1643" s="265" t="s">
        <v>472</v>
      </c>
      <c r="N1643" s="265">
        <v>900</v>
      </c>
    </row>
    <row r="1644" spans="1:14">
      <c r="A1644" s="265">
        <v>213326</v>
      </c>
      <c r="B1644" s="265" t="s">
        <v>2127</v>
      </c>
      <c r="C1644" s="265" t="s">
        <v>134</v>
      </c>
      <c r="D1644" s="265" t="s">
        <v>289</v>
      </c>
      <c r="E1644" s="265" t="s">
        <v>498</v>
      </c>
      <c r="H1644" s="265" t="s">
        <v>499</v>
      </c>
      <c r="I1644" s="265" t="s">
        <v>717</v>
      </c>
      <c r="M1644" s="265" t="s">
        <v>472</v>
      </c>
      <c r="N1644" s="265">
        <v>900</v>
      </c>
    </row>
    <row r="1645" spans="1:14">
      <c r="A1645" s="265">
        <v>213874</v>
      </c>
      <c r="B1645" s="265" t="s">
        <v>2128</v>
      </c>
      <c r="C1645" s="265" t="s">
        <v>80</v>
      </c>
      <c r="D1645" s="265" t="s">
        <v>308</v>
      </c>
      <c r="E1645" s="265" t="s">
        <v>497</v>
      </c>
      <c r="H1645" s="265" t="s">
        <v>499</v>
      </c>
      <c r="I1645" s="265" t="s">
        <v>717</v>
      </c>
      <c r="M1645" s="265" t="s">
        <v>472</v>
      </c>
      <c r="N1645" s="265">
        <v>900</v>
      </c>
    </row>
    <row r="1646" spans="1:14">
      <c r="A1646" s="265">
        <v>215196</v>
      </c>
      <c r="B1646" s="265" t="s">
        <v>2129</v>
      </c>
      <c r="C1646" s="265" t="s">
        <v>134</v>
      </c>
      <c r="D1646" s="265" t="s">
        <v>2130</v>
      </c>
      <c r="E1646" s="265" t="s">
        <v>498</v>
      </c>
      <c r="H1646" s="265" t="s">
        <v>499</v>
      </c>
      <c r="I1646" s="265" t="s">
        <v>717</v>
      </c>
      <c r="M1646" s="265" t="s">
        <v>472</v>
      </c>
      <c r="N1646" s="265">
        <v>900</v>
      </c>
    </row>
    <row r="1647" spans="1:14">
      <c r="A1647" s="265">
        <v>214165</v>
      </c>
      <c r="B1647" s="265" t="s">
        <v>2131</v>
      </c>
      <c r="C1647" s="265" t="s">
        <v>95</v>
      </c>
      <c r="D1647" s="265" t="s">
        <v>370</v>
      </c>
      <c r="E1647" s="265" t="s">
        <v>498</v>
      </c>
      <c r="H1647" s="265" t="s">
        <v>499</v>
      </c>
      <c r="I1647" s="265" t="s">
        <v>717</v>
      </c>
      <c r="M1647" s="265" t="s">
        <v>472</v>
      </c>
      <c r="N1647" s="265">
        <v>900</v>
      </c>
    </row>
    <row r="1648" spans="1:14">
      <c r="A1648" s="265">
        <v>212248</v>
      </c>
      <c r="B1648" s="265" t="s">
        <v>2132</v>
      </c>
      <c r="C1648" s="265" t="s">
        <v>217</v>
      </c>
      <c r="D1648" s="265" t="s">
        <v>342</v>
      </c>
      <c r="E1648" s="265" t="s">
        <v>498</v>
      </c>
      <c r="H1648" s="265" t="s">
        <v>499</v>
      </c>
      <c r="I1648" s="265" t="s">
        <v>717</v>
      </c>
      <c r="M1648" s="265" t="s">
        <v>472</v>
      </c>
      <c r="N1648" s="265">
        <v>900</v>
      </c>
    </row>
    <row r="1649" spans="1:14">
      <c r="A1649" s="265">
        <v>215348</v>
      </c>
      <c r="B1649" s="265" t="s">
        <v>2133</v>
      </c>
      <c r="C1649" s="265" t="s">
        <v>148</v>
      </c>
      <c r="D1649" s="265" t="s">
        <v>287</v>
      </c>
      <c r="E1649" s="265" t="s">
        <v>498</v>
      </c>
      <c r="H1649" s="265" t="s">
        <v>499</v>
      </c>
      <c r="I1649" s="265" t="s">
        <v>717</v>
      </c>
      <c r="M1649" s="265" t="s">
        <v>472</v>
      </c>
      <c r="N1649" s="265">
        <v>900</v>
      </c>
    </row>
    <row r="1650" spans="1:14">
      <c r="A1650" s="265">
        <v>212635</v>
      </c>
      <c r="B1650" s="265" t="s">
        <v>2134</v>
      </c>
      <c r="C1650" s="265" t="s">
        <v>128</v>
      </c>
      <c r="D1650" s="265" t="s">
        <v>362</v>
      </c>
      <c r="E1650" s="265" t="s">
        <v>497</v>
      </c>
      <c r="H1650" s="265" t="s">
        <v>499</v>
      </c>
      <c r="I1650" s="265" t="s">
        <v>717</v>
      </c>
      <c r="M1650" s="265" t="s">
        <v>472</v>
      </c>
      <c r="N1650" s="265">
        <v>900</v>
      </c>
    </row>
    <row r="1651" spans="1:14">
      <c r="A1651" s="265">
        <v>211215</v>
      </c>
      <c r="B1651" s="265" t="s">
        <v>768</v>
      </c>
      <c r="C1651" s="265" t="s">
        <v>2136</v>
      </c>
      <c r="D1651" s="265" t="s">
        <v>2137</v>
      </c>
      <c r="E1651" s="265" t="s">
        <v>497</v>
      </c>
      <c r="H1651" s="265" t="s">
        <v>499</v>
      </c>
      <c r="I1651" s="265" t="s">
        <v>717</v>
      </c>
      <c r="M1651" s="265" t="s">
        <v>472</v>
      </c>
      <c r="N1651" s="265">
        <v>900</v>
      </c>
    </row>
    <row r="1652" spans="1:14">
      <c r="A1652" s="265">
        <v>214225</v>
      </c>
      <c r="B1652" s="265" t="s">
        <v>2140</v>
      </c>
      <c r="C1652" s="265" t="s">
        <v>2141</v>
      </c>
      <c r="D1652" s="265" t="s">
        <v>875</v>
      </c>
      <c r="E1652" s="265" t="s">
        <v>497</v>
      </c>
      <c r="H1652" s="265" t="s">
        <v>499</v>
      </c>
      <c r="I1652" s="265" t="s">
        <v>717</v>
      </c>
      <c r="M1652" s="265" t="s">
        <v>472</v>
      </c>
      <c r="N1652" s="265">
        <v>900</v>
      </c>
    </row>
    <row r="1653" spans="1:14">
      <c r="A1653" s="265">
        <v>214378</v>
      </c>
      <c r="B1653" s="265" t="s">
        <v>2144</v>
      </c>
      <c r="C1653" s="265" t="s">
        <v>153</v>
      </c>
      <c r="D1653" s="265" t="s">
        <v>2145</v>
      </c>
      <c r="E1653" s="265" t="s">
        <v>498</v>
      </c>
      <c r="H1653" s="265" t="s">
        <v>499</v>
      </c>
      <c r="I1653" s="265" t="s">
        <v>717</v>
      </c>
      <c r="M1653" s="265" t="s">
        <v>472</v>
      </c>
      <c r="N1653" s="265">
        <v>900</v>
      </c>
    </row>
    <row r="1654" spans="1:14">
      <c r="A1654" s="265">
        <v>214959</v>
      </c>
      <c r="B1654" s="265" t="s">
        <v>2147</v>
      </c>
      <c r="C1654" s="265" t="s">
        <v>183</v>
      </c>
      <c r="D1654" s="265" t="s">
        <v>2148</v>
      </c>
      <c r="E1654" s="265" t="s">
        <v>498</v>
      </c>
      <c r="H1654" s="265" t="s">
        <v>499</v>
      </c>
      <c r="I1654" s="265" t="s">
        <v>717</v>
      </c>
      <c r="M1654" s="265" t="s">
        <v>472</v>
      </c>
      <c r="N1654" s="265">
        <v>900</v>
      </c>
    </row>
    <row r="1655" spans="1:14">
      <c r="A1655" s="265">
        <v>212824</v>
      </c>
      <c r="B1655" s="265" t="s">
        <v>2149</v>
      </c>
      <c r="C1655" s="265" t="s">
        <v>918</v>
      </c>
      <c r="D1655" s="265" t="s">
        <v>284</v>
      </c>
      <c r="E1655" s="265" t="s">
        <v>497</v>
      </c>
      <c r="H1655" s="265" t="s">
        <v>499</v>
      </c>
      <c r="I1655" s="265" t="s">
        <v>717</v>
      </c>
      <c r="M1655" s="265" t="s">
        <v>472</v>
      </c>
      <c r="N1655" s="265">
        <v>900</v>
      </c>
    </row>
    <row r="1656" spans="1:14">
      <c r="A1656" s="265">
        <v>213682</v>
      </c>
      <c r="B1656" s="265" t="s">
        <v>2150</v>
      </c>
      <c r="C1656" s="265" t="s">
        <v>209</v>
      </c>
      <c r="D1656" s="265" t="s">
        <v>245</v>
      </c>
      <c r="E1656" s="265" t="s">
        <v>498</v>
      </c>
      <c r="H1656" s="265" t="s">
        <v>499</v>
      </c>
      <c r="I1656" s="265" t="s">
        <v>717</v>
      </c>
      <c r="M1656" s="265" t="s">
        <v>472</v>
      </c>
      <c r="N1656" s="265">
        <v>900</v>
      </c>
    </row>
    <row r="1657" spans="1:14">
      <c r="A1657" s="265">
        <v>212775</v>
      </c>
      <c r="B1657" s="265" t="s">
        <v>2153</v>
      </c>
      <c r="C1657" s="265" t="s">
        <v>90</v>
      </c>
      <c r="D1657" s="265" t="s">
        <v>2154</v>
      </c>
      <c r="E1657" s="265" t="s">
        <v>498</v>
      </c>
      <c r="H1657" s="265" t="s">
        <v>499</v>
      </c>
      <c r="I1657" s="265" t="s">
        <v>717</v>
      </c>
      <c r="M1657" s="265" t="s">
        <v>472</v>
      </c>
      <c r="N1657" s="265">
        <v>900</v>
      </c>
    </row>
    <row r="1658" spans="1:14">
      <c r="A1658" s="265">
        <v>215085</v>
      </c>
      <c r="B1658" s="265" t="s">
        <v>2155</v>
      </c>
      <c r="C1658" s="265" t="s">
        <v>147</v>
      </c>
      <c r="D1658" s="265" t="s">
        <v>332</v>
      </c>
      <c r="E1658" s="265" t="s">
        <v>497</v>
      </c>
      <c r="H1658" s="265" t="s">
        <v>499</v>
      </c>
      <c r="I1658" s="265" t="s">
        <v>717</v>
      </c>
      <c r="M1658" s="265" t="s">
        <v>472</v>
      </c>
      <c r="N1658" s="265">
        <v>900</v>
      </c>
    </row>
    <row r="1659" spans="1:14">
      <c r="A1659" s="265">
        <v>214852</v>
      </c>
      <c r="B1659" s="265" t="s">
        <v>2156</v>
      </c>
      <c r="C1659" s="265" t="s">
        <v>133</v>
      </c>
      <c r="D1659" s="265" t="s">
        <v>2157</v>
      </c>
      <c r="E1659" s="265" t="s">
        <v>498</v>
      </c>
      <c r="H1659" s="265" t="s">
        <v>499</v>
      </c>
      <c r="I1659" s="265" t="s">
        <v>717</v>
      </c>
      <c r="M1659" s="265" t="s">
        <v>472</v>
      </c>
      <c r="N1659" s="265">
        <v>900</v>
      </c>
    </row>
    <row r="1660" spans="1:14">
      <c r="A1660" s="265">
        <v>213883</v>
      </c>
      <c r="B1660" s="265" t="s">
        <v>2158</v>
      </c>
      <c r="C1660" s="265" t="s">
        <v>604</v>
      </c>
      <c r="D1660" s="265" t="s">
        <v>306</v>
      </c>
      <c r="E1660" s="265" t="s">
        <v>497</v>
      </c>
      <c r="H1660" s="265" t="s">
        <v>499</v>
      </c>
      <c r="I1660" s="265" t="s">
        <v>717</v>
      </c>
      <c r="M1660" s="265" t="s">
        <v>472</v>
      </c>
      <c r="N1660" s="265">
        <v>900</v>
      </c>
    </row>
    <row r="1661" spans="1:14">
      <c r="A1661" s="265">
        <v>215315</v>
      </c>
      <c r="B1661" s="265" t="s">
        <v>2160</v>
      </c>
      <c r="C1661" s="265" t="s">
        <v>1791</v>
      </c>
      <c r="D1661" s="265" t="s">
        <v>285</v>
      </c>
      <c r="E1661" s="265" t="s">
        <v>497</v>
      </c>
      <c r="H1661" s="265" t="s">
        <v>499</v>
      </c>
      <c r="I1661" s="265" t="s">
        <v>717</v>
      </c>
      <c r="M1661" s="265" t="s">
        <v>472</v>
      </c>
      <c r="N1661" s="265">
        <v>900</v>
      </c>
    </row>
    <row r="1662" spans="1:14">
      <c r="A1662" s="265">
        <v>215149</v>
      </c>
      <c r="B1662" s="265" t="s">
        <v>2162</v>
      </c>
      <c r="C1662" s="265" t="s">
        <v>78</v>
      </c>
      <c r="D1662" s="265" t="s">
        <v>290</v>
      </c>
      <c r="E1662" s="265" t="s">
        <v>498</v>
      </c>
      <c r="H1662" s="265" t="s">
        <v>499</v>
      </c>
      <c r="I1662" s="265" t="s">
        <v>717</v>
      </c>
      <c r="M1662" s="265" t="s">
        <v>472</v>
      </c>
      <c r="N1662" s="265">
        <v>900</v>
      </c>
    </row>
    <row r="1663" spans="1:14">
      <c r="A1663" s="265">
        <v>211081</v>
      </c>
      <c r="B1663" s="265" t="s">
        <v>2163</v>
      </c>
      <c r="C1663" s="265" t="s">
        <v>160</v>
      </c>
      <c r="D1663" s="265" t="s">
        <v>160</v>
      </c>
      <c r="E1663" s="265" t="s">
        <v>498</v>
      </c>
      <c r="H1663" s="265" t="s">
        <v>499</v>
      </c>
      <c r="I1663" s="265" t="s">
        <v>717</v>
      </c>
      <c r="M1663" s="265" t="s">
        <v>472</v>
      </c>
      <c r="N1663" s="265">
        <v>900</v>
      </c>
    </row>
    <row r="1664" spans="1:14">
      <c r="A1664" s="265">
        <v>211431</v>
      </c>
      <c r="B1664" s="265" t="s">
        <v>2164</v>
      </c>
      <c r="C1664" s="265" t="s">
        <v>103</v>
      </c>
      <c r="D1664" s="265" t="s">
        <v>376</v>
      </c>
      <c r="E1664" s="265" t="s">
        <v>498</v>
      </c>
      <c r="H1664" s="265" t="s">
        <v>499</v>
      </c>
      <c r="I1664" s="265" t="s">
        <v>717</v>
      </c>
      <c r="M1664" s="265" t="s">
        <v>472</v>
      </c>
      <c r="N1664" s="265">
        <v>900</v>
      </c>
    </row>
    <row r="1665" spans="1:14">
      <c r="A1665" s="265">
        <v>214747</v>
      </c>
      <c r="B1665" s="265" t="s">
        <v>2165</v>
      </c>
      <c r="C1665" s="265" t="s">
        <v>1791</v>
      </c>
      <c r="D1665" s="265" t="s">
        <v>1009</v>
      </c>
      <c r="E1665" s="265" t="s">
        <v>498</v>
      </c>
      <c r="H1665" s="265" t="s">
        <v>499</v>
      </c>
      <c r="I1665" s="265" t="s">
        <v>717</v>
      </c>
      <c r="M1665" s="265" t="s">
        <v>472</v>
      </c>
      <c r="N1665" s="265">
        <v>900</v>
      </c>
    </row>
    <row r="1666" spans="1:14">
      <c r="A1666" s="265">
        <v>213742</v>
      </c>
      <c r="B1666" s="265" t="s">
        <v>2167</v>
      </c>
      <c r="C1666" s="265" t="s">
        <v>168</v>
      </c>
      <c r="D1666" s="265" t="s">
        <v>340</v>
      </c>
      <c r="E1666" s="265" t="s">
        <v>498</v>
      </c>
      <c r="H1666" s="265" t="s">
        <v>499</v>
      </c>
      <c r="I1666" s="265" t="s">
        <v>717</v>
      </c>
      <c r="M1666" s="265" t="s">
        <v>472</v>
      </c>
      <c r="N1666" s="265">
        <v>900</v>
      </c>
    </row>
    <row r="1667" spans="1:14">
      <c r="A1667" s="265">
        <v>215219</v>
      </c>
      <c r="B1667" s="265" t="s">
        <v>2169</v>
      </c>
      <c r="C1667" s="265" t="s">
        <v>164</v>
      </c>
      <c r="D1667" s="265" t="s">
        <v>637</v>
      </c>
      <c r="E1667" s="265" t="s">
        <v>497</v>
      </c>
      <c r="H1667" s="265" t="s">
        <v>499</v>
      </c>
      <c r="I1667" s="265" t="s">
        <v>717</v>
      </c>
      <c r="M1667" s="265" t="s">
        <v>472</v>
      </c>
      <c r="N1667" s="265">
        <v>900</v>
      </c>
    </row>
    <row r="1668" spans="1:14">
      <c r="A1668" s="265">
        <v>213526</v>
      </c>
      <c r="B1668" s="265" t="s">
        <v>2172</v>
      </c>
      <c r="C1668" s="265" t="s">
        <v>82</v>
      </c>
      <c r="D1668" s="265" t="s">
        <v>325</v>
      </c>
      <c r="E1668" s="265" t="s">
        <v>498</v>
      </c>
      <c r="H1668" s="265" t="s">
        <v>499</v>
      </c>
      <c r="I1668" s="265" t="s">
        <v>717</v>
      </c>
      <c r="M1668" s="265" t="s">
        <v>472</v>
      </c>
      <c r="N1668" s="265">
        <v>900</v>
      </c>
    </row>
    <row r="1669" spans="1:14">
      <c r="A1669" s="265">
        <v>213294</v>
      </c>
      <c r="B1669" s="265" t="s">
        <v>2173</v>
      </c>
      <c r="C1669" s="265" t="s">
        <v>2174</v>
      </c>
      <c r="D1669" s="265" t="s">
        <v>2175</v>
      </c>
      <c r="E1669" s="265" t="s">
        <v>498</v>
      </c>
      <c r="H1669" s="265" t="s">
        <v>499</v>
      </c>
      <c r="I1669" s="265" t="s">
        <v>717</v>
      </c>
      <c r="M1669" s="265" t="s">
        <v>472</v>
      </c>
      <c r="N1669" s="265">
        <v>900</v>
      </c>
    </row>
    <row r="1670" spans="1:14">
      <c r="A1670" s="265">
        <v>213660</v>
      </c>
      <c r="B1670" s="265" t="s">
        <v>2177</v>
      </c>
      <c r="C1670" s="265" t="s">
        <v>84</v>
      </c>
      <c r="D1670" s="265" t="s">
        <v>1674</v>
      </c>
      <c r="E1670" s="265" t="s">
        <v>498</v>
      </c>
      <c r="H1670" s="265" t="s">
        <v>499</v>
      </c>
      <c r="I1670" s="265" t="s">
        <v>717</v>
      </c>
      <c r="M1670" s="265" t="s">
        <v>472</v>
      </c>
      <c r="N1670" s="265">
        <v>900</v>
      </c>
    </row>
    <row r="1671" spans="1:14">
      <c r="A1671" s="265">
        <v>214079</v>
      </c>
      <c r="B1671" s="265" t="s">
        <v>2180</v>
      </c>
      <c r="C1671" s="265" t="s">
        <v>168</v>
      </c>
      <c r="D1671" s="265" t="s">
        <v>304</v>
      </c>
      <c r="E1671" s="265" t="s">
        <v>498</v>
      </c>
      <c r="H1671" s="265" t="s">
        <v>499</v>
      </c>
      <c r="I1671" s="265" t="s">
        <v>717</v>
      </c>
      <c r="M1671" s="265" t="s">
        <v>472</v>
      </c>
      <c r="N1671" s="265">
        <v>900</v>
      </c>
    </row>
    <row r="1672" spans="1:14">
      <c r="A1672" s="265">
        <v>215255</v>
      </c>
      <c r="B1672" s="265" t="s">
        <v>2182</v>
      </c>
      <c r="C1672" s="265" t="s">
        <v>106</v>
      </c>
      <c r="D1672" s="265" t="s">
        <v>308</v>
      </c>
      <c r="E1672" s="265" t="s">
        <v>497</v>
      </c>
      <c r="H1672" s="265" t="s">
        <v>499</v>
      </c>
      <c r="I1672" s="265" t="s">
        <v>717</v>
      </c>
      <c r="M1672" s="265" t="s">
        <v>472</v>
      </c>
      <c r="N1672" s="265">
        <v>900</v>
      </c>
    </row>
    <row r="1673" spans="1:14">
      <c r="A1673" s="265">
        <v>215429</v>
      </c>
      <c r="B1673" s="265" t="s">
        <v>2183</v>
      </c>
      <c r="C1673" s="265" t="s">
        <v>160</v>
      </c>
      <c r="D1673" s="265" t="s">
        <v>696</v>
      </c>
      <c r="E1673" s="265" t="s">
        <v>498</v>
      </c>
      <c r="H1673" s="265" t="s">
        <v>499</v>
      </c>
      <c r="I1673" s="265" t="s">
        <v>717</v>
      </c>
      <c r="M1673" s="265" t="s">
        <v>472</v>
      </c>
      <c r="N1673" s="265">
        <v>900</v>
      </c>
    </row>
    <row r="1674" spans="1:14">
      <c r="A1674" s="265">
        <v>210860</v>
      </c>
      <c r="B1674" s="265" t="s">
        <v>2184</v>
      </c>
      <c r="C1674" s="265" t="s">
        <v>227</v>
      </c>
      <c r="D1674" s="265" t="s">
        <v>392</v>
      </c>
      <c r="E1674" s="265" t="s">
        <v>498</v>
      </c>
      <c r="H1674" s="265" t="s">
        <v>499</v>
      </c>
      <c r="I1674" s="265" t="s">
        <v>717</v>
      </c>
      <c r="M1674" s="265" t="s">
        <v>472</v>
      </c>
      <c r="N1674" s="265">
        <v>900</v>
      </c>
    </row>
    <row r="1675" spans="1:14">
      <c r="A1675" s="265">
        <v>210931</v>
      </c>
      <c r="B1675" s="265" t="s">
        <v>2185</v>
      </c>
      <c r="C1675" s="265" t="s">
        <v>1450</v>
      </c>
      <c r="D1675" s="265" t="s">
        <v>330</v>
      </c>
      <c r="E1675" s="265" t="s">
        <v>498</v>
      </c>
      <c r="H1675" s="265" t="s">
        <v>499</v>
      </c>
      <c r="I1675" s="265" t="s">
        <v>717</v>
      </c>
      <c r="M1675" s="265" t="s">
        <v>472</v>
      </c>
      <c r="N1675" s="265">
        <v>900</v>
      </c>
    </row>
    <row r="1676" spans="1:14">
      <c r="A1676" s="265">
        <v>215262</v>
      </c>
      <c r="B1676" s="265" t="s">
        <v>2188</v>
      </c>
      <c r="C1676" s="265" t="s">
        <v>148</v>
      </c>
      <c r="D1676" s="265" t="s">
        <v>298</v>
      </c>
      <c r="E1676" s="265" t="s">
        <v>497</v>
      </c>
      <c r="H1676" s="265" t="s">
        <v>499</v>
      </c>
      <c r="I1676" s="265" t="s">
        <v>717</v>
      </c>
      <c r="M1676" s="265" t="s">
        <v>472</v>
      </c>
      <c r="N1676" s="265">
        <v>900</v>
      </c>
    </row>
    <row r="1677" spans="1:14">
      <c r="A1677" s="265">
        <v>215088</v>
      </c>
      <c r="B1677" s="265" t="s">
        <v>2189</v>
      </c>
      <c r="C1677" s="265" t="s">
        <v>866</v>
      </c>
      <c r="D1677" s="265" t="s">
        <v>317</v>
      </c>
      <c r="E1677" s="265" t="s">
        <v>497</v>
      </c>
      <c r="H1677" s="265" t="s">
        <v>499</v>
      </c>
      <c r="I1677" s="265" t="s">
        <v>717</v>
      </c>
      <c r="M1677" s="265" t="s">
        <v>472</v>
      </c>
      <c r="N1677" s="265">
        <v>900</v>
      </c>
    </row>
    <row r="1678" spans="1:14">
      <c r="A1678" s="265">
        <v>215516</v>
      </c>
      <c r="B1678" s="265" t="s">
        <v>2190</v>
      </c>
      <c r="C1678" s="265" t="s">
        <v>89</v>
      </c>
      <c r="D1678" s="265" t="s">
        <v>414</v>
      </c>
      <c r="E1678" s="265" t="s">
        <v>498</v>
      </c>
      <c r="H1678" s="265" t="s">
        <v>499</v>
      </c>
      <c r="I1678" s="265" t="s">
        <v>717</v>
      </c>
      <c r="M1678" s="265" t="s">
        <v>472</v>
      </c>
      <c r="N1678" s="265">
        <v>900</v>
      </c>
    </row>
    <row r="1679" spans="1:14">
      <c r="A1679" s="265">
        <v>213981</v>
      </c>
      <c r="B1679" s="265" t="s">
        <v>2192</v>
      </c>
      <c r="C1679" s="265" t="s">
        <v>84</v>
      </c>
      <c r="D1679" s="265" t="s">
        <v>875</v>
      </c>
      <c r="E1679" s="265" t="s">
        <v>498</v>
      </c>
      <c r="H1679" s="265" t="s">
        <v>499</v>
      </c>
      <c r="I1679" s="265" t="s">
        <v>717</v>
      </c>
      <c r="M1679" s="265" t="s">
        <v>472</v>
      </c>
      <c r="N1679" s="265">
        <v>900</v>
      </c>
    </row>
    <row r="1680" spans="1:14">
      <c r="A1680" s="265">
        <v>214033</v>
      </c>
      <c r="B1680" s="265" t="s">
        <v>2193</v>
      </c>
      <c r="C1680" s="265" t="s">
        <v>84</v>
      </c>
      <c r="D1680" s="265" t="s">
        <v>875</v>
      </c>
      <c r="E1680" s="265" t="s">
        <v>498</v>
      </c>
      <c r="H1680" s="265" t="s">
        <v>499</v>
      </c>
      <c r="I1680" s="265" t="s">
        <v>717</v>
      </c>
      <c r="M1680" s="265" t="s">
        <v>472</v>
      </c>
      <c r="N1680" s="265">
        <v>900</v>
      </c>
    </row>
    <row r="1681" spans="1:14">
      <c r="A1681" s="265">
        <v>215097</v>
      </c>
      <c r="B1681" s="265" t="s">
        <v>2194</v>
      </c>
      <c r="C1681" s="265" t="s">
        <v>84</v>
      </c>
      <c r="D1681" s="265" t="s">
        <v>292</v>
      </c>
      <c r="E1681" s="265" t="s">
        <v>498</v>
      </c>
      <c r="H1681" s="265" t="s">
        <v>499</v>
      </c>
      <c r="I1681" s="265" t="s">
        <v>717</v>
      </c>
      <c r="M1681" s="265" t="s">
        <v>472</v>
      </c>
      <c r="N1681" s="265">
        <v>900</v>
      </c>
    </row>
    <row r="1682" spans="1:14">
      <c r="A1682" s="265">
        <v>212528</v>
      </c>
      <c r="B1682" s="265" t="s">
        <v>2198</v>
      </c>
      <c r="C1682" s="265" t="s">
        <v>111</v>
      </c>
      <c r="D1682" s="265" t="s">
        <v>2199</v>
      </c>
      <c r="E1682" s="265" t="s">
        <v>498</v>
      </c>
      <c r="H1682" s="265" t="s">
        <v>499</v>
      </c>
      <c r="I1682" s="265" t="s">
        <v>717</v>
      </c>
      <c r="M1682" s="265" t="s">
        <v>472</v>
      </c>
      <c r="N1682" s="265">
        <v>900</v>
      </c>
    </row>
    <row r="1683" spans="1:14">
      <c r="A1683" s="265">
        <v>215269</v>
      </c>
      <c r="B1683" s="265" t="s">
        <v>2201</v>
      </c>
      <c r="C1683" s="265" t="s">
        <v>2202</v>
      </c>
      <c r="D1683" s="265" t="s">
        <v>678</v>
      </c>
      <c r="E1683" s="265" t="s">
        <v>497</v>
      </c>
      <c r="H1683" s="265" t="s">
        <v>499</v>
      </c>
      <c r="I1683" s="265" t="s">
        <v>717</v>
      </c>
      <c r="M1683" s="265" t="s">
        <v>472</v>
      </c>
      <c r="N1683" s="265">
        <v>900</v>
      </c>
    </row>
    <row r="1684" spans="1:14">
      <c r="A1684" s="265">
        <v>215181</v>
      </c>
      <c r="B1684" s="265" t="s">
        <v>2203</v>
      </c>
      <c r="C1684" s="265" t="s">
        <v>2204</v>
      </c>
      <c r="D1684" s="265" t="s">
        <v>1371</v>
      </c>
      <c r="E1684" s="265" t="s">
        <v>498</v>
      </c>
      <c r="H1684" s="265" t="s">
        <v>499</v>
      </c>
      <c r="I1684" s="265" t="s">
        <v>717</v>
      </c>
      <c r="M1684" s="265" t="s">
        <v>472</v>
      </c>
      <c r="N1684" s="265">
        <v>900</v>
      </c>
    </row>
    <row r="1685" spans="1:14">
      <c r="A1685" s="265">
        <v>213163</v>
      </c>
      <c r="B1685" s="265" t="s">
        <v>2205</v>
      </c>
      <c r="C1685" s="265" t="s">
        <v>603</v>
      </c>
      <c r="D1685" s="265" t="s">
        <v>306</v>
      </c>
      <c r="E1685" s="265" t="s">
        <v>497</v>
      </c>
      <c r="H1685" s="265" t="s">
        <v>499</v>
      </c>
      <c r="I1685" s="265" t="s">
        <v>717</v>
      </c>
      <c r="M1685" s="265" t="s">
        <v>472</v>
      </c>
      <c r="N1685" s="265">
        <v>900</v>
      </c>
    </row>
    <row r="1686" spans="1:14">
      <c r="A1686" s="265">
        <v>214964</v>
      </c>
      <c r="B1686" s="265" t="s">
        <v>2207</v>
      </c>
      <c r="C1686" s="265" t="s">
        <v>213</v>
      </c>
      <c r="D1686" s="265" t="s">
        <v>2208</v>
      </c>
      <c r="E1686" s="265" t="s">
        <v>498</v>
      </c>
      <c r="H1686" s="265" t="s">
        <v>499</v>
      </c>
      <c r="I1686" s="265" t="s">
        <v>717</v>
      </c>
      <c r="M1686" s="265" t="s">
        <v>472</v>
      </c>
      <c r="N1686" s="265">
        <v>900</v>
      </c>
    </row>
    <row r="1687" spans="1:14">
      <c r="A1687" s="265">
        <v>214710</v>
      </c>
      <c r="B1687" s="265" t="s">
        <v>2209</v>
      </c>
      <c r="C1687" s="265" t="s">
        <v>2210</v>
      </c>
      <c r="D1687" s="265" t="s">
        <v>1549</v>
      </c>
      <c r="E1687" s="265" t="s">
        <v>497</v>
      </c>
      <c r="H1687" s="265" t="s">
        <v>499</v>
      </c>
      <c r="I1687" s="265" t="s">
        <v>717</v>
      </c>
      <c r="M1687" s="265" t="s">
        <v>472</v>
      </c>
      <c r="N1687" s="265">
        <v>900</v>
      </c>
    </row>
    <row r="1688" spans="1:14">
      <c r="A1688" s="265">
        <v>215082</v>
      </c>
      <c r="B1688" s="265" t="s">
        <v>2211</v>
      </c>
      <c r="C1688" s="265" t="s">
        <v>2212</v>
      </c>
      <c r="D1688" s="265" t="s">
        <v>2213</v>
      </c>
      <c r="E1688" s="265" t="s">
        <v>497</v>
      </c>
      <c r="H1688" s="265" t="s">
        <v>499</v>
      </c>
      <c r="I1688" s="265" t="s">
        <v>717</v>
      </c>
      <c r="M1688" s="265" t="s">
        <v>472</v>
      </c>
      <c r="N1688" s="265">
        <v>900</v>
      </c>
    </row>
    <row r="1689" spans="1:14">
      <c r="A1689" s="265">
        <v>214598</v>
      </c>
      <c r="B1689" s="265" t="s">
        <v>2215</v>
      </c>
      <c r="C1689" s="265" t="s">
        <v>1364</v>
      </c>
      <c r="D1689" s="265" t="s">
        <v>373</v>
      </c>
      <c r="E1689" s="265" t="s">
        <v>498</v>
      </c>
      <c r="H1689" s="265" t="s">
        <v>499</v>
      </c>
      <c r="I1689" s="265" t="s">
        <v>717</v>
      </c>
      <c r="M1689" s="265" t="s">
        <v>472</v>
      </c>
      <c r="N1689" s="265">
        <v>900</v>
      </c>
    </row>
    <row r="1690" spans="1:14">
      <c r="A1690" s="265">
        <v>215248</v>
      </c>
      <c r="B1690" s="265" t="s">
        <v>2216</v>
      </c>
      <c r="C1690" s="265" t="s">
        <v>2118</v>
      </c>
      <c r="D1690" s="265" t="s">
        <v>288</v>
      </c>
      <c r="E1690" s="265" t="s">
        <v>497</v>
      </c>
      <c r="H1690" s="265" t="s">
        <v>499</v>
      </c>
      <c r="I1690" s="265" t="s">
        <v>717</v>
      </c>
      <c r="M1690" s="265" t="s">
        <v>472</v>
      </c>
      <c r="N1690" s="265">
        <v>900</v>
      </c>
    </row>
    <row r="1691" spans="1:14">
      <c r="A1691" s="265">
        <v>214906</v>
      </c>
      <c r="B1691" s="265" t="s">
        <v>2217</v>
      </c>
      <c r="C1691" s="265" t="s">
        <v>119</v>
      </c>
      <c r="D1691" s="265" t="s">
        <v>351</v>
      </c>
      <c r="E1691" s="265" t="s">
        <v>498</v>
      </c>
      <c r="H1691" s="265" t="s">
        <v>499</v>
      </c>
      <c r="I1691" s="265" t="s">
        <v>717</v>
      </c>
      <c r="M1691" s="265" t="s">
        <v>472</v>
      </c>
      <c r="N1691" s="265">
        <v>900</v>
      </c>
    </row>
    <row r="1692" spans="1:14">
      <c r="A1692" s="265">
        <v>211498</v>
      </c>
      <c r="B1692" s="265" t="s">
        <v>2219</v>
      </c>
      <c r="C1692" s="265" t="s">
        <v>2220</v>
      </c>
      <c r="D1692" s="265" t="s">
        <v>367</v>
      </c>
      <c r="E1692" s="265" t="s">
        <v>498</v>
      </c>
      <c r="H1692" s="265" t="s">
        <v>499</v>
      </c>
      <c r="I1692" s="265" t="s">
        <v>717</v>
      </c>
      <c r="M1692" s="265" t="s">
        <v>472</v>
      </c>
      <c r="N1692" s="265">
        <v>900</v>
      </c>
    </row>
    <row r="1693" spans="1:14">
      <c r="A1693" s="265">
        <v>209280</v>
      </c>
      <c r="B1693" s="265" t="s">
        <v>2222</v>
      </c>
      <c r="C1693" s="265" t="s">
        <v>94</v>
      </c>
      <c r="D1693" s="265" t="s">
        <v>2223</v>
      </c>
      <c r="E1693" s="265" t="s">
        <v>497</v>
      </c>
      <c r="H1693" s="265" t="s">
        <v>499</v>
      </c>
      <c r="I1693" s="265" t="s">
        <v>717</v>
      </c>
      <c r="M1693" s="265" t="s">
        <v>472</v>
      </c>
      <c r="N1693" s="265">
        <v>900</v>
      </c>
    </row>
    <row r="1694" spans="1:14">
      <c r="A1694" s="265">
        <v>212610</v>
      </c>
      <c r="B1694" s="265" t="s">
        <v>2224</v>
      </c>
      <c r="C1694" s="265" t="s">
        <v>78</v>
      </c>
      <c r="D1694" s="265" t="s">
        <v>421</v>
      </c>
      <c r="E1694" s="265" t="s">
        <v>498</v>
      </c>
      <c r="H1694" s="265" t="s">
        <v>499</v>
      </c>
      <c r="I1694" s="265" t="s">
        <v>717</v>
      </c>
      <c r="M1694" s="265" t="s">
        <v>472</v>
      </c>
      <c r="N1694" s="265">
        <v>900</v>
      </c>
    </row>
    <row r="1695" spans="1:14">
      <c r="A1695" s="265">
        <v>214739</v>
      </c>
      <c r="B1695" s="265" t="s">
        <v>2225</v>
      </c>
      <c r="C1695" s="265" t="s">
        <v>87</v>
      </c>
      <c r="D1695" s="265" t="s">
        <v>642</v>
      </c>
      <c r="E1695" s="265" t="s">
        <v>498</v>
      </c>
      <c r="H1695" s="265" t="s">
        <v>499</v>
      </c>
      <c r="I1695" s="265" t="s">
        <v>717</v>
      </c>
      <c r="M1695" s="265" t="s">
        <v>472</v>
      </c>
      <c r="N1695" s="265">
        <v>900</v>
      </c>
    </row>
    <row r="1696" spans="1:14">
      <c r="A1696" s="265">
        <v>214182</v>
      </c>
      <c r="B1696" s="265" t="s">
        <v>2227</v>
      </c>
      <c r="C1696" s="265" t="s">
        <v>128</v>
      </c>
      <c r="D1696" s="265" t="s">
        <v>342</v>
      </c>
      <c r="E1696" s="265" t="s">
        <v>497</v>
      </c>
      <c r="H1696" s="265" t="s">
        <v>499</v>
      </c>
      <c r="I1696" s="265" t="s">
        <v>717</v>
      </c>
      <c r="M1696" s="265" t="s">
        <v>472</v>
      </c>
      <c r="N1696" s="265">
        <v>900</v>
      </c>
    </row>
    <row r="1697" spans="1:14">
      <c r="A1697" s="265">
        <v>215189</v>
      </c>
      <c r="B1697" s="265" t="s">
        <v>2230</v>
      </c>
      <c r="C1697" s="265" t="s">
        <v>84</v>
      </c>
      <c r="D1697" s="265" t="s">
        <v>852</v>
      </c>
      <c r="E1697" s="265" t="s">
        <v>498</v>
      </c>
      <c r="H1697" s="265" t="s">
        <v>499</v>
      </c>
      <c r="I1697" s="265" t="s">
        <v>717</v>
      </c>
      <c r="M1697" s="265" t="s">
        <v>472</v>
      </c>
      <c r="N1697" s="265">
        <v>900</v>
      </c>
    </row>
    <row r="1698" spans="1:14">
      <c r="A1698" s="265">
        <v>214281</v>
      </c>
      <c r="B1698" s="265" t="s">
        <v>2231</v>
      </c>
      <c r="C1698" s="265" t="s">
        <v>233</v>
      </c>
      <c r="D1698" s="265" t="s">
        <v>420</v>
      </c>
      <c r="E1698" s="265" t="s">
        <v>497</v>
      </c>
      <c r="H1698" s="265" t="s">
        <v>499</v>
      </c>
      <c r="I1698" s="265" t="s">
        <v>717</v>
      </c>
      <c r="M1698" s="265" t="s">
        <v>472</v>
      </c>
      <c r="N1698" s="265">
        <v>900</v>
      </c>
    </row>
    <row r="1699" spans="1:14">
      <c r="A1699" s="265">
        <v>213169</v>
      </c>
      <c r="B1699" s="265" t="s">
        <v>2236</v>
      </c>
      <c r="C1699" s="265" t="s">
        <v>81</v>
      </c>
      <c r="D1699" s="265" t="s">
        <v>309</v>
      </c>
      <c r="E1699" s="265" t="s">
        <v>497</v>
      </c>
      <c r="H1699" s="265" t="s">
        <v>499</v>
      </c>
      <c r="I1699" s="265" t="s">
        <v>717</v>
      </c>
      <c r="M1699" s="265" t="s">
        <v>472</v>
      </c>
      <c r="N1699" s="265">
        <v>900</v>
      </c>
    </row>
    <row r="1700" spans="1:14">
      <c r="A1700" s="265">
        <v>213356</v>
      </c>
      <c r="B1700" s="265" t="s">
        <v>2238</v>
      </c>
      <c r="C1700" s="265" t="s">
        <v>128</v>
      </c>
      <c r="D1700" s="265" t="s">
        <v>285</v>
      </c>
      <c r="E1700" s="265" t="s">
        <v>498</v>
      </c>
      <c r="H1700" s="265" t="s">
        <v>499</v>
      </c>
      <c r="I1700" s="265" t="s">
        <v>717</v>
      </c>
      <c r="M1700" s="265" t="s">
        <v>472</v>
      </c>
      <c r="N1700" s="265">
        <v>900</v>
      </c>
    </row>
    <row r="1701" spans="1:14">
      <c r="A1701" s="265">
        <v>213157</v>
      </c>
      <c r="B1701" s="265" t="s">
        <v>2240</v>
      </c>
      <c r="C1701" s="265" t="s">
        <v>205</v>
      </c>
      <c r="D1701" s="265" t="s">
        <v>2241</v>
      </c>
      <c r="E1701" s="265" t="s">
        <v>497</v>
      </c>
      <c r="H1701" s="265" t="s">
        <v>499</v>
      </c>
      <c r="I1701" s="265" t="s">
        <v>717</v>
      </c>
      <c r="M1701" s="265" t="s">
        <v>472</v>
      </c>
      <c r="N1701" s="265">
        <v>900</v>
      </c>
    </row>
    <row r="1702" spans="1:14">
      <c r="A1702" s="265">
        <v>214206</v>
      </c>
      <c r="B1702" s="265" t="s">
        <v>2249</v>
      </c>
      <c r="C1702" s="265" t="s">
        <v>183</v>
      </c>
      <c r="D1702" s="265" t="s">
        <v>2250</v>
      </c>
      <c r="E1702" s="265" t="s">
        <v>497</v>
      </c>
      <c r="H1702" s="265" t="s">
        <v>499</v>
      </c>
      <c r="I1702" s="265" t="s">
        <v>717</v>
      </c>
      <c r="M1702" s="265" t="s">
        <v>472</v>
      </c>
      <c r="N1702" s="265">
        <v>900</v>
      </c>
    </row>
    <row r="1703" spans="1:14">
      <c r="A1703" s="265">
        <v>213800</v>
      </c>
      <c r="B1703" s="265" t="s">
        <v>2251</v>
      </c>
      <c r="C1703" s="265" t="s">
        <v>84</v>
      </c>
      <c r="D1703" s="265" t="s">
        <v>823</v>
      </c>
      <c r="E1703" s="265" t="s">
        <v>498</v>
      </c>
      <c r="H1703" s="265" t="s">
        <v>499</v>
      </c>
      <c r="I1703" s="265" t="s">
        <v>717</v>
      </c>
      <c r="M1703" s="265" t="s">
        <v>472</v>
      </c>
      <c r="N1703" s="265">
        <v>900</v>
      </c>
    </row>
    <row r="1704" spans="1:14">
      <c r="A1704" s="265">
        <v>214982</v>
      </c>
      <c r="B1704" s="265" t="s">
        <v>2252</v>
      </c>
      <c r="C1704" s="265" t="s">
        <v>932</v>
      </c>
      <c r="D1704" s="265" t="s">
        <v>427</v>
      </c>
      <c r="E1704" s="265" t="s">
        <v>498</v>
      </c>
      <c r="H1704" s="265" t="s">
        <v>499</v>
      </c>
      <c r="I1704" s="265" t="s">
        <v>717</v>
      </c>
      <c r="M1704" s="265" t="s">
        <v>472</v>
      </c>
      <c r="N1704" s="265">
        <v>900</v>
      </c>
    </row>
    <row r="1705" spans="1:14">
      <c r="A1705" s="265">
        <v>215227</v>
      </c>
      <c r="B1705" s="265" t="s">
        <v>2253</v>
      </c>
      <c r="C1705" s="265" t="s">
        <v>78</v>
      </c>
      <c r="D1705" s="265" t="s">
        <v>412</v>
      </c>
      <c r="E1705" s="265" t="s">
        <v>497</v>
      </c>
      <c r="H1705" s="265" t="s">
        <v>499</v>
      </c>
      <c r="I1705" s="265" t="s">
        <v>717</v>
      </c>
      <c r="M1705" s="265" t="s">
        <v>472</v>
      </c>
      <c r="N1705" s="265">
        <v>900</v>
      </c>
    </row>
    <row r="1706" spans="1:14">
      <c r="A1706" s="265">
        <v>215422</v>
      </c>
      <c r="B1706" s="265" t="s">
        <v>2254</v>
      </c>
      <c r="C1706" s="265" t="s">
        <v>140</v>
      </c>
      <c r="D1706" s="265" t="s">
        <v>643</v>
      </c>
      <c r="E1706" s="265" t="s">
        <v>498</v>
      </c>
      <c r="H1706" s="265" t="s">
        <v>499</v>
      </c>
      <c r="I1706" s="265" t="s">
        <v>717</v>
      </c>
      <c r="M1706" s="265" t="s">
        <v>472</v>
      </c>
      <c r="N1706" s="265">
        <v>900</v>
      </c>
    </row>
    <row r="1707" spans="1:14">
      <c r="A1707" s="265">
        <v>215245</v>
      </c>
      <c r="B1707" s="265" t="s">
        <v>2257</v>
      </c>
      <c r="C1707" s="265" t="s">
        <v>234</v>
      </c>
      <c r="D1707" s="265" t="s">
        <v>1350</v>
      </c>
      <c r="E1707" s="265" t="s">
        <v>497</v>
      </c>
      <c r="H1707" s="265" t="s">
        <v>499</v>
      </c>
      <c r="I1707" s="265" t="s">
        <v>717</v>
      </c>
      <c r="M1707" s="265" t="s">
        <v>472</v>
      </c>
      <c r="N1707" s="265">
        <v>900</v>
      </c>
    </row>
    <row r="1708" spans="1:14">
      <c r="A1708" s="265">
        <v>214777</v>
      </c>
      <c r="B1708" s="265" t="s">
        <v>2264</v>
      </c>
      <c r="C1708" s="265" t="s">
        <v>153</v>
      </c>
      <c r="D1708" s="265" t="s">
        <v>442</v>
      </c>
      <c r="E1708" s="265" t="s">
        <v>497</v>
      </c>
      <c r="H1708" s="265" t="s">
        <v>499</v>
      </c>
      <c r="I1708" s="265" t="s">
        <v>717</v>
      </c>
      <c r="M1708" s="265" t="s">
        <v>472</v>
      </c>
      <c r="N1708" s="265">
        <v>900</v>
      </c>
    </row>
    <row r="1709" spans="1:14">
      <c r="A1709" s="265">
        <v>213136</v>
      </c>
      <c r="B1709" s="265" t="s">
        <v>2267</v>
      </c>
      <c r="C1709" s="265" t="s">
        <v>2218</v>
      </c>
      <c r="D1709" s="265" t="s">
        <v>406</v>
      </c>
      <c r="E1709" s="265" t="s">
        <v>497</v>
      </c>
      <c r="H1709" s="265" t="s">
        <v>499</v>
      </c>
      <c r="I1709" s="265" t="s">
        <v>717</v>
      </c>
      <c r="M1709" s="265" t="s">
        <v>472</v>
      </c>
      <c r="N1709" s="265">
        <v>900</v>
      </c>
    </row>
    <row r="1710" spans="1:14">
      <c r="A1710" s="265">
        <v>212192</v>
      </c>
      <c r="B1710" s="265" t="s">
        <v>2270</v>
      </c>
      <c r="C1710" s="265" t="s">
        <v>225</v>
      </c>
      <c r="D1710" s="265" t="s">
        <v>345</v>
      </c>
      <c r="E1710" s="265" t="s">
        <v>498</v>
      </c>
      <c r="H1710" s="265" t="s">
        <v>499</v>
      </c>
      <c r="I1710" s="265" t="s">
        <v>717</v>
      </c>
      <c r="M1710" s="265" t="s">
        <v>472</v>
      </c>
      <c r="N1710" s="265">
        <v>900</v>
      </c>
    </row>
    <row r="1711" spans="1:14">
      <c r="A1711" s="265">
        <v>215029</v>
      </c>
      <c r="B1711" s="265" t="s">
        <v>2276</v>
      </c>
      <c r="C1711" s="265" t="s">
        <v>169</v>
      </c>
      <c r="D1711" s="265" t="s">
        <v>1549</v>
      </c>
      <c r="E1711" s="265" t="s">
        <v>497</v>
      </c>
      <c r="H1711" s="265" t="s">
        <v>499</v>
      </c>
      <c r="I1711" s="265" t="s">
        <v>717</v>
      </c>
      <c r="M1711" s="265" t="s">
        <v>472</v>
      </c>
      <c r="N1711" s="265">
        <v>900</v>
      </c>
    </row>
    <row r="1712" spans="1:14">
      <c r="A1712" s="265">
        <v>214276</v>
      </c>
      <c r="B1712" s="265" t="s">
        <v>2277</v>
      </c>
      <c r="C1712" s="265" t="s">
        <v>222</v>
      </c>
      <c r="D1712" s="265" t="s">
        <v>357</v>
      </c>
      <c r="E1712" s="265" t="s">
        <v>497</v>
      </c>
      <c r="H1712" s="265" t="s">
        <v>499</v>
      </c>
      <c r="I1712" s="265" t="s">
        <v>717</v>
      </c>
      <c r="M1712" s="265" t="s">
        <v>472</v>
      </c>
      <c r="N1712" s="265">
        <v>900</v>
      </c>
    </row>
    <row r="1713" spans="1:14">
      <c r="A1713" s="265">
        <v>212876</v>
      </c>
      <c r="B1713" s="265" t="s">
        <v>2279</v>
      </c>
      <c r="C1713" s="265" t="s">
        <v>2280</v>
      </c>
      <c r="D1713" s="265" t="s">
        <v>317</v>
      </c>
      <c r="E1713" s="265" t="s">
        <v>497</v>
      </c>
      <c r="H1713" s="265" t="s">
        <v>499</v>
      </c>
      <c r="I1713" s="265" t="s">
        <v>717</v>
      </c>
      <c r="M1713" s="265" t="s">
        <v>472</v>
      </c>
      <c r="N1713" s="265">
        <v>900</v>
      </c>
    </row>
    <row r="1714" spans="1:14">
      <c r="A1714" s="265">
        <v>214088</v>
      </c>
      <c r="B1714" s="265" t="s">
        <v>2281</v>
      </c>
      <c r="C1714" s="265" t="s">
        <v>148</v>
      </c>
      <c r="D1714" s="265" t="s">
        <v>305</v>
      </c>
      <c r="E1714" s="265" t="s">
        <v>498</v>
      </c>
      <c r="H1714" s="265" t="s">
        <v>499</v>
      </c>
      <c r="I1714" s="265" t="s">
        <v>717</v>
      </c>
      <c r="M1714" s="265" t="s">
        <v>472</v>
      </c>
      <c r="N1714" s="265">
        <v>900</v>
      </c>
    </row>
    <row r="1715" spans="1:14">
      <c r="A1715" s="265">
        <v>215433</v>
      </c>
      <c r="B1715" s="265" t="s">
        <v>2282</v>
      </c>
      <c r="C1715" s="265" t="s">
        <v>1425</v>
      </c>
      <c r="D1715" s="265" t="s">
        <v>303</v>
      </c>
      <c r="E1715" s="265" t="s">
        <v>498</v>
      </c>
      <c r="H1715" s="265" t="s">
        <v>499</v>
      </c>
      <c r="I1715" s="265" t="s">
        <v>717</v>
      </c>
      <c r="M1715" s="265" t="s">
        <v>472</v>
      </c>
      <c r="N1715" s="265">
        <v>900</v>
      </c>
    </row>
    <row r="1716" spans="1:14">
      <c r="A1716" s="265">
        <v>215266</v>
      </c>
      <c r="B1716" s="265" t="s">
        <v>2283</v>
      </c>
      <c r="C1716" s="265" t="s">
        <v>128</v>
      </c>
      <c r="D1716" s="265" t="s">
        <v>284</v>
      </c>
      <c r="E1716" s="265" t="s">
        <v>497</v>
      </c>
      <c r="H1716" s="265" t="s">
        <v>499</v>
      </c>
      <c r="I1716" s="265" t="s">
        <v>717</v>
      </c>
      <c r="M1716" s="265" t="s">
        <v>472</v>
      </c>
      <c r="N1716" s="265">
        <v>900</v>
      </c>
    </row>
    <row r="1717" spans="1:14">
      <c r="A1717" s="265">
        <v>213223</v>
      </c>
      <c r="B1717" s="265" t="s">
        <v>2286</v>
      </c>
      <c r="C1717" s="265" t="s">
        <v>874</v>
      </c>
      <c r="D1717" s="265" t="s">
        <v>285</v>
      </c>
      <c r="E1717" s="265" t="s">
        <v>498</v>
      </c>
      <c r="H1717" s="265" t="s">
        <v>499</v>
      </c>
      <c r="I1717" s="265" t="s">
        <v>717</v>
      </c>
      <c r="M1717" s="265" t="s">
        <v>472</v>
      </c>
      <c r="N1717" s="265">
        <v>900</v>
      </c>
    </row>
    <row r="1718" spans="1:14">
      <c r="A1718" s="265">
        <v>215032</v>
      </c>
      <c r="B1718" s="265" t="s">
        <v>2287</v>
      </c>
      <c r="C1718" s="265" t="s">
        <v>2288</v>
      </c>
      <c r="D1718" s="265" t="s">
        <v>285</v>
      </c>
      <c r="E1718" s="265" t="s">
        <v>497</v>
      </c>
      <c r="H1718" s="265" t="s">
        <v>499</v>
      </c>
      <c r="I1718" s="265" t="s">
        <v>717</v>
      </c>
      <c r="M1718" s="265" t="s">
        <v>472</v>
      </c>
      <c r="N1718" s="265">
        <v>900</v>
      </c>
    </row>
    <row r="1719" spans="1:14">
      <c r="A1719" s="265">
        <v>215059</v>
      </c>
      <c r="B1719" s="265" t="s">
        <v>2292</v>
      </c>
      <c r="C1719" s="265" t="s">
        <v>139</v>
      </c>
      <c r="D1719" s="265" t="s">
        <v>311</v>
      </c>
      <c r="E1719" s="265" t="s">
        <v>498</v>
      </c>
      <c r="H1719" s="265" t="s">
        <v>499</v>
      </c>
      <c r="I1719" s="265" t="s">
        <v>717</v>
      </c>
      <c r="M1719" s="265" t="s">
        <v>472</v>
      </c>
      <c r="N1719" s="265">
        <v>900</v>
      </c>
    </row>
    <row r="1720" spans="1:14">
      <c r="A1720" s="265">
        <v>212827</v>
      </c>
      <c r="B1720" s="265" t="s">
        <v>2295</v>
      </c>
      <c r="C1720" s="265" t="s">
        <v>2296</v>
      </c>
      <c r="D1720" s="265" t="s">
        <v>2285</v>
      </c>
      <c r="E1720" s="265" t="s">
        <v>497</v>
      </c>
      <c r="H1720" s="265" t="s">
        <v>499</v>
      </c>
      <c r="I1720" s="265" t="s">
        <v>717</v>
      </c>
      <c r="M1720" s="265" t="s">
        <v>472</v>
      </c>
      <c r="N1720" s="265">
        <v>900</v>
      </c>
    </row>
    <row r="1721" spans="1:14">
      <c r="A1721" s="265">
        <v>213882</v>
      </c>
      <c r="B1721" s="265" t="s">
        <v>2297</v>
      </c>
      <c r="C1721" s="265" t="s">
        <v>174</v>
      </c>
      <c r="D1721" s="265" t="s">
        <v>296</v>
      </c>
      <c r="E1721" s="265" t="s">
        <v>497</v>
      </c>
      <c r="H1721" s="265" t="s">
        <v>499</v>
      </c>
      <c r="I1721" s="265" t="s">
        <v>717</v>
      </c>
      <c r="M1721" s="265" t="s">
        <v>472</v>
      </c>
      <c r="N1721" s="265">
        <v>900</v>
      </c>
    </row>
    <row r="1722" spans="1:14">
      <c r="A1722" s="265">
        <v>209049</v>
      </c>
      <c r="B1722" s="265" t="s">
        <v>2298</v>
      </c>
      <c r="C1722" s="265" t="s">
        <v>229</v>
      </c>
      <c r="D1722" s="265" t="s">
        <v>380</v>
      </c>
      <c r="E1722" s="265" t="s">
        <v>497</v>
      </c>
      <c r="H1722" s="265" t="s">
        <v>499</v>
      </c>
      <c r="I1722" s="265" t="s">
        <v>717</v>
      </c>
      <c r="M1722" s="265" t="s">
        <v>472</v>
      </c>
      <c r="N1722" s="265">
        <v>900</v>
      </c>
    </row>
    <row r="1723" spans="1:14">
      <c r="A1723" s="265">
        <v>214875</v>
      </c>
      <c r="B1723" s="265" t="s">
        <v>2301</v>
      </c>
      <c r="C1723" s="265" t="s">
        <v>2302</v>
      </c>
      <c r="D1723" s="265" t="s">
        <v>371</v>
      </c>
      <c r="E1723" s="265" t="s">
        <v>497</v>
      </c>
      <c r="H1723" s="265" t="s">
        <v>499</v>
      </c>
      <c r="I1723" s="265" t="s">
        <v>717</v>
      </c>
      <c r="M1723" s="265" t="s">
        <v>472</v>
      </c>
      <c r="N1723" s="265">
        <v>900</v>
      </c>
    </row>
    <row r="1724" spans="1:14">
      <c r="A1724" s="265">
        <v>211579</v>
      </c>
      <c r="B1724" s="265" t="s">
        <v>2303</v>
      </c>
      <c r="C1724" s="265" t="s">
        <v>161</v>
      </c>
      <c r="D1724" s="265" t="s">
        <v>325</v>
      </c>
      <c r="E1724" s="265" t="s">
        <v>497</v>
      </c>
      <c r="H1724" s="265" t="s">
        <v>499</v>
      </c>
      <c r="I1724" s="265" t="s">
        <v>717</v>
      </c>
      <c r="M1724" s="265" t="s">
        <v>472</v>
      </c>
      <c r="N1724" s="265">
        <v>900</v>
      </c>
    </row>
    <row r="1725" spans="1:14">
      <c r="A1725" s="265">
        <v>214039</v>
      </c>
      <c r="B1725" s="265" t="s">
        <v>2311</v>
      </c>
      <c r="C1725" s="265" t="s">
        <v>117</v>
      </c>
      <c r="D1725" s="265" t="s">
        <v>650</v>
      </c>
      <c r="E1725" s="265" t="s">
        <v>498</v>
      </c>
      <c r="H1725" s="265" t="s">
        <v>499</v>
      </c>
      <c r="I1725" s="265" t="s">
        <v>717</v>
      </c>
      <c r="M1725" s="265" t="s">
        <v>472</v>
      </c>
      <c r="N1725" s="265">
        <v>900</v>
      </c>
    </row>
    <row r="1726" spans="1:14">
      <c r="A1726" s="265">
        <v>213991</v>
      </c>
      <c r="B1726" s="265" t="s">
        <v>2316</v>
      </c>
      <c r="C1726" s="265" t="s">
        <v>139</v>
      </c>
      <c r="D1726" s="265" t="s">
        <v>305</v>
      </c>
      <c r="E1726" s="265" t="s">
        <v>498</v>
      </c>
      <c r="H1726" s="265" t="s">
        <v>499</v>
      </c>
      <c r="I1726" s="265" t="s">
        <v>717</v>
      </c>
      <c r="M1726" s="265" t="s">
        <v>472</v>
      </c>
      <c r="N1726" s="265">
        <v>900</v>
      </c>
    </row>
    <row r="1727" spans="1:14">
      <c r="A1727" s="265">
        <v>215125</v>
      </c>
      <c r="B1727" s="265" t="s">
        <v>2317</v>
      </c>
      <c r="C1727" s="265" t="s">
        <v>2318</v>
      </c>
      <c r="D1727" s="265" t="s">
        <v>374</v>
      </c>
      <c r="E1727" s="265" t="s">
        <v>498</v>
      </c>
      <c r="H1727" s="265" t="s">
        <v>499</v>
      </c>
      <c r="I1727" s="265" t="s">
        <v>717</v>
      </c>
      <c r="M1727" s="265" t="s">
        <v>472</v>
      </c>
      <c r="N1727" s="265">
        <v>900</v>
      </c>
    </row>
    <row r="1728" spans="1:14">
      <c r="A1728" s="265">
        <v>212693</v>
      </c>
      <c r="B1728" s="265" t="s">
        <v>434</v>
      </c>
      <c r="C1728" s="265" t="s">
        <v>82</v>
      </c>
      <c r="D1728" s="265" t="s">
        <v>433</v>
      </c>
      <c r="E1728" s="265" t="s">
        <v>498</v>
      </c>
      <c r="H1728" s="265" t="s">
        <v>499</v>
      </c>
      <c r="I1728" s="265" t="s">
        <v>717</v>
      </c>
      <c r="M1728" s="265" t="s">
        <v>472</v>
      </c>
      <c r="N1728" s="265">
        <v>900</v>
      </c>
    </row>
    <row r="1729" spans="1:14">
      <c r="A1729" s="265">
        <v>214677</v>
      </c>
      <c r="B1729" s="265" t="s">
        <v>2321</v>
      </c>
      <c r="C1729" s="265" t="s">
        <v>213</v>
      </c>
      <c r="D1729" s="265" t="s">
        <v>342</v>
      </c>
      <c r="E1729" s="265" t="s">
        <v>498</v>
      </c>
      <c r="H1729" s="265" t="s">
        <v>499</v>
      </c>
      <c r="I1729" s="265" t="s">
        <v>717</v>
      </c>
      <c r="M1729" s="265" t="s">
        <v>472</v>
      </c>
      <c r="N1729" s="265">
        <v>900</v>
      </c>
    </row>
    <row r="1730" spans="1:14">
      <c r="A1730" s="265">
        <v>211489</v>
      </c>
      <c r="B1730" s="265" t="s">
        <v>2322</v>
      </c>
      <c r="C1730" s="265" t="s">
        <v>2323</v>
      </c>
      <c r="D1730" s="265" t="s">
        <v>1605</v>
      </c>
      <c r="E1730" s="265" t="s">
        <v>498</v>
      </c>
      <c r="H1730" s="265" t="s">
        <v>499</v>
      </c>
      <c r="I1730" s="265" t="s">
        <v>717</v>
      </c>
      <c r="M1730" s="265" t="s">
        <v>472</v>
      </c>
      <c r="N1730" s="265">
        <v>900</v>
      </c>
    </row>
    <row r="1731" spans="1:14">
      <c r="A1731" s="265">
        <v>212424</v>
      </c>
      <c r="B1731" s="265" t="s">
        <v>2326</v>
      </c>
      <c r="C1731" s="265" t="s">
        <v>96</v>
      </c>
      <c r="D1731" s="265" t="s">
        <v>303</v>
      </c>
      <c r="E1731" s="265" t="s">
        <v>498</v>
      </c>
      <c r="H1731" s="265" t="s">
        <v>499</v>
      </c>
      <c r="I1731" s="265" t="s">
        <v>717</v>
      </c>
      <c r="M1731" s="265" t="s">
        <v>472</v>
      </c>
      <c r="N1731" s="265">
        <v>900</v>
      </c>
    </row>
    <row r="1732" spans="1:14">
      <c r="A1732" s="265">
        <v>212801</v>
      </c>
      <c r="B1732" s="265" t="s">
        <v>2327</v>
      </c>
      <c r="C1732" s="265" t="s">
        <v>176</v>
      </c>
      <c r="D1732" s="265" t="s">
        <v>380</v>
      </c>
      <c r="E1732" s="265" t="s">
        <v>497</v>
      </c>
      <c r="H1732" s="265" t="s">
        <v>499</v>
      </c>
      <c r="I1732" s="265" t="s">
        <v>717</v>
      </c>
      <c r="M1732" s="265" t="s">
        <v>472</v>
      </c>
      <c r="N1732" s="265">
        <v>900</v>
      </c>
    </row>
    <row r="1733" spans="1:14">
      <c r="A1733" s="265">
        <v>214728</v>
      </c>
      <c r="B1733" s="265" t="s">
        <v>2328</v>
      </c>
      <c r="C1733" s="265" t="s">
        <v>167</v>
      </c>
      <c r="D1733" s="265" t="s">
        <v>2329</v>
      </c>
      <c r="E1733" s="265" t="s">
        <v>498</v>
      </c>
      <c r="H1733" s="265" t="s">
        <v>499</v>
      </c>
      <c r="I1733" s="265" t="s">
        <v>717</v>
      </c>
      <c r="M1733" s="265" t="s">
        <v>472</v>
      </c>
      <c r="N1733" s="265">
        <v>900</v>
      </c>
    </row>
    <row r="1734" spans="1:14">
      <c r="A1734" s="265">
        <v>212916</v>
      </c>
      <c r="B1734" s="265" t="s">
        <v>2331</v>
      </c>
      <c r="C1734" s="265" t="s">
        <v>607</v>
      </c>
      <c r="D1734" s="265" t="s">
        <v>381</v>
      </c>
      <c r="E1734" s="265" t="s">
        <v>497</v>
      </c>
      <c r="H1734" s="265" t="s">
        <v>499</v>
      </c>
      <c r="I1734" s="265" t="s">
        <v>717</v>
      </c>
      <c r="M1734" s="265" t="s">
        <v>472</v>
      </c>
      <c r="N1734" s="265">
        <v>900</v>
      </c>
    </row>
    <row r="1735" spans="1:14">
      <c r="A1735" s="265">
        <v>212786</v>
      </c>
      <c r="B1735" s="265" t="s">
        <v>2333</v>
      </c>
      <c r="C1735" s="265" t="s">
        <v>188</v>
      </c>
      <c r="D1735" s="265" t="s">
        <v>363</v>
      </c>
      <c r="E1735" s="265" t="s">
        <v>497</v>
      </c>
      <c r="H1735" s="265" t="s">
        <v>499</v>
      </c>
      <c r="I1735" s="265" t="s">
        <v>717</v>
      </c>
      <c r="M1735" s="265" t="s">
        <v>472</v>
      </c>
      <c r="N1735" s="265">
        <v>900</v>
      </c>
    </row>
    <row r="1736" spans="1:14">
      <c r="A1736" s="265">
        <v>214801</v>
      </c>
      <c r="B1736" s="265" t="s">
        <v>2338</v>
      </c>
      <c r="C1736" s="265" t="s">
        <v>84</v>
      </c>
      <c r="D1736" s="265" t="s">
        <v>1002</v>
      </c>
      <c r="E1736" s="265" t="s">
        <v>498</v>
      </c>
      <c r="H1736" s="265" t="s">
        <v>499</v>
      </c>
      <c r="I1736" s="265" t="s">
        <v>717</v>
      </c>
      <c r="M1736" s="265" t="s">
        <v>472</v>
      </c>
      <c r="N1736" s="265">
        <v>900</v>
      </c>
    </row>
    <row r="1737" spans="1:14">
      <c r="A1737" s="265">
        <v>215244</v>
      </c>
      <c r="B1737" s="265" t="s">
        <v>2342</v>
      </c>
      <c r="C1737" s="265" t="s">
        <v>84</v>
      </c>
      <c r="D1737" s="265" t="s">
        <v>2343</v>
      </c>
      <c r="E1737" s="265" t="s">
        <v>497</v>
      </c>
      <c r="H1737" s="265" t="s">
        <v>499</v>
      </c>
      <c r="I1737" s="265" t="s">
        <v>717</v>
      </c>
      <c r="M1737" s="265" t="s">
        <v>472</v>
      </c>
      <c r="N1737" s="265">
        <v>900</v>
      </c>
    </row>
    <row r="1738" spans="1:14">
      <c r="A1738" s="265">
        <v>214235</v>
      </c>
      <c r="B1738" s="265" t="s">
        <v>2344</v>
      </c>
      <c r="C1738" s="265" t="s">
        <v>227</v>
      </c>
      <c r="D1738" s="265" t="s">
        <v>339</v>
      </c>
      <c r="E1738" s="265" t="s">
        <v>497</v>
      </c>
      <c r="H1738" s="265" t="s">
        <v>499</v>
      </c>
      <c r="I1738" s="265" t="s">
        <v>717</v>
      </c>
      <c r="M1738" s="265" t="s">
        <v>472</v>
      </c>
      <c r="N1738" s="265">
        <v>900</v>
      </c>
    </row>
    <row r="1739" spans="1:14">
      <c r="A1739" s="265">
        <v>210693</v>
      </c>
      <c r="B1739" s="265" t="s">
        <v>2348</v>
      </c>
      <c r="C1739" s="265" t="s">
        <v>2349</v>
      </c>
      <c r="D1739" s="265" t="s">
        <v>373</v>
      </c>
      <c r="E1739" s="265" t="s">
        <v>497</v>
      </c>
      <c r="H1739" s="265" t="s">
        <v>499</v>
      </c>
      <c r="I1739" s="265" t="s">
        <v>717</v>
      </c>
      <c r="M1739" s="265" t="s">
        <v>472</v>
      </c>
      <c r="N1739" s="265">
        <v>900</v>
      </c>
    </row>
    <row r="1740" spans="1:14">
      <c r="A1740" s="265">
        <v>215503</v>
      </c>
      <c r="B1740" s="265" t="s">
        <v>2548</v>
      </c>
      <c r="C1740" s="265" t="s">
        <v>110</v>
      </c>
      <c r="D1740" s="265" t="s">
        <v>296</v>
      </c>
      <c r="E1740" s="265" t="s">
        <v>498</v>
      </c>
      <c r="H1740" s="265" t="s">
        <v>499</v>
      </c>
      <c r="I1740" s="265" t="s">
        <v>717</v>
      </c>
      <c r="M1740" s="265" t="s">
        <v>495</v>
      </c>
      <c r="N1740" s="265">
        <v>900</v>
      </c>
    </row>
    <row r="1741" spans="1:14">
      <c r="A1741" s="265">
        <v>215128</v>
      </c>
      <c r="B1741" s="265" t="s">
        <v>2551</v>
      </c>
      <c r="C1741" s="265" t="s">
        <v>2552</v>
      </c>
      <c r="D1741" s="265" t="s">
        <v>1513</v>
      </c>
      <c r="E1741" s="265" t="s">
        <v>498</v>
      </c>
      <c r="H1741" s="265" t="s">
        <v>499</v>
      </c>
      <c r="I1741" s="265" t="s">
        <v>717</v>
      </c>
      <c r="M1741" s="265" t="s">
        <v>495</v>
      </c>
      <c r="N1741" s="265">
        <v>900</v>
      </c>
    </row>
    <row r="1742" spans="1:14">
      <c r="A1742" s="265">
        <v>214271</v>
      </c>
      <c r="B1742" s="265" t="s">
        <v>2553</v>
      </c>
      <c r="C1742" s="265" t="s">
        <v>110</v>
      </c>
      <c r="D1742" s="265" t="s">
        <v>357</v>
      </c>
      <c r="E1742" s="265" t="s">
        <v>497</v>
      </c>
      <c r="H1742" s="265" t="s">
        <v>499</v>
      </c>
      <c r="I1742" s="265" t="s">
        <v>717</v>
      </c>
      <c r="M1742" s="265" t="s">
        <v>495</v>
      </c>
      <c r="N1742" s="265">
        <v>900</v>
      </c>
    </row>
    <row r="1743" spans="1:14">
      <c r="A1743" s="265">
        <v>212588</v>
      </c>
      <c r="B1743" s="265" t="s">
        <v>2554</v>
      </c>
      <c r="C1743" s="265" t="s">
        <v>91</v>
      </c>
      <c r="D1743" s="265" t="s">
        <v>2555</v>
      </c>
      <c r="E1743" s="265" t="s">
        <v>497</v>
      </c>
      <c r="H1743" s="265" t="s">
        <v>499</v>
      </c>
      <c r="I1743" s="265" t="s">
        <v>717</v>
      </c>
      <c r="M1743" s="265" t="s">
        <v>495</v>
      </c>
      <c r="N1743" s="265">
        <v>900</v>
      </c>
    </row>
    <row r="1744" spans="1:14">
      <c r="A1744" s="265">
        <v>212613</v>
      </c>
      <c r="B1744" s="265" t="s">
        <v>2556</v>
      </c>
      <c r="C1744" s="265" t="s">
        <v>139</v>
      </c>
      <c r="D1744" s="265" t="s">
        <v>290</v>
      </c>
      <c r="E1744" s="265" t="s">
        <v>497</v>
      </c>
      <c r="H1744" s="265" t="s">
        <v>499</v>
      </c>
      <c r="I1744" s="265" t="s">
        <v>717</v>
      </c>
      <c r="M1744" s="265" t="s">
        <v>495</v>
      </c>
      <c r="N1744" s="265">
        <v>900</v>
      </c>
    </row>
    <row r="1745" spans="1:14">
      <c r="A1745" s="265">
        <v>215421</v>
      </c>
      <c r="B1745" s="265" t="s">
        <v>2557</v>
      </c>
      <c r="C1745" s="265" t="s">
        <v>656</v>
      </c>
      <c r="D1745" s="265" t="s">
        <v>395</v>
      </c>
      <c r="E1745" s="265" t="s">
        <v>498</v>
      </c>
      <c r="H1745" s="265" t="s">
        <v>499</v>
      </c>
      <c r="I1745" s="265" t="s">
        <v>717</v>
      </c>
      <c r="M1745" s="265" t="s">
        <v>495</v>
      </c>
      <c r="N1745" s="265">
        <v>900</v>
      </c>
    </row>
    <row r="1746" spans="1:14">
      <c r="A1746" s="265">
        <v>215513</v>
      </c>
      <c r="B1746" s="265" t="s">
        <v>2558</v>
      </c>
      <c r="C1746" s="265" t="s">
        <v>450</v>
      </c>
      <c r="D1746" s="265" t="s">
        <v>758</v>
      </c>
      <c r="E1746" s="265" t="s">
        <v>497</v>
      </c>
      <c r="H1746" s="265" t="s">
        <v>499</v>
      </c>
      <c r="I1746" s="265" t="s">
        <v>717</v>
      </c>
      <c r="M1746" s="265" t="s">
        <v>495</v>
      </c>
      <c r="N1746" s="265">
        <v>900</v>
      </c>
    </row>
    <row r="1747" spans="1:14">
      <c r="A1747" s="265">
        <v>215119</v>
      </c>
      <c r="B1747" s="265" t="s">
        <v>2559</v>
      </c>
      <c r="C1747" s="265" t="s">
        <v>84</v>
      </c>
      <c r="D1747" s="265" t="s">
        <v>317</v>
      </c>
      <c r="E1747" s="265" t="s">
        <v>497</v>
      </c>
      <c r="H1747" s="265" t="s">
        <v>499</v>
      </c>
      <c r="I1747" s="265" t="s">
        <v>717</v>
      </c>
      <c r="M1747" s="265" t="s">
        <v>495</v>
      </c>
      <c r="N1747" s="265">
        <v>900</v>
      </c>
    </row>
    <row r="1748" spans="1:14">
      <c r="A1748" s="265">
        <v>214819</v>
      </c>
      <c r="B1748" s="265" t="s">
        <v>2561</v>
      </c>
      <c r="C1748" s="265" t="s">
        <v>2562</v>
      </c>
      <c r="D1748" s="265" t="s">
        <v>418</v>
      </c>
      <c r="E1748" s="265" t="s">
        <v>498</v>
      </c>
      <c r="H1748" s="265" t="s">
        <v>499</v>
      </c>
      <c r="I1748" s="265" t="s">
        <v>717</v>
      </c>
      <c r="M1748" s="265" t="s">
        <v>495</v>
      </c>
      <c r="N1748" s="265">
        <v>900</v>
      </c>
    </row>
    <row r="1749" spans="1:14">
      <c r="A1749" s="265">
        <v>215507</v>
      </c>
      <c r="B1749" s="265" t="s">
        <v>2566</v>
      </c>
      <c r="C1749" s="265" t="s">
        <v>229</v>
      </c>
      <c r="D1749" s="265" t="s">
        <v>435</v>
      </c>
      <c r="E1749" s="265" t="s">
        <v>497</v>
      </c>
      <c r="H1749" s="265" t="s">
        <v>499</v>
      </c>
      <c r="I1749" s="265" t="s">
        <v>717</v>
      </c>
      <c r="M1749" s="265" t="s">
        <v>495</v>
      </c>
      <c r="N1749" s="265">
        <v>900</v>
      </c>
    </row>
    <row r="1750" spans="1:14">
      <c r="A1750" s="265">
        <v>215208</v>
      </c>
      <c r="B1750" s="265" t="s">
        <v>2571</v>
      </c>
      <c r="C1750" s="265" t="s">
        <v>78</v>
      </c>
      <c r="D1750" s="265" t="s">
        <v>2572</v>
      </c>
      <c r="E1750" s="265" t="s">
        <v>497</v>
      </c>
      <c r="H1750" s="265" t="s">
        <v>499</v>
      </c>
      <c r="I1750" s="265" t="s">
        <v>717</v>
      </c>
      <c r="M1750" s="265" t="s">
        <v>495</v>
      </c>
      <c r="N1750" s="265">
        <v>900</v>
      </c>
    </row>
    <row r="1751" spans="1:14">
      <c r="A1751" s="265">
        <v>211465</v>
      </c>
      <c r="B1751" s="265" t="s">
        <v>2573</v>
      </c>
      <c r="C1751" s="265" t="s">
        <v>2574</v>
      </c>
      <c r="D1751" s="265" t="s">
        <v>698</v>
      </c>
      <c r="E1751" s="265" t="s">
        <v>498</v>
      </c>
      <c r="H1751" s="265" t="s">
        <v>499</v>
      </c>
      <c r="I1751" s="265" t="s">
        <v>717</v>
      </c>
      <c r="M1751" s="265" t="s">
        <v>495</v>
      </c>
      <c r="N1751" s="265">
        <v>900</v>
      </c>
    </row>
    <row r="1752" spans="1:14">
      <c r="A1752" s="265">
        <v>213191</v>
      </c>
      <c r="B1752" s="265" t="s">
        <v>2575</v>
      </c>
      <c r="C1752" s="265" t="s">
        <v>139</v>
      </c>
      <c r="D1752" s="265" t="s">
        <v>2576</v>
      </c>
      <c r="E1752" s="265" t="s">
        <v>498</v>
      </c>
      <c r="H1752" s="265" t="s">
        <v>499</v>
      </c>
      <c r="I1752" s="265" t="s">
        <v>717</v>
      </c>
      <c r="M1752" s="265" t="s">
        <v>495</v>
      </c>
      <c r="N1752" s="265">
        <v>900</v>
      </c>
    </row>
    <row r="1753" spans="1:14">
      <c r="A1753" s="265">
        <v>212727</v>
      </c>
      <c r="B1753" s="265" t="s">
        <v>2577</v>
      </c>
      <c r="C1753" s="265" t="s">
        <v>169</v>
      </c>
      <c r="D1753" s="265" t="s">
        <v>325</v>
      </c>
      <c r="E1753" s="265" t="s">
        <v>498</v>
      </c>
      <c r="H1753" s="265" t="s">
        <v>499</v>
      </c>
      <c r="I1753" s="265" t="s">
        <v>717</v>
      </c>
      <c r="M1753" s="265" t="s">
        <v>495</v>
      </c>
      <c r="N1753" s="265">
        <v>900</v>
      </c>
    </row>
    <row r="1754" spans="1:14">
      <c r="A1754" s="265">
        <v>214197</v>
      </c>
      <c r="B1754" s="265" t="s">
        <v>2578</v>
      </c>
      <c r="C1754" s="265" t="s">
        <v>114</v>
      </c>
      <c r="D1754" s="265" t="s">
        <v>2579</v>
      </c>
      <c r="E1754" s="265" t="s">
        <v>497</v>
      </c>
      <c r="H1754" s="265" t="s">
        <v>499</v>
      </c>
      <c r="I1754" s="265" t="s">
        <v>717</v>
      </c>
      <c r="M1754" s="265" t="s">
        <v>495</v>
      </c>
      <c r="N1754" s="265">
        <v>900</v>
      </c>
    </row>
    <row r="1755" spans="1:14">
      <c r="A1755" s="265">
        <v>214985</v>
      </c>
      <c r="B1755" s="265" t="s">
        <v>2581</v>
      </c>
      <c r="C1755" s="265" t="s">
        <v>1080</v>
      </c>
      <c r="D1755" s="265" t="s">
        <v>713</v>
      </c>
      <c r="E1755" s="265" t="s">
        <v>498</v>
      </c>
      <c r="H1755" s="265" t="s">
        <v>499</v>
      </c>
      <c r="I1755" s="265" t="s">
        <v>717</v>
      </c>
      <c r="M1755" s="265" t="s">
        <v>495</v>
      </c>
      <c r="N1755" s="265">
        <v>900</v>
      </c>
    </row>
    <row r="1756" spans="1:14">
      <c r="A1756" s="265">
        <v>214499</v>
      </c>
      <c r="B1756" s="265" t="s">
        <v>2582</v>
      </c>
      <c r="C1756" s="265" t="s">
        <v>710</v>
      </c>
      <c r="D1756" s="265" t="s">
        <v>1237</v>
      </c>
      <c r="E1756" s="265" t="s">
        <v>497</v>
      </c>
      <c r="H1756" s="265" t="s">
        <v>499</v>
      </c>
      <c r="I1756" s="265" t="s">
        <v>717</v>
      </c>
      <c r="M1756" s="265" t="s">
        <v>495</v>
      </c>
      <c r="N1756" s="265">
        <v>900</v>
      </c>
    </row>
    <row r="1757" spans="1:14">
      <c r="A1757" s="265">
        <v>215323</v>
      </c>
      <c r="B1757" s="265" t="s">
        <v>2586</v>
      </c>
      <c r="C1757" s="265" t="s">
        <v>1466</v>
      </c>
      <c r="D1757" s="265" t="s">
        <v>672</v>
      </c>
      <c r="E1757" s="265" t="s">
        <v>498</v>
      </c>
      <c r="H1757" s="265" t="s">
        <v>499</v>
      </c>
      <c r="I1757" s="265" t="s">
        <v>717</v>
      </c>
      <c r="M1757" s="265" t="s">
        <v>495</v>
      </c>
      <c r="N1757" s="265">
        <v>900</v>
      </c>
    </row>
    <row r="1758" spans="1:14">
      <c r="A1758" s="265">
        <v>212566</v>
      </c>
      <c r="B1758" s="265" t="s">
        <v>2588</v>
      </c>
      <c r="C1758" s="265" t="s">
        <v>81</v>
      </c>
      <c r="D1758" s="265" t="s">
        <v>325</v>
      </c>
      <c r="E1758" s="265" t="s">
        <v>498</v>
      </c>
      <c r="H1758" s="265" t="s">
        <v>499</v>
      </c>
      <c r="I1758" s="265" t="s">
        <v>717</v>
      </c>
      <c r="M1758" s="265" t="s">
        <v>495</v>
      </c>
      <c r="N1758" s="265">
        <v>900</v>
      </c>
    </row>
    <row r="1759" spans="1:14">
      <c r="A1759" s="265">
        <v>214974</v>
      </c>
      <c r="B1759" s="265" t="s">
        <v>2589</v>
      </c>
      <c r="C1759" s="265" t="s">
        <v>603</v>
      </c>
      <c r="D1759" s="265" t="s">
        <v>302</v>
      </c>
      <c r="E1759" s="265" t="s">
        <v>498</v>
      </c>
      <c r="H1759" s="265" t="s">
        <v>499</v>
      </c>
      <c r="I1759" s="265" t="s">
        <v>717</v>
      </c>
      <c r="M1759" s="265" t="s">
        <v>495</v>
      </c>
      <c r="N1759" s="265">
        <v>900</v>
      </c>
    </row>
    <row r="1760" spans="1:14">
      <c r="A1760" s="265">
        <v>215480</v>
      </c>
      <c r="B1760" s="265" t="s">
        <v>2618</v>
      </c>
      <c r="C1760" s="265" t="s">
        <v>2619</v>
      </c>
      <c r="D1760" s="265" t="s">
        <v>368</v>
      </c>
      <c r="E1760" s="265" t="s">
        <v>498</v>
      </c>
      <c r="H1760" s="265" t="s">
        <v>499</v>
      </c>
      <c r="I1760" s="265" t="s">
        <v>717</v>
      </c>
      <c r="M1760" s="265" t="s">
        <v>474</v>
      </c>
      <c r="N1760" s="265">
        <v>900</v>
      </c>
    </row>
    <row r="1761" spans="1:14">
      <c r="A1761" s="265">
        <v>212863</v>
      </c>
      <c r="B1761" s="265" t="s">
        <v>2620</v>
      </c>
      <c r="C1761" s="265" t="s">
        <v>189</v>
      </c>
      <c r="D1761" s="265" t="s">
        <v>287</v>
      </c>
      <c r="E1761" s="265" t="s">
        <v>497</v>
      </c>
      <c r="H1761" s="265" t="s">
        <v>499</v>
      </c>
      <c r="I1761" s="265" t="s">
        <v>717</v>
      </c>
      <c r="M1761" s="265" t="s">
        <v>474</v>
      </c>
      <c r="N1761" s="265">
        <v>900</v>
      </c>
    </row>
    <row r="1762" spans="1:14">
      <c r="A1762" s="265">
        <v>214749</v>
      </c>
      <c r="B1762" s="265" t="s">
        <v>2625</v>
      </c>
      <c r="C1762" s="265" t="s">
        <v>109</v>
      </c>
      <c r="D1762" s="265" t="s">
        <v>292</v>
      </c>
      <c r="E1762" s="265" t="s">
        <v>497</v>
      </c>
      <c r="H1762" s="265" t="s">
        <v>499</v>
      </c>
      <c r="I1762" s="265" t="s">
        <v>717</v>
      </c>
      <c r="M1762" s="265" t="s">
        <v>474</v>
      </c>
      <c r="N1762" s="265">
        <v>900</v>
      </c>
    </row>
    <row r="1763" spans="1:14">
      <c r="A1763" s="265">
        <v>215454</v>
      </c>
      <c r="B1763" s="265" t="s">
        <v>2630</v>
      </c>
      <c r="C1763" s="265" t="s">
        <v>1637</v>
      </c>
      <c r="D1763" s="265" t="s">
        <v>302</v>
      </c>
      <c r="E1763" s="265" t="s">
        <v>497</v>
      </c>
      <c r="H1763" s="265" t="s">
        <v>499</v>
      </c>
      <c r="I1763" s="265" t="s">
        <v>717</v>
      </c>
      <c r="M1763" s="265" t="s">
        <v>474</v>
      </c>
      <c r="N1763" s="265">
        <v>900</v>
      </c>
    </row>
    <row r="1764" spans="1:14">
      <c r="A1764" s="265">
        <v>214589</v>
      </c>
      <c r="B1764" s="265" t="s">
        <v>2633</v>
      </c>
      <c r="C1764" s="265" t="s">
        <v>139</v>
      </c>
      <c r="D1764" s="265" t="s">
        <v>346</v>
      </c>
      <c r="E1764" s="265" t="s">
        <v>497</v>
      </c>
      <c r="H1764" s="265" t="s">
        <v>499</v>
      </c>
      <c r="I1764" s="265" t="s">
        <v>717</v>
      </c>
      <c r="M1764" s="265" t="s">
        <v>474</v>
      </c>
      <c r="N1764" s="265">
        <v>900</v>
      </c>
    </row>
    <row r="1765" spans="1:14">
      <c r="A1765" s="265">
        <v>214715</v>
      </c>
      <c r="B1765" s="265" t="s">
        <v>2636</v>
      </c>
      <c r="C1765" s="265" t="s">
        <v>130</v>
      </c>
      <c r="D1765" s="265" t="s">
        <v>390</v>
      </c>
      <c r="E1765" s="265" t="s">
        <v>497</v>
      </c>
      <c r="H1765" s="265" t="s">
        <v>499</v>
      </c>
      <c r="I1765" s="265" t="s">
        <v>717</v>
      </c>
      <c r="M1765" s="265" t="s">
        <v>474</v>
      </c>
      <c r="N1765" s="265">
        <v>900</v>
      </c>
    </row>
    <row r="1766" spans="1:14">
      <c r="A1766" s="265">
        <v>212870</v>
      </c>
      <c r="B1766" s="265" t="s">
        <v>2637</v>
      </c>
      <c r="C1766" s="265" t="s">
        <v>78</v>
      </c>
      <c r="D1766" s="265" t="s">
        <v>384</v>
      </c>
      <c r="E1766" s="265" t="s">
        <v>497</v>
      </c>
      <c r="H1766" s="265" t="s">
        <v>499</v>
      </c>
      <c r="I1766" s="265" t="s">
        <v>717</v>
      </c>
      <c r="M1766" s="265" t="s">
        <v>474</v>
      </c>
      <c r="N1766" s="265">
        <v>900</v>
      </c>
    </row>
    <row r="1767" spans="1:14">
      <c r="A1767" s="265">
        <v>213584</v>
      </c>
      <c r="B1767" s="265" t="s">
        <v>2638</v>
      </c>
      <c r="C1767" s="265" t="s">
        <v>121</v>
      </c>
      <c r="D1767" s="265" t="s">
        <v>2639</v>
      </c>
      <c r="E1767" s="265" t="s">
        <v>497</v>
      </c>
      <c r="H1767" s="265" t="s">
        <v>499</v>
      </c>
      <c r="I1767" s="265" t="s">
        <v>717</v>
      </c>
      <c r="M1767" s="265" t="s">
        <v>474</v>
      </c>
      <c r="N1767" s="265">
        <v>900</v>
      </c>
    </row>
    <row r="1768" spans="1:14">
      <c r="A1768" s="265">
        <v>214756</v>
      </c>
      <c r="B1768" s="265" t="s">
        <v>2641</v>
      </c>
      <c r="C1768" s="265" t="s">
        <v>215</v>
      </c>
      <c r="D1768" s="265" t="s">
        <v>292</v>
      </c>
      <c r="E1768" s="265" t="s">
        <v>497</v>
      </c>
      <c r="H1768" s="265" t="s">
        <v>499</v>
      </c>
      <c r="I1768" s="265" t="s">
        <v>717</v>
      </c>
      <c r="M1768" s="265" t="s">
        <v>474</v>
      </c>
      <c r="N1768" s="265">
        <v>900</v>
      </c>
    </row>
    <row r="1769" spans="1:14">
      <c r="A1769" s="265">
        <v>211637</v>
      </c>
      <c r="B1769" s="265" t="s">
        <v>2643</v>
      </c>
      <c r="C1769" s="265" t="s">
        <v>2644</v>
      </c>
      <c r="D1769" s="265" t="s">
        <v>329</v>
      </c>
      <c r="E1769" s="265" t="s">
        <v>498</v>
      </c>
      <c r="H1769" s="265" t="s">
        <v>499</v>
      </c>
      <c r="I1769" s="265" t="s">
        <v>717</v>
      </c>
      <c r="M1769" s="265" t="s">
        <v>474</v>
      </c>
      <c r="N1769" s="265">
        <v>900</v>
      </c>
    </row>
    <row r="1770" spans="1:14">
      <c r="A1770" s="265">
        <v>215306</v>
      </c>
      <c r="B1770" s="265" t="s">
        <v>2645</v>
      </c>
      <c r="C1770" s="265" t="s">
        <v>156</v>
      </c>
      <c r="D1770" s="265" t="s">
        <v>390</v>
      </c>
      <c r="E1770" s="265" t="s">
        <v>498</v>
      </c>
      <c r="H1770" s="265" t="s">
        <v>499</v>
      </c>
      <c r="I1770" s="265" t="s">
        <v>717</v>
      </c>
      <c r="M1770" s="265" t="s">
        <v>474</v>
      </c>
      <c r="N1770" s="265">
        <v>900</v>
      </c>
    </row>
    <row r="1771" spans="1:14">
      <c r="A1771" s="265">
        <v>214161</v>
      </c>
      <c r="B1771" s="265" t="s">
        <v>2648</v>
      </c>
      <c r="C1771" s="265" t="s">
        <v>122</v>
      </c>
      <c r="D1771" s="265" t="s">
        <v>666</v>
      </c>
      <c r="E1771" s="265" t="s">
        <v>498</v>
      </c>
      <c r="H1771" s="265" t="s">
        <v>499</v>
      </c>
      <c r="I1771" s="265" t="s">
        <v>717</v>
      </c>
      <c r="M1771" s="265" t="s">
        <v>474</v>
      </c>
      <c r="N1771" s="265">
        <v>900</v>
      </c>
    </row>
    <row r="1772" spans="1:14">
      <c r="A1772" s="265">
        <v>213607</v>
      </c>
      <c r="B1772" s="265" t="s">
        <v>2652</v>
      </c>
      <c r="C1772" s="265" t="s">
        <v>179</v>
      </c>
      <c r="D1772" s="265" t="s">
        <v>380</v>
      </c>
      <c r="E1772" s="265" t="s">
        <v>498</v>
      </c>
      <c r="H1772" s="265" t="s">
        <v>499</v>
      </c>
      <c r="I1772" s="265" t="s">
        <v>717</v>
      </c>
      <c r="M1772" s="265" t="s">
        <v>474</v>
      </c>
      <c r="N1772" s="265">
        <v>900</v>
      </c>
    </row>
    <row r="1773" spans="1:14">
      <c r="A1773" s="265">
        <v>214998</v>
      </c>
      <c r="B1773" s="265" t="s">
        <v>2653</v>
      </c>
      <c r="C1773" s="265" t="s">
        <v>81</v>
      </c>
      <c r="D1773" s="265" t="s">
        <v>1039</v>
      </c>
      <c r="E1773" s="265" t="s">
        <v>498</v>
      </c>
      <c r="H1773" s="265" t="s">
        <v>499</v>
      </c>
      <c r="I1773" s="265" t="s">
        <v>717</v>
      </c>
      <c r="M1773" s="265" t="s">
        <v>474</v>
      </c>
      <c r="N1773" s="265">
        <v>900</v>
      </c>
    </row>
    <row r="1774" spans="1:14">
      <c r="A1774" s="265">
        <v>214222</v>
      </c>
      <c r="B1774" s="265" t="s">
        <v>2656</v>
      </c>
      <c r="C1774" s="265" t="s">
        <v>192</v>
      </c>
      <c r="D1774" s="265" t="s">
        <v>388</v>
      </c>
      <c r="E1774" s="265" t="s">
        <v>497</v>
      </c>
      <c r="H1774" s="265" t="s">
        <v>499</v>
      </c>
      <c r="I1774" s="265" t="s">
        <v>717</v>
      </c>
      <c r="M1774" s="265" t="s">
        <v>474</v>
      </c>
      <c r="N1774" s="265">
        <v>900</v>
      </c>
    </row>
    <row r="1775" spans="1:14">
      <c r="A1775" s="265">
        <v>215066</v>
      </c>
      <c r="B1775" s="265" t="s">
        <v>2658</v>
      </c>
      <c r="C1775" s="265" t="s">
        <v>210</v>
      </c>
      <c r="D1775" s="265" t="s">
        <v>642</v>
      </c>
      <c r="E1775" s="265" t="s">
        <v>497</v>
      </c>
      <c r="H1775" s="265" t="s">
        <v>499</v>
      </c>
      <c r="I1775" s="265" t="s">
        <v>717</v>
      </c>
      <c r="M1775" s="265" t="s">
        <v>474</v>
      </c>
      <c r="N1775" s="265">
        <v>900</v>
      </c>
    </row>
    <row r="1776" spans="1:14">
      <c r="A1776" s="265">
        <v>214713</v>
      </c>
      <c r="B1776" s="265" t="s">
        <v>2659</v>
      </c>
      <c r="C1776" s="265" t="s">
        <v>128</v>
      </c>
      <c r="D1776" s="265" t="s">
        <v>637</v>
      </c>
      <c r="E1776" s="265" t="s">
        <v>498</v>
      </c>
      <c r="H1776" s="265" t="s">
        <v>499</v>
      </c>
      <c r="I1776" s="265" t="s">
        <v>717</v>
      </c>
      <c r="M1776" s="265" t="s">
        <v>474</v>
      </c>
      <c r="N1776" s="265">
        <v>900</v>
      </c>
    </row>
    <row r="1777" spans="1:14">
      <c r="A1777" s="265">
        <v>215027</v>
      </c>
      <c r="B1777" s="265" t="s">
        <v>2660</v>
      </c>
      <c r="C1777" s="265" t="s">
        <v>225</v>
      </c>
      <c r="D1777" s="265" t="s">
        <v>325</v>
      </c>
      <c r="E1777" s="265" t="s">
        <v>497</v>
      </c>
      <c r="H1777" s="265" t="s">
        <v>499</v>
      </c>
      <c r="I1777" s="265" t="s">
        <v>717</v>
      </c>
      <c r="M1777" s="265" t="s">
        <v>474</v>
      </c>
      <c r="N1777" s="265">
        <v>900</v>
      </c>
    </row>
    <row r="1778" spans="1:14">
      <c r="A1778" s="265">
        <v>213668</v>
      </c>
      <c r="B1778" s="265" t="s">
        <v>2661</v>
      </c>
      <c r="C1778" s="265" t="s">
        <v>2662</v>
      </c>
      <c r="D1778" s="265" t="s">
        <v>412</v>
      </c>
      <c r="E1778" s="265" t="s">
        <v>498</v>
      </c>
      <c r="H1778" s="265" t="s">
        <v>499</v>
      </c>
      <c r="I1778" s="265" t="s">
        <v>717</v>
      </c>
      <c r="M1778" s="265" t="s">
        <v>474</v>
      </c>
      <c r="N1778" s="265">
        <v>900</v>
      </c>
    </row>
    <row r="1779" spans="1:14">
      <c r="A1779" s="265">
        <v>215259</v>
      </c>
      <c r="B1779" s="265" t="s">
        <v>2663</v>
      </c>
      <c r="C1779" s="265" t="s">
        <v>973</v>
      </c>
      <c r="D1779" s="265" t="s">
        <v>418</v>
      </c>
      <c r="E1779" s="265" t="s">
        <v>497</v>
      </c>
      <c r="H1779" s="265" t="s">
        <v>499</v>
      </c>
      <c r="I1779" s="265" t="s">
        <v>717</v>
      </c>
      <c r="M1779" s="265" t="s">
        <v>474</v>
      </c>
      <c r="N1779" s="265">
        <v>900</v>
      </c>
    </row>
    <row r="1780" spans="1:14">
      <c r="A1780" s="265">
        <v>214648</v>
      </c>
      <c r="B1780" s="265" t="s">
        <v>2664</v>
      </c>
      <c r="C1780" s="265" t="s">
        <v>150</v>
      </c>
      <c r="D1780" s="265" t="s">
        <v>328</v>
      </c>
      <c r="E1780" s="265" t="s">
        <v>497</v>
      </c>
      <c r="H1780" s="265" t="s">
        <v>499</v>
      </c>
      <c r="I1780" s="265" t="s">
        <v>717</v>
      </c>
      <c r="M1780" s="265" t="s">
        <v>474</v>
      </c>
      <c r="N1780" s="265">
        <v>900</v>
      </c>
    </row>
    <row r="1781" spans="1:14">
      <c r="A1781" s="265">
        <v>214890</v>
      </c>
      <c r="B1781" s="265" t="s">
        <v>2665</v>
      </c>
      <c r="C1781" s="265" t="s">
        <v>145</v>
      </c>
      <c r="D1781" s="265" t="s">
        <v>362</v>
      </c>
      <c r="E1781" s="265" t="s">
        <v>498</v>
      </c>
      <c r="H1781" s="265" t="s">
        <v>499</v>
      </c>
      <c r="I1781" s="265" t="s">
        <v>717</v>
      </c>
      <c r="M1781" s="265" t="s">
        <v>474</v>
      </c>
      <c r="N1781" s="265">
        <v>900</v>
      </c>
    </row>
    <row r="1782" spans="1:14">
      <c r="A1782" s="265">
        <v>214682</v>
      </c>
      <c r="B1782" s="265" t="s">
        <v>2666</v>
      </c>
      <c r="C1782" s="265" t="s">
        <v>616</v>
      </c>
      <c r="D1782" s="265" t="s">
        <v>292</v>
      </c>
      <c r="E1782" s="265" t="s">
        <v>497</v>
      </c>
      <c r="H1782" s="265" t="s">
        <v>499</v>
      </c>
      <c r="I1782" s="265" t="s">
        <v>717</v>
      </c>
      <c r="M1782" s="265" t="s">
        <v>474</v>
      </c>
      <c r="N1782" s="265">
        <v>900</v>
      </c>
    </row>
    <row r="1783" spans="1:14">
      <c r="A1783" s="265">
        <v>212678</v>
      </c>
      <c r="B1783" s="265" t="s">
        <v>2671</v>
      </c>
      <c r="C1783" s="265" t="s">
        <v>119</v>
      </c>
      <c r="D1783" s="265" t="s">
        <v>327</v>
      </c>
      <c r="E1783" s="265" t="s">
        <v>497</v>
      </c>
      <c r="H1783" s="265" t="s">
        <v>499</v>
      </c>
      <c r="I1783" s="265" t="s">
        <v>717</v>
      </c>
      <c r="M1783" s="265" t="s">
        <v>474</v>
      </c>
      <c r="N1783" s="265">
        <v>900</v>
      </c>
    </row>
    <row r="1784" spans="1:14">
      <c r="A1784" s="265">
        <v>215319</v>
      </c>
      <c r="B1784" s="265" t="s">
        <v>2673</v>
      </c>
      <c r="C1784" s="265" t="s">
        <v>90</v>
      </c>
      <c r="D1784" s="265" t="s">
        <v>408</v>
      </c>
      <c r="E1784" s="265" t="s">
        <v>498</v>
      </c>
      <c r="H1784" s="265" t="s">
        <v>499</v>
      </c>
      <c r="I1784" s="265" t="s">
        <v>717</v>
      </c>
      <c r="M1784" s="265" t="s">
        <v>474</v>
      </c>
      <c r="N1784" s="265">
        <v>900</v>
      </c>
    </row>
    <row r="1785" spans="1:14">
      <c r="A1785" s="265">
        <v>215114</v>
      </c>
      <c r="B1785" s="265" t="s">
        <v>2674</v>
      </c>
      <c r="C1785" s="265" t="s">
        <v>150</v>
      </c>
      <c r="D1785" s="265" t="s">
        <v>2675</v>
      </c>
      <c r="E1785" s="265" t="s">
        <v>498</v>
      </c>
      <c r="H1785" s="265" t="s">
        <v>499</v>
      </c>
      <c r="I1785" s="265" t="s">
        <v>717</v>
      </c>
      <c r="M1785" s="265" t="s">
        <v>474</v>
      </c>
      <c r="N1785" s="265">
        <v>900</v>
      </c>
    </row>
    <row r="1786" spans="1:14">
      <c r="A1786" s="265">
        <v>213488</v>
      </c>
      <c r="B1786" s="265" t="s">
        <v>2678</v>
      </c>
      <c r="C1786" s="265" t="s">
        <v>2072</v>
      </c>
      <c r="D1786" s="265" t="s">
        <v>306</v>
      </c>
      <c r="E1786" s="265" t="s">
        <v>498</v>
      </c>
      <c r="H1786" s="265" t="s">
        <v>499</v>
      </c>
      <c r="I1786" s="265" t="s">
        <v>717</v>
      </c>
      <c r="M1786" s="265" t="s">
        <v>474</v>
      </c>
      <c r="N1786" s="265">
        <v>900</v>
      </c>
    </row>
    <row r="1787" spans="1:14">
      <c r="A1787" s="265">
        <v>214190</v>
      </c>
      <c r="B1787" s="265" t="s">
        <v>2681</v>
      </c>
      <c r="C1787" s="265" t="s">
        <v>90</v>
      </c>
      <c r="D1787" s="265" t="s">
        <v>346</v>
      </c>
      <c r="E1787" s="265" t="s">
        <v>497</v>
      </c>
      <c r="H1787" s="265" t="s">
        <v>499</v>
      </c>
      <c r="I1787" s="265" t="s">
        <v>717</v>
      </c>
      <c r="M1787" s="265" t="s">
        <v>474</v>
      </c>
      <c r="N1787" s="265">
        <v>900</v>
      </c>
    </row>
    <row r="1788" spans="1:14">
      <c r="A1788" s="265">
        <v>214638</v>
      </c>
      <c r="B1788" s="265" t="s">
        <v>2682</v>
      </c>
      <c r="C1788" s="265" t="s">
        <v>214</v>
      </c>
      <c r="D1788" s="265" t="s">
        <v>2683</v>
      </c>
      <c r="E1788" s="265" t="s">
        <v>498</v>
      </c>
      <c r="H1788" s="265" t="s">
        <v>499</v>
      </c>
      <c r="I1788" s="265" t="s">
        <v>717</v>
      </c>
      <c r="M1788" s="265" t="s">
        <v>474</v>
      </c>
      <c r="N1788" s="265">
        <v>900</v>
      </c>
    </row>
    <row r="1789" spans="1:14">
      <c r="A1789" s="265">
        <v>215154</v>
      </c>
      <c r="B1789" s="265" t="s">
        <v>2687</v>
      </c>
      <c r="C1789" s="265" t="s">
        <v>227</v>
      </c>
      <c r="D1789" s="265" t="s">
        <v>1618</v>
      </c>
      <c r="E1789" s="265" t="s">
        <v>497</v>
      </c>
      <c r="H1789" s="265" t="s">
        <v>499</v>
      </c>
      <c r="I1789" s="265" t="s">
        <v>717</v>
      </c>
      <c r="M1789" s="265" t="s">
        <v>474</v>
      </c>
      <c r="N1789" s="265">
        <v>900</v>
      </c>
    </row>
    <row r="1790" spans="1:14">
      <c r="A1790" s="265">
        <v>215155</v>
      </c>
      <c r="B1790" s="265" t="s">
        <v>2688</v>
      </c>
      <c r="C1790" s="265" t="s">
        <v>866</v>
      </c>
      <c r="D1790" s="265" t="s">
        <v>1000</v>
      </c>
      <c r="E1790" s="265" t="s">
        <v>498</v>
      </c>
      <c r="H1790" s="265" t="s">
        <v>499</v>
      </c>
      <c r="I1790" s="265" t="s">
        <v>717</v>
      </c>
      <c r="M1790" s="265" t="s">
        <v>474</v>
      </c>
      <c r="N1790" s="265">
        <v>900</v>
      </c>
    </row>
    <row r="1791" spans="1:14">
      <c r="A1791" s="265">
        <v>214709</v>
      </c>
      <c r="B1791" s="265" t="s">
        <v>2691</v>
      </c>
      <c r="C1791" s="265" t="s">
        <v>639</v>
      </c>
      <c r="D1791" s="265" t="s">
        <v>325</v>
      </c>
      <c r="E1791" s="265" t="s">
        <v>498</v>
      </c>
      <c r="H1791" s="265" t="s">
        <v>499</v>
      </c>
      <c r="I1791" s="265" t="s">
        <v>717</v>
      </c>
      <c r="M1791" s="265" t="s">
        <v>474</v>
      </c>
      <c r="N1791" s="265">
        <v>900</v>
      </c>
    </row>
    <row r="1792" spans="1:14">
      <c r="A1792" s="265">
        <v>214570</v>
      </c>
      <c r="B1792" s="265" t="s">
        <v>2695</v>
      </c>
      <c r="C1792" s="265" t="s">
        <v>208</v>
      </c>
      <c r="D1792" s="265" t="s">
        <v>329</v>
      </c>
      <c r="E1792" s="265" t="s">
        <v>497</v>
      </c>
      <c r="H1792" s="265" t="s">
        <v>499</v>
      </c>
      <c r="I1792" s="265" t="s">
        <v>717</v>
      </c>
      <c r="M1792" s="265" t="s">
        <v>474</v>
      </c>
      <c r="N1792" s="265">
        <v>900</v>
      </c>
    </row>
    <row r="1793" spans="1:14">
      <c r="A1793" s="265">
        <v>215213</v>
      </c>
      <c r="B1793" s="265" t="s">
        <v>2696</v>
      </c>
      <c r="C1793" s="265" t="s">
        <v>797</v>
      </c>
      <c r="D1793" s="265" t="s">
        <v>287</v>
      </c>
      <c r="E1793" s="265" t="s">
        <v>497</v>
      </c>
      <c r="H1793" s="265" t="s">
        <v>499</v>
      </c>
      <c r="I1793" s="265" t="s">
        <v>717</v>
      </c>
      <c r="M1793" s="265" t="s">
        <v>474</v>
      </c>
      <c r="N1793" s="265">
        <v>900</v>
      </c>
    </row>
    <row r="1794" spans="1:14">
      <c r="A1794" s="265">
        <v>213923</v>
      </c>
      <c r="B1794" s="265" t="s">
        <v>2701</v>
      </c>
      <c r="C1794" s="265" t="s">
        <v>156</v>
      </c>
      <c r="D1794" s="265" t="s">
        <v>361</v>
      </c>
      <c r="E1794" s="265" t="s">
        <v>498</v>
      </c>
      <c r="H1794" s="265" t="s">
        <v>499</v>
      </c>
      <c r="I1794" s="265" t="s">
        <v>717</v>
      </c>
      <c r="M1794" s="265" t="s">
        <v>474</v>
      </c>
      <c r="N1794" s="265">
        <v>900</v>
      </c>
    </row>
    <row r="1795" spans="1:14">
      <c r="A1795" s="265">
        <v>214787</v>
      </c>
      <c r="B1795" s="265" t="s">
        <v>2702</v>
      </c>
      <c r="C1795" s="265" t="s">
        <v>235</v>
      </c>
      <c r="D1795" s="265" t="s">
        <v>2703</v>
      </c>
      <c r="E1795" s="265" t="s">
        <v>497</v>
      </c>
      <c r="H1795" s="265" t="s">
        <v>499</v>
      </c>
      <c r="I1795" s="265" t="s">
        <v>717</v>
      </c>
      <c r="M1795" s="265" t="s">
        <v>474</v>
      </c>
      <c r="N1795" s="265">
        <v>900</v>
      </c>
    </row>
    <row r="1796" spans="1:14">
      <c r="A1796" s="265">
        <v>214944</v>
      </c>
      <c r="B1796" s="265" t="s">
        <v>2704</v>
      </c>
      <c r="C1796" s="265" t="s">
        <v>179</v>
      </c>
      <c r="D1796" s="265" t="s">
        <v>298</v>
      </c>
      <c r="E1796" s="265" t="s">
        <v>498</v>
      </c>
      <c r="H1796" s="265" t="s">
        <v>499</v>
      </c>
      <c r="I1796" s="265" t="s">
        <v>717</v>
      </c>
      <c r="M1796" s="265" t="s">
        <v>474</v>
      </c>
      <c r="N1796" s="265">
        <v>900</v>
      </c>
    </row>
    <row r="1797" spans="1:14">
      <c r="A1797" s="265">
        <v>212198</v>
      </c>
      <c r="B1797" s="265" t="s">
        <v>2712</v>
      </c>
      <c r="C1797" s="265" t="s">
        <v>2713</v>
      </c>
      <c r="D1797" s="265" t="s">
        <v>1483</v>
      </c>
      <c r="E1797" s="265" t="s">
        <v>498</v>
      </c>
      <c r="H1797" s="265" t="s">
        <v>499</v>
      </c>
      <c r="I1797" s="265" t="s">
        <v>717</v>
      </c>
      <c r="M1797" s="265" t="s">
        <v>474</v>
      </c>
      <c r="N1797" s="265">
        <v>900</v>
      </c>
    </row>
    <row r="1798" spans="1:14">
      <c r="A1798" s="265">
        <v>214795</v>
      </c>
      <c r="B1798" s="265" t="s">
        <v>2714</v>
      </c>
      <c r="C1798" s="265" t="s">
        <v>128</v>
      </c>
      <c r="D1798" s="265" t="s">
        <v>288</v>
      </c>
      <c r="E1798" s="265" t="s">
        <v>497</v>
      </c>
      <c r="H1798" s="265" t="s">
        <v>499</v>
      </c>
      <c r="I1798" s="265" t="s">
        <v>717</v>
      </c>
      <c r="M1798" s="265" t="s">
        <v>474</v>
      </c>
      <c r="N1798" s="265">
        <v>900</v>
      </c>
    </row>
    <row r="1799" spans="1:14">
      <c r="A1799" s="265">
        <v>214846</v>
      </c>
      <c r="B1799" s="265" t="s">
        <v>2715</v>
      </c>
      <c r="C1799" s="265" t="s">
        <v>2716</v>
      </c>
      <c r="D1799" s="265" t="s">
        <v>2717</v>
      </c>
      <c r="E1799" s="265" t="s">
        <v>498</v>
      </c>
      <c r="H1799" s="265" t="s">
        <v>499</v>
      </c>
      <c r="I1799" s="265" t="s">
        <v>717</v>
      </c>
      <c r="M1799" s="265" t="s">
        <v>474</v>
      </c>
      <c r="N1799" s="265">
        <v>900</v>
      </c>
    </row>
    <row r="1800" spans="1:14">
      <c r="A1800" s="265">
        <v>214981</v>
      </c>
      <c r="B1800" s="265" t="s">
        <v>2719</v>
      </c>
      <c r="C1800" s="265" t="s">
        <v>84</v>
      </c>
      <c r="D1800" s="265" t="s">
        <v>325</v>
      </c>
      <c r="E1800" s="265" t="s">
        <v>498</v>
      </c>
      <c r="H1800" s="265" t="s">
        <v>499</v>
      </c>
      <c r="I1800" s="265" t="s">
        <v>717</v>
      </c>
      <c r="M1800" s="265" t="s">
        <v>474</v>
      </c>
      <c r="N1800" s="265">
        <v>900</v>
      </c>
    </row>
    <row r="1801" spans="1:14">
      <c r="A1801" s="265">
        <v>213218</v>
      </c>
      <c r="B1801" s="265" t="s">
        <v>2720</v>
      </c>
      <c r="C1801" s="265" t="s">
        <v>84</v>
      </c>
      <c r="D1801" s="265" t="s">
        <v>325</v>
      </c>
      <c r="E1801" s="265" t="s">
        <v>498</v>
      </c>
      <c r="H1801" s="265" t="s">
        <v>499</v>
      </c>
      <c r="I1801" s="265" t="s">
        <v>717</v>
      </c>
      <c r="M1801" s="265" t="s">
        <v>474</v>
      </c>
      <c r="N1801" s="265">
        <v>900</v>
      </c>
    </row>
    <row r="1802" spans="1:14">
      <c r="A1802" s="265">
        <v>213481</v>
      </c>
      <c r="B1802" s="265" t="s">
        <v>2726</v>
      </c>
      <c r="C1802" s="265" t="s">
        <v>2727</v>
      </c>
      <c r="D1802" s="265" t="s">
        <v>296</v>
      </c>
      <c r="E1802" s="265" t="s">
        <v>498</v>
      </c>
      <c r="H1802" s="265" t="s">
        <v>499</v>
      </c>
      <c r="I1802" s="265" t="s">
        <v>717</v>
      </c>
      <c r="M1802" s="265" t="s">
        <v>474</v>
      </c>
      <c r="N1802" s="265">
        <v>900</v>
      </c>
    </row>
    <row r="1803" spans="1:14">
      <c r="A1803" s="265">
        <v>212930</v>
      </c>
      <c r="B1803" s="265" t="s">
        <v>2728</v>
      </c>
      <c r="C1803" s="265" t="s">
        <v>155</v>
      </c>
      <c r="D1803" s="265" t="s">
        <v>702</v>
      </c>
      <c r="E1803" s="265" t="s">
        <v>498</v>
      </c>
      <c r="H1803" s="265" t="s">
        <v>499</v>
      </c>
      <c r="I1803" s="265" t="s">
        <v>717</v>
      </c>
      <c r="M1803" s="265" t="s">
        <v>474</v>
      </c>
      <c r="N1803" s="265">
        <v>900</v>
      </c>
    </row>
    <row r="1804" spans="1:14">
      <c r="A1804" s="265">
        <v>215308</v>
      </c>
      <c r="B1804" s="265" t="s">
        <v>2730</v>
      </c>
      <c r="C1804" s="265" t="s">
        <v>2531</v>
      </c>
      <c r="D1804" s="265" t="s">
        <v>308</v>
      </c>
      <c r="E1804" s="265" t="s">
        <v>497</v>
      </c>
      <c r="H1804" s="265" t="s">
        <v>499</v>
      </c>
      <c r="I1804" s="265" t="s">
        <v>717</v>
      </c>
      <c r="M1804" s="265" t="s">
        <v>474</v>
      </c>
      <c r="N1804" s="265">
        <v>900</v>
      </c>
    </row>
    <row r="1805" spans="1:14">
      <c r="A1805" s="265">
        <v>214941</v>
      </c>
      <c r="B1805" s="265" t="s">
        <v>2731</v>
      </c>
      <c r="C1805" s="265" t="s">
        <v>84</v>
      </c>
      <c r="D1805" s="265" t="s">
        <v>2732</v>
      </c>
      <c r="E1805" s="265" t="s">
        <v>498</v>
      </c>
      <c r="H1805" s="265" t="s">
        <v>499</v>
      </c>
      <c r="I1805" s="265" t="s">
        <v>717</v>
      </c>
      <c r="M1805" s="265" t="s">
        <v>474</v>
      </c>
      <c r="N1805" s="265">
        <v>900</v>
      </c>
    </row>
    <row r="1806" spans="1:14">
      <c r="A1806" s="265">
        <v>215180</v>
      </c>
      <c r="B1806" s="265" t="s">
        <v>2733</v>
      </c>
      <c r="C1806" s="265" t="s">
        <v>88</v>
      </c>
      <c r="D1806" s="265" t="s">
        <v>308</v>
      </c>
      <c r="E1806" s="265" t="s">
        <v>498</v>
      </c>
      <c r="H1806" s="265" t="s">
        <v>499</v>
      </c>
      <c r="I1806" s="265" t="s">
        <v>717</v>
      </c>
      <c r="M1806" s="265" t="s">
        <v>474</v>
      </c>
      <c r="N1806" s="265">
        <v>900</v>
      </c>
    </row>
    <row r="1807" spans="1:14">
      <c r="A1807" s="265">
        <v>212467</v>
      </c>
      <c r="B1807" s="265" t="s">
        <v>2735</v>
      </c>
      <c r="C1807" s="265" t="s">
        <v>639</v>
      </c>
      <c r="D1807" s="265" t="s">
        <v>363</v>
      </c>
      <c r="E1807" s="265" t="s">
        <v>498</v>
      </c>
      <c r="H1807" s="265" t="s">
        <v>499</v>
      </c>
      <c r="I1807" s="265" t="s">
        <v>717</v>
      </c>
      <c r="M1807" s="265" t="s">
        <v>474</v>
      </c>
      <c r="N1807" s="265">
        <v>900</v>
      </c>
    </row>
    <row r="1808" spans="1:14">
      <c r="A1808" s="265">
        <v>214372</v>
      </c>
      <c r="B1808" s="265" t="s">
        <v>2736</v>
      </c>
      <c r="C1808" s="265" t="s">
        <v>148</v>
      </c>
      <c r="D1808" s="265" t="s">
        <v>332</v>
      </c>
      <c r="E1808" s="265" t="s">
        <v>497</v>
      </c>
      <c r="H1808" s="265" t="s">
        <v>499</v>
      </c>
      <c r="I1808" s="265" t="s">
        <v>717</v>
      </c>
      <c r="M1808" s="265" t="s">
        <v>474</v>
      </c>
      <c r="N1808" s="265">
        <v>900</v>
      </c>
    </row>
    <row r="1809" spans="1:14">
      <c r="A1809" s="265">
        <v>214863</v>
      </c>
      <c r="B1809" s="265" t="s">
        <v>2737</v>
      </c>
      <c r="C1809" s="265" t="s">
        <v>124</v>
      </c>
      <c r="D1809" s="265" t="s">
        <v>324</v>
      </c>
      <c r="E1809" s="265" t="s">
        <v>497</v>
      </c>
      <c r="H1809" s="265" t="s">
        <v>499</v>
      </c>
      <c r="I1809" s="265" t="s">
        <v>717</v>
      </c>
      <c r="M1809" s="265" t="s">
        <v>474</v>
      </c>
      <c r="N1809" s="265">
        <v>900</v>
      </c>
    </row>
    <row r="1810" spans="1:14">
      <c r="A1810" s="265">
        <v>214320</v>
      </c>
      <c r="B1810" s="265" t="s">
        <v>2740</v>
      </c>
      <c r="C1810" s="265" t="s">
        <v>198</v>
      </c>
      <c r="D1810" s="265" t="s">
        <v>325</v>
      </c>
      <c r="E1810" s="265" t="s">
        <v>498</v>
      </c>
      <c r="H1810" s="265" t="s">
        <v>499</v>
      </c>
      <c r="I1810" s="265" t="s">
        <v>717</v>
      </c>
      <c r="M1810" s="265" t="s">
        <v>474</v>
      </c>
      <c r="N1810" s="265">
        <v>900</v>
      </c>
    </row>
    <row r="1811" spans="1:14">
      <c r="A1811" s="265">
        <v>215202</v>
      </c>
      <c r="B1811" s="265" t="s">
        <v>2741</v>
      </c>
      <c r="C1811" s="265" t="s">
        <v>127</v>
      </c>
      <c r="D1811" s="265" t="s">
        <v>648</v>
      </c>
      <c r="E1811" s="265" t="s">
        <v>497</v>
      </c>
      <c r="H1811" s="265" t="s">
        <v>499</v>
      </c>
      <c r="I1811" s="265" t="s">
        <v>717</v>
      </c>
      <c r="M1811" s="265" t="s">
        <v>474</v>
      </c>
      <c r="N1811" s="265">
        <v>900</v>
      </c>
    </row>
    <row r="1812" spans="1:14">
      <c r="A1812" s="265">
        <v>214663</v>
      </c>
      <c r="B1812" s="265" t="s">
        <v>2744</v>
      </c>
      <c r="C1812" s="265" t="s">
        <v>79</v>
      </c>
      <c r="D1812" s="265" t="s">
        <v>368</v>
      </c>
      <c r="E1812" s="265" t="s">
        <v>497</v>
      </c>
      <c r="H1812" s="265" t="s">
        <v>499</v>
      </c>
      <c r="I1812" s="265" t="s">
        <v>717</v>
      </c>
      <c r="M1812" s="265" t="s">
        <v>474</v>
      </c>
      <c r="N1812" s="265">
        <v>900</v>
      </c>
    </row>
    <row r="1813" spans="1:14">
      <c r="A1813" s="265">
        <v>212330</v>
      </c>
      <c r="B1813" s="265" t="s">
        <v>2745</v>
      </c>
      <c r="C1813" s="265" t="s">
        <v>114</v>
      </c>
      <c r="D1813" s="265" t="s">
        <v>388</v>
      </c>
      <c r="E1813" s="265" t="s">
        <v>497</v>
      </c>
      <c r="H1813" s="265" t="s">
        <v>499</v>
      </c>
      <c r="I1813" s="265" t="s">
        <v>717</v>
      </c>
      <c r="M1813" s="265" t="s">
        <v>474</v>
      </c>
      <c r="N1813" s="265">
        <v>900</v>
      </c>
    </row>
    <row r="1814" spans="1:14">
      <c r="A1814" s="265">
        <v>214678</v>
      </c>
      <c r="B1814" s="265" t="s">
        <v>2746</v>
      </c>
      <c r="C1814" s="265" t="s">
        <v>139</v>
      </c>
      <c r="D1814" s="265" t="s">
        <v>936</v>
      </c>
      <c r="E1814" s="265" t="s">
        <v>498</v>
      </c>
      <c r="H1814" s="265" t="s">
        <v>499</v>
      </c>
      <c r="I1814" s="265" t="s">
        <v>717</v>
      </c>
      <c r="M1814" s="265" t="s">
        <v>474</v>
      </c>
      <c r="N1814" s="265">
        <v>900</v>
      </c>
    </row>
    <row r="1815" spans="1:14">
      <c r="A1815" s="265">
        <v>214287</v>
      </c>
      <c r="B1815" s="265" t="s">
        <v>2749</v>
      </c>
      <c r="C1815" s="265" t="s">
        <v>449</v>
      </c>
      <c r="D1815" s="265" t="s">
        <v>299</v>
      </c>
      <c r="E1815" s="265" t="s">
        <v>497</v>
      </c>
      <c r="H1815" s="265" t="s">
        <v>499</v>
      </c>
      <c r="I1815" s="265" t="s">
        <v>717</v>
      </c>
      <c r="M1815" s="265" t="s">
        <v>474</v>
      </c>
      <c r="N1815" s="265">
        <v>900</v>
      </c>
    </row>
    <row r="1816" spans="1:14">
      <c r="A1816" s="265">
        <v>212572</v>
      </c>
      <c r="B1816" s="265" t="s">
        <v>2750</v>
      </c>
      <c r="C1816" s="265" t="s">
        <v>84</v>
      </c>
      <c r="D1816" s="265" t="s">
        <v>138</v>
      </c>
      <c r="E1816" s="265" t="s">
        <v>497</v>
      </c>
      <c r="H1816" s="265" t="s">
        <v>499</v>
      </c>
      <c r="I1816" s="265" t="s">
        <v>717</v>
      </c>
      <c r="M1816" s="265" t="s">
        <v>474</v>
      </c>
      <c r="N1816" s="265">
        <v>900</v>
      </c>
    </row>
    <row r="1817" spans="1:14">
      <c r="A1817" s="265">
        <v>213050</v>
      </c>
      <c r="B1817" s="265" t="s">
        <v>2752</v>
      </c>
      <c r="C1817" s="265" t="s">
        <v>130</v>
      </c>
      <c r="D1817" s="265" t="s">
        <v>378</v>
      </c>
      <c r="E1817" s="265" t="s">
        <v>498</v>
      </c>
      <c r="H1817" s="265" t="s">
        <v>499</v>
      </c>
      <c r="I1817" s="265" t="s">
        <v>717</v>
      </c>
      <c r="M1817" s="265" t="s">
        <v>474</v>
      </c>
      <c r="N1817" s="265">
        <v>900</v>
      </c>
    </row>
    <row r="1818" spans="1:14">
      <c r="A1818" s="265">
        <v>213911</v>
      </c>
      <c r="B1818" s="265" t="s">
        <v>2753</v>
      </c>
      <c r="C1818" s="265" t="s">
        <v>124</v>
      </c>
      <c r="D1818" s="265" t="s">
        <v>669</v>
      </c>
      <c r="E1818" s="265" t="s">
        <v>497</v>
      </c>
      <c r="H1818" s="265" t="s">
        <v>499</v>
      </c>
      <c r="I1818" s="265" t="s">
        <v>717</v>
      </c>
      <c r="M1818" s="265" t="s">
        <v>474</v>
      </c>
      <c r="N1818" s="265">
        <v>900</v>
      </c>
    </row>
    <row r="1819" spans="1:14">
      <c r="A1819" s="265">
        <v>215127</v>
      </c>
      <c r="B1819" s="265" t="s">
        <v>2754</v>
      </c>
      <c r="C1819" s="265" t="s">
        <v>81</v>
      </c>
      <c r="D1819" s="265" t="s">
        <v>340</v>
      </c>
      <c r="E1819" s="265" t="s">
        <v>498</v>
      </c>
      <c r="H1819" s="265" t="s">
        <v>499</v>
      </c>
      <c r="I1819" s="265" t="s">
        <v>717</v>
      </c>
      <c r="M1819" s="265" t="s">
        <v>474</v>
      </c>
      <c r="N1819" s="265">
        <v>900</v>
      </c>
    </row>
    <row r="1820" spans="1:14">
      <c r="A1820" s="265">
        <v>215299</v>
      </c>
      <c r="B1820" s="265" t="s">
        <v>2755</v>
      </c>
      <c r="C1820" s="265" t="s">
        <v>81</v>
      </c>
      <c r="D1820" s="265" t="s">
        <v>357</v>
      </c>
      <c r="E1820" s="265" t="s">
        <v>498</v>
      </c>
      <c r="H1820" s="265" t="s">
        <v>499</v>
      </c>
      <c r="I1820" s="265" t="s">
        <v>717</v>
      </c>
      <c r="M1820" s="265" t="s">
        <v>474</v>
      </c>
      <c r="N1820" s="265">
        <v>900</v>
      </c>
    </row>
    <row r="1821" spans="1:14">
      <c r="A1821" s="265">
        <v>215300</v>
      </c>
      <c r="B1821" s="265" t="s">
        <v>2759</v>
      </c>
      <c r="C1821" s="265" t="s">
        <v>130</v>
      </c>
      <c r="D1821" s="265" t="s">
        <v>380</v>
      </c>
      <c r="E1821" s="265" t="s">
        <v>498</v>
      </c>
      <c r="H1821" s="265" t="s">
        <v>499</v>
      </c>
      <c r="I1821" s="265" t="s">
        <v>717</v>
      </c>
      <c r="M1821" s="265" t="s">
        <v>474</v>
      </c>
      <c r="N1821" s="265">
        <v>900</v>
      </c>
    </row>
    <row r="1822" spans="1:14">
      <c r="A1822" s="265">
        <v>214441</v>
      </c>
      <c r="B1822" s="265" t="s">
        <v>2760</v>
      </c>
      <c r="C1822" s="265" t="s">
        <v>139</v>
      </c>
      <c r="D1822" s="265" t="s">
        <v>446</v>
      </c>
      <c r="E1822" s="265" t="s">
        <v>498</v>
      </c>
      <c r="H1822" s="265" t="s">
        <v>499</v>
      </c>
      <c r="I1822" s="265" t="s">
        <v>717</v>
      </c>
      <c r="M1822" s="265" t="s">
        <v>474</v>
      </c>
      <c r="N1822" s="265">
        <v>900</v>
      </c>
    </row>
    <row r="1823" spans="1:14">
      <c r="A1823" s="265">
        <v>212877</v>
      </c>
      <c r="B1823" s="265" t="s">
        <v>2762</v>
      </c>
      <c r="C1823" s="265" t="s">
        <v>145</v>
      </c>
      <c r="D1823" s="265" t="s">
        <v>302</v>
      </c>
      <c r="E1823" s="265" t="s">
        <v>498</v>
      </c>
      <c r="H1823" s="265" t="s">
        <v>499</v>
      </c>
      <c r="I1823" s="265" t="s">
        <v>717</v>
      </c>
      <c r="M1823" s="265" t="s">
        <v>474</v>
      </c>
      <c r="N1823" s="265">
        <v>900</v>
      </c>
    </row>
    <row r="1824" spans="1:14">
      <c r="A1824" s="265">
        <v>215435</v>
      </c>
      <c r="B1824" s="265" t="s">
        <v>2763</v>
      </c>
      <c r="C1824" s="265" t="s">
        <v>154</v>
      </c>
      <c r="D1824" s="265" t="s">
        <v>1841</v>
      </c>
      <c r="E1824" s="265" t="s">
        <v>498</v>
      </c>
      <c r="H1824" s="265" t="s">
        <v>499</v>
      </c>
      <c r="I1824" s="265" t="s">
        <v>717</v>
      </c>
      <c r="M1824" s="265" t="s">
        <v>474</v>
      </c>
      <c r="N1824" s="265">
        <v>900</v>
      </c>
    </row>
    <row r="1825" spans="1:14">
      <c r="A1825" s="265">
        <v>215051</v>
      </c>
      <c r="B1825" s="265" t="s">
        <v>2764</v>
      </c>
      <c r="C1825" s="265" t="s">
        <v>1163</v>
      </c>
      <c r="D1825" s="265" t="s">
        <v>329</v>
      </c>
      <c r="E1825" s="265" t="s">
        <v>498</v>
      </c>
      <c r="H1825" s="265" t="s">
        <v>499</v>
      </c>
      <c r="I1825" s="265" t="s">
        <v>717</v>
      </c>
      <c r="M1825" s="265" t="s">
        <v>474</v>
      </c>
      <c r="N1825" s="265">
        <v>900</v>
      </c>
    </row>
    <row r="1826" spans="1:14">
      <c r="A1826" s="265">
        <v>213961</v>
      </c>
      <c r="B1826" s="265" t="s">
        <v>2765</v>
      </c>
      <c r="C1826" s="265" t="s">
        <v>84</v>
      </c>
      <c r="D1826" s="265" t="s">
        <v>429</v>
      </c>
      <c r="E1826" s="265" t="s">
        <v>497</v>
      </c>
      <c r="H1826" s="265" t="s">
        <v>499</v>
      </c>
      <c r="I1826" s="265" t="s">
        <v>717</v>
      </c>
      <c r="M1826" s="265" t="s">
        <v>474</v>
      </c>
      <c r="N1826" s="265">
        <v>900</v>
      </c>
    </row>
    <row r="1827" spans="1:14">
      <c r="A1827" s="265">
        <v>210601</v>
      </c>
      <c r="B1827" s="265" t="s">
        <v>2766</v>
      </c>
      <c r="C1827" s="265" t="s">
        <v>683</v>
      </c>
      <c r="D1827" s="265" t="s">
        <v>110</v>
      </c>
      <c r="E1827" s="265" t="s">
        <v>497</v>
      </c>
      <c r="H1827" s="265" t="s">
        <v>499</v>
      </c>
      <c r="I1827" s="265" t="s">
        <v>717</v>
      </c>
      <c r="M1827" s="265" t="s">
        <v>474</v>
      </c>
      <c r="N1827" s="265">
        <v>900</v>
      </c>
    </row>
    <row r="1828" spans="1:14">
      <c r="A1828" s="265">
        <v>214218</v>
      </c>
      <c r="B1828" s="265" t="s">
        <v>2767</v>
      </c>
      <c r="C1828" s="265" t="s">
        <v>152</v>
      </c>
      <c r="D1828" s="265" t="s">
        <v>306</v>
      </c>
      <c r="E1828" s="265" t="s">
        <v>497</v>
      </c>
      <c r="H1828" s="265" t="s">
        <v>499</v>
      </c>
      <c r="I1828" s="265" t="s">
        <v>717</v>
      </c>
      <c r="M1828" s="265" t="s">
        <v>474</v>
      </c>
      <c r="N1828" s="265">
        <v>900</v>
      </c>
    </row>
    <row r="1829" spans="1:14">
      <c r="A1829" s="265">
        <v>215275</v>
      </c>
      <c r="B1829" s="265" t="s">
        <v>2769</v>
      </c>
      <c r="C1829" s="265" t="s">
        <v>2770</v>
      </c>
      <c r="D1829" s="265" t="s">
        <v>326</v>
      </c>
      <c r="E1829" s="265" t="s">
        <v>497</v>
      </c>
      <c r="H1829" s="265" t="s">
        <v>499</v>
      </c>
      <c r="I1829" s="265" t="s">
        <v>717</v>
      </c>
      <c r="M1829" s="265" t="s">
        <v>474</v>
      </c>
      <c r="N1829" s="265">
        <v>900</v>
      </c>
    </row>
    <row r="1830" spans="1:14">
      <c r="A1830" s="265">
        <v>215028</v>
      </c>
      <c r="B1830" s="265" t="s">
        <v>2771</v>
      </c>
      <c r="C1830" s="265" t="s">
        <v>1960</v>
      </c>
      <c r="D1830" s="265" t="s">
        <v>325</v>
      </c>
      <c r="E1830" s="265" t="s">
        <v>497</v>
      </c>
      <c r="H1830" s="265" t="s">
        <v>499</v>
      </c>
      <c r="I1830" s="265" t="s">
        <v>717</v>
      </c>
      <c r="M1830" s="265" t="s">
        <v>474</v>
      </c>
      <c r="N1830" s="265">
        <v>900</v>
      </c>
    </row>
    <row r="1831" spans="1:14">
      <c r="A1831" s="265">
        <v>211261</v>
      </c>
      <c r="B1831" s="265" t="s">
        <v>2773</v>
      </c>
      <c r="C1831" s="265" t="s">
        <v>616</v>
      </c>
      <c r="D1831" s="265" t="s">
        <v>399</v>
      </c>
      <c r="E1831" s="265" t="s">
        <v>497</v>
      </c>
      <c r="H1831" s="265" t="s">
        <v>499</v>
      </c>
      <c r="I1831" s="265" t="s">
        <v>717</v>
      </c>
      <c r="M1831" s="265" t="s">
        <v>474</v>
      </c>
      <c r="N1831" s="265">
        <v>900</v>
      </c>
    </row>
    <row r="1832" spans="1:14">
      <c r="A1832" s="265">
        <v>212260</v>
      </c>
      <c r="B1832" s="265" t="s">
        <v>2777</v>
      </c>
      <c r="C1832" s="265" t="s">
        <v>91</v>
      </c>
      <c r="D1832" s="265" t="s">
        <v>357</v>
      </c>
      <c r="E1832" s="265" t="s">
        <v>497</v>
      </c>
      <c r="H1832" s="265" t="s">
        <v>499</v>
      </c>
      <c r="I1832" s="265" t="s">
        <v>717</v>
      </c>
      <c r="M1832" s="265" t="s">
        <v>474</v>
      </c>
      <c r="N1832" s="265">
        <v>900</v>
      </c>
    </row>
    <row r="1833" spans="1:14">
      <c r="A1833" s="265">
        <v>215030</v>
      </c>
      <c r="B1833" s="265" t="s">
        <v>2779</v>
      </c>
      <c r="C1833" s="265" t="s">
        <v>84</v>
      </c>
      <c r="D1833" s="265" t="s">
        <v>367</v>
      </c>
      <c r="E1833" s="265" t="s">
        <v>497</v>
      </c>
      <c r="H1833" s="265" t="s">
        <v>499</v>
      </c>
      <c r="I1833" s="265" t="s">
        <v>717</v>
      </c>
      <c r="M1833" s="265" t="s">
        <v>474</v>
      </c>
      <c r="N1833" s="265">
        <v>900</v>
      </c>
    </row>
    <row r="1834" spans="1:14">
      <c r="A1834" s="265">
        <v>215280</v>
      </c>
      <c r="B1834" s="265" t="s">
        <v>2784</v>
      </c>
      <c r="C1834" s="265" t="s">
        <v>139</v>
      </c>
      <c r="D1834" s="265" t="s">
        <v>319</v>
      </c>
      <c r="E1834" s="265" t="s">
        <v>497</v>
      </c>
      <c r="H1834" s="265" t="s">
        <v>499</v>
      </c>
      <c r="I1834" s="265" t="s">
        <v>717</v>
      </c>
      <c r="M1834" s="265" t="s">
        <v>474</v>
      </c>
      <c r="N1834" s="265">
        <v>900</v>
      </c>
    </row>
    <row r="1835" spans="1:14">
      <c r="A1835" s="265">
        <v>214002</v>
      </c>
      <c r="B1835" s="265" t="s">
        <v>2788</v>
      </c>
      <c r="C1835" s="265" t="s">
        <v>2538</v>
      </c>
      <c r="D1835" s="265" t="s">
        <v>2789</v>
      </c>
      <c r="E1835" s="265" t="s">
        <v>497</v>
      </c>
      <c r="H1835" s="265" t="s">
        <v>499</v>
      </c>
      <c r="I1835" s="265" t="s">
        <v>717</v>
      </c>
      <c r="M1835" s="265" t="s">
        <v>474</v>
      </c>
      <c r="N1835" s="265">
        <v>900</v>
      </c>
    </row>
    <row r="1836" spans="1:14">
      <c r="A1836" s="265">
        <v>214501</v>
      </c>
      <c r="B1836" s="265" t="s">
        <v>2790</v>
      </c>
      <c r="C1836" s="265" t="s">
        <v>1119</v>
      </c>
      <c r="D1836" s="265" t="s">
        <v>315</v>
      </c>
      <c r="E1836" s="265" t="s">
        <v>497</v>
      </c>
      <c r="H1836" s="265" t="s">
        <v>499</v>
      </c>
      <c r="I1836" s="265" t="s">
        <v>717</v>
      </c>
      <c r="M1836" s="265" t="s">
        <v>474</v>
      </c>
      <c r="N1836" s="265">
        <v>900</v>
      </c>
    </row>
    <row r="1837" spans="1:14">
      <c r="A1837" s="265">
        <v>215358</v>
      </c>
      <c r="B1837" s="265" t="s">
        <v>2791</v>
      </c>
      <c r="C1837" s="265" t="s">
        <v>156</v>
      </c>
      <c r="D1837" s="265" t="s">
        <v>285</v>
      </c>
      <c r="E1837" s="265" t="s">
        <v>498</v>
      </c>
      <c r="H1837" s="265" t="s">
        <v>499</v>
      </c>
      <c r="I1837" s="265" t="s">
        <v>717</v>
      </c>
      <c r="M1837" s="265" t="s">
        <v>474</v>
      </c>
      <c r="N1837" s="265">
        <v>900</v>
      </c>
    </row>
    <row r="1838" spans="1:14">
      <c r="A1838" s="265">
        <v>215373</v>
      </c>
      <c r="B1838" s="265" t="s">
        <v>2792</v>
      </c>
      <c r="C1838" s="265" t="s">
        <v>116</v>
      </c>
      <c r="D1838" s="265" t="s">
        <v>924</v>
      </c>
      <c r="E1838" s="265" t="s">
        <v>498</v>
      </c>
      <c r="H1838" s="265" t="s">
        <v>499</v>
      </c>
      <c r="I1838" s="265" t="s">
        <v>717</v>
      </c>
      <c r="M1838" s="265" t="s">
        <v>474</v>
      </c>
      <c r="N1838" s="265">
        <v>900</v>
      </c>
    </row>
    <row r="1839" spans="1:14">
      <c r="A1839" s="265">
        <v>214523</v>
      </c>
      <c r="B1839" s="265" t="s">
        <v>2795</v>
      </c>
      <c r="C1839" s="265" t="s">
        <v>81</v>
      </c>
      <c r="D1839" s="265" t="s">
        <v>318</v>
      </c>
      <c r="E1839" s="265" t="s">
        <v>498</v>
      </c>
      <c r="H1839" s="265" t="s">
        <v>499</v>
      </c>
      <c r="I1839" s="265" t="s">
        <v>717</v>
      </c>
      <c r="M1839" s="265" t="s">
        <v>474</v>
      </c>
      <c r="N1839" s="265">
        <v>900</v>
      </c>
    </row>
    <row r="1840" spans="1:14">
      <c r="A1840" s="265">
        <v>213368</v>
      </c>
      <c r="B1840" s="265" t="s">
        <v>2800</v>
      </c>
      <c r="C1840" s="265" t="s">
        <v>117</v>
      </c>
      <c r="D1840" s="265" t="s">
        <v>2542</v>
      </c>
      <c r="E1840" s="265" t="s">
        <v>497</v>
      </c>
      <c r="H1840" s="265" t="s">
        <v>499</v>
      </c>
      <c r="I1840" s="265" t="s">
        <v>717</v>
      </c>
      <c r="M1840" s="265" t="s">
        <v>474</v>
      </c>
      <c r="N1840" s="265">
        <v>900</v>
      </c>
    </row>
    <row r="1841" spans="1:14">
      <c r="A1841" s="265">
        <v>213339</v>
      </c>
      <c r="B1841" s="265" t="s">
        <v>2802</v>
      </c>
      <c r="C1841" s="265" t="s">
        <v>905</v>
      </c>
      <c r="D1841" s="265" t="s">
        <v>845</v>
      </c>
      <c r="E1841" s="265" t="s">
        <v>497</v>
      </c>
      <c r="H1841" s="265" t="s">
        <v>499</v>
      </c>
      <c r="I1841" s="265" t="s">
        <v>717</v>
      </c>
      <c r="M1841" s="265" t="s">
        <v>474</v>
      </c>
      <c r="N1841" s="265">
        <v>900</v>
      </c>
    </row>
    <row r="1842" spans="1:14">
      <c r="A1842" s="265">
        <v>215033</v>
      </c>
      <c r="B1842" s="265" t="s">
        <v>2808</v>
      </c>
      <c r="C1842" s="265" t="s">
        <v>139</v>
      </c>
      <c r="D1842" s="265" t="s">
        <v>366</v>
      </c>
      <c r="E1842" s="265" t="s">
        <v>497</v>
      </c>
      <c r="H1842" s="265" t="s">
        <v>499</v>
      </c>
      <c r="I1842" s="265" t="s">
        <v>717</v>
      </c>
      <c r="M1842" s="265" t="s">
        <v>474</v>
      </c>
      <c r="N1842" s="265">
        <v>900</v>
      </c>
    </row>
    <row r="1843" spans="1:14">
      <c r="A1843" s="265">
        <v>215121</v>
      </c>
      <c r="B1843" s="265" t="s">
        <v>2810</v>
      </c>
      <c r="C1843" s="265" t="s">
        <v>104</v>
      </c>
      <c r="D1843" s="265" t="s">
        <v>2811</v>
      </c>
      <c r="E1843" s="265" t="s">
        <v>498</v>
      </c>
      <c r="H1843" s="265" t="s">
        <v>499</v>
      </c>
      <c r="I1843" s="265" t="s">
        <v>717</v>
      </c>
      <c r="M1843" s="265" t="s">
        <v>474</v>
      </c>
      <c r="N1843" s="265">
        <v>900</v>
      </c>
    </row>
    <row r="1844" spans="1:14">
      <c r="A1844" s="265">
        <v>212622</v>
      </c>
      <c r="B1844" s="265" t="s">
        <v>2812</v>
      </c>
      <c r="C1844" s="265" t="s">
        <v>207</v>
      </c>
      <c r="D1844" s="265" t="s">
        <v>2813</v>
      </c>
      <c r="E1844" s="265" t="s">
        <v>498</v>
      </c>
      <c r="H1844" s="265" t="s">
        <v>499</v>
      </c>
      <c r="I1844" s="265" t="s">
        <v>717</v>
      </c>
      <c r="M1844" s="265" t="s">
        <v>474</v>
      </c>
      <c r="N1844" s="265">
        <v>900</v>
      </c>
    </row>
    <row r="1845" spans="1:14">
      <c r="A1845" s="265">
        <v>213887</v>
      </c>
      <c r="B1845" s="265" t="s">
        <v>2814</v>
      </c>
      <c r="C1845" s="265" t="s">
        <v>94</v>
      </c>
      <c r="D1845" s="265" t="s">
        <v>325</v>
      </c>
      <c r="E1845" s="265" t="s">
        <v>497</v>
      </c>
      <c r="H1845" s="265" t="s">
        <v>499</v>
      </c>
      <c r="I1845" s="265" t="s">
        <v>717</v>
      </c>
      <c r="M1845" s="265" t="s">
        <v>474</v>
      </c>
      <c r="N1845" s="265">
        <v>900</v>
      </c>
    </row>
    <row r="1846" spans="1:14">
      <c r="A1846" s="265">
        <v>210899</v>
      </c>
      <c r="B1846" s="265" t="s">
        <v>2815</v>
      </c>
      <c r="C1846" s="265" t="s">
        <v>639</v>
      </c>
      <c r="D1846" s="265" t="s">
        <v>1391</v>
      </c>
      <c r="E1846" s="265" t="s">
        <v>498</v>
      </c>
      <c r="H1846" s="265" t="s">
        <v>499</v>
      </c>
      <c r="I1846" s="265" t="s">
        <v>717</v>
      </c>
      <c r="M1846" s="265" t="s">
        <v>474</v>
      </c>
      <c r="N1846" s="265">
        <v>900</v>
      </c>
    </row>
    <row r="1847" spans="1:14">
      <c r="A1847" s="265">
        <v>215242</v>
      </c>
      <c r="B1847" s="265" t="s">
        <v>2818</v>
      </c>
      <c r="C1847" s="265" t="s">
        <v>128</v>
      </c>
      <c r="D1847" s="265" t="s">
        <v>1980</v>
      </c>
      <c r="E1847" s="265" t="s">
        <v>497</v>
      </c>
      <c r="H1847" s="265" t="s">
        <v>499</v>
      </c>
      <c r="I1847" s="265" t="s">
        <v>717</v>
      </c>
      <c r="M1847" s="265" t="s">
        <v>474</v>
      </c>
      <c r="N1847" s="265">
        <v>900</v>
      </c>
    </row>
    <row r="1848" spans="1:14">
      <c r="A1848" s="265">
        <v>214733</v>
      </c>
      <c r="B1848" s="265" t="s">
        <v>2820</v>
      </c>
      <c r="C1848" s="265" t="s">
        <v>107</v>
      </c>
      <c r="D1848" s="265" t="s">
        <v>356</v>
      </c>
      <c r="E1848" s="265" t="s">
        <v>498</v>
      </c>
      <c r="H1848" s="265" t="s">
        <v>499</v>
      </c>
      <c r="I1848" s="265" t="s">
        <v>717</v>
      </c>
      <c r="M1848" s="265" t="s">
        <v>474</v>
      </c>
      <c r="N1848" s="265">
        <v>900</v>
      </c>
    </row>
    <row r="1849" spans="1:14">
      <c r="A1849" s="265">
        <v>214727</v>
      </c>
      <c r="B1849" s="265" t="s">
        <v>2822</v>
      </c>
      <c r="C1849" s="265" t="s">
        <v>116</v>
      </c>
      <c r="D1849" s="265" t="s">
        <v>944</v>
      </c>
      <c r="E1849" s="265" t="s">
        <v>498</v>
      </c>
      <c r="H1849" s="265" t="s">
        <v>499</v>
      </c>
      <c r="I1849" s="265" t="s">
        <v>717</v>
      </c>
      <c r="M1849" s="265" t="s">
        <v>474</v>
      </c>
      <c r="N1849" s="265">
        <v>900</v>
      </c>
    </row>
    <row r="1850" spans="1:14">
      <c r="A1850" s="265">
        <v>215234</v>
      </c>
      <c r="B1850" s="265" t="s">
        <v>2824</v>
      </c>
      <c r="C1850" s="265" t="s">
        <v>179</v>
      </c>
      <c r="D1850" s="265" t="s">
        <v>412</v>
      </c>
      <c r="E1850" s="265" t="s">
        <v>497</v>
      </c>
      <c r="H1850" s="265" t="s">
        <v>499</v>
      </c>
      <c r="I1850" s="265" t="s">
        <v>717</v>
      </c>
      <c r="M1850" s="265" t="s">
        <v>474</v>
      </c>
      <c r="N1850" s="265">
        <v>900</v>
      </c>
    </row>
    <row r="1851" spans="1:14">
      <c r="A1851" s="265">
        <v>215087</v>
      </c>
      <c r="B1851" s="265" t="s">
        <v>2825</v>
      </c>
      <c r="C1851" s="265" t="s">
        <v>107</v>
      </c>
      <c r="D1851" s="265" t="s">
        <v>324</v>
      </c>
      <c r="E1851" s="265" t="s">
        <v>497</v>
      </c>
      <c r="H1851" s="265" t="s">
        <v>499</v>
      </c>
      <c r="I1851" s="265" t="s">
        <v>717</v>
      </c>
      <c r="M1851" s="265" t="s">
        <v>474</v>
      </c>
      <c r="N1851" s="265">
        <v>900</v>
      </c>
    </row>
    <row r="1852" spans="1:14">
      <c r="A1852" s="265">
        <v>215199</v>
      </c>
      <c r="B1852" s="265" t="s">
        <v>2827</v>
      </c>
      <c r="C1852" s="265" t="s">
        <v>660</v>
      </c>
      <c r="D1852" s="265" t="s">
        <v>386</v>
      </c>
      <c r="E1852" s="265" t="s">
        <v>497</v>
      </c>
      <c r="H1852" s="265" t="s">
        <v>499</v>
      </c>
      <c r="I1852" s="265" t="s">
        <v>717</v>
      </c>
      <c r="M1852" s="265" t="s">
        <v>474</v>
      </c>
      <c r="N1852" s="265">
        <v>900</v>
      </c>
    </row>
    <row r="1853" spans="1:14">
      <c r="A1853" s="265">
        <v>215509</v>
      </c>
      <c r="B1853" s="265" t="s">
        <v>2828</v>
      </c>
      <c r="C1853" s="265" t="s">
        <v>84</v>
      </c>
      <c r="D1853" s="265" t="s">
        <v>593</v>
      </c>
      <c r="E1853" s="265" t="s">
        <v>497</v>
      </c>
      <c r="H1853" s="265" t="s">
        <v>499</v>
      </c>
      <c r="I1853" s="265" t="s">
        <v>717</v>
      </c>
      <c r="M1853" s="265" t="s">
        <v>474</v>
      </c>
      <c r="N1853" s="265">
        <v>900</v>
      </c>
    </row>
    <row r="1854" spans="1:14">
      <c r="A1854" s="265">
        <v>213270</v>
      </c>
      <c r="B1854" s="265" t="s">
        <v>2829</v>
      </c>
      <c r="C1854" s="265" t="s">
        <v>87</v>
      </c>
      <c r="D1854" s="265" t="s">
        <v>324</v>
      </c>
      <c r="E1854" s="265" t="s">
        <v>497</v>
      </c>
      <c r="H1854" s="265" t="s">
        <v>499</v>
      </c>
      <c r="I1854" s="265" t="s">
        <v>717</v>
      </c>
      <c r="M1854" s="265" t="s">
        <v>474</v>
      </c>
      <c r="N1854" s="265">
        <v>900</v>
      </c>
    </row>
    <row r="1855" spans="1:14">
      <c r="A1855" s="265">
        <v>213714</v>
      </c>
      <c r="B1855" s="265" t="s">
        <v>2830</v>
      </c>
      <c r="C1855" s="265" t="s">
        <v>250</v>
      </c>
      <c r="D1855" s="265" t="s">
        <v>714</v>
      </c>
      <c r="E1855" s="265" t="s">
        <v>497</v>
      </c>
      <c r="H1855" s="265" t="s">
        <v>499</v>
      </c>
      <c r="I1855" s="265" t="s">
        <v>717</v>
      </c>
      <c r="M1855" s="265" t="s">
        <v>474</v>
      </c>
      <c r="N1855" s="265">
        <v>900</v>
      </c>
    </row>
    <row r="1856" spans="1:14">
      <c r="A1856" s="265">
        <v>214291</v>
      </c>
      <c r="B1856" s="265" t="s">
        <v>2831</v>
      </c>
      <c r="C1856" s="265" t="s">
        <v>142</v>
      </c>
      <c r="D1856" s="265" t="s">
        <v>2832</v>
      </c>
      <c r="E1856" s="265" t="s">
        <v>497</v>
      </c>
      <c r="H1856" s="265" t="s">
        <v>499</v>
      </c>
      <c r="I1856" s="265" t="s">
        <v>717</v>
      </c>
      <c r="M1856" s="265" t="s">
        <v>474</v>
      </c>
      <c r="N1856" s="265">
        <v>900</v>
      </c>
    </row>
    <row r="1857" spans="1:14">
      <c r="A1857" s="265">
        <v>215307</v>
      </c>
      <c r="B1857" s="265" t="s">
        <v>2833</v>
      </c>
      <c r="C1857" s="265" t="s">
        <v>139</v>
      </c>
      <c r="D1857" s="265" t="s">
        <v>287</v>
      </c>
      <c r="E1857" s="265" t="s">
        <v>497</v>
      </c>
      <c r="H1857" s="265" t="s">
        <v>499</v>
      </c>
      <c r="I1857" s="265" t="s">
        <v>717</v>
      </c>
      <c r="M1857" s="265" t="s">
        <v>474</v>
      </c>
      <c r="N1857" s="265">
        <v>900</v>
      </c>
    </row>
    <row r="1858" spans="1:14">
      <c r="A1858" s="265">
        <v>210757</v>
      </c>
      <c r="B1858" s="265" t="s">
        <v>2835</v>
      </c>
      <c r="C1858" s="265" t="s">
        <v>81</v>
      </c>
      <c r="D1858" s="265" t="s">
        <v>386</v>
      </c>
      <c r="E1858" s="265" t="s">
        <v>497</v>
      </c>
      <c r="H1858" s="265" t="s">
        <v>499</v>
      </c>
      <c r="I1858" s="265" t="s">
        <v>717</v>
      </c>
      <c r="M1858" s="265" t="s">
        <v>474</v>
      </c>
      <c r="N1858" s="265">
        <v>900</v>
      </c>
    </row>
    <row r="1859" spans="1:14">
      <c r="A1859" s="265">
        <v>213167</v>
      </c>
      <c r="B1859" s="265" t="s">
        <v>2840</v>
      </c>
      <c r="C1859" s="265" t="s">
        <v>215</v>
      </c>
      <c r="D1859" s="265" t="s">
        <v>228</v>
      </c>
      <c r="E1859" s="265" t="s">
        <v>498</v>
      </c>
      <c r="H1859" s="265" t="s">
        <v>499</v>
      </c>
      <c r="I1859" s="265" t="s">
        <v>717</v>
      </c>
      <c r="M1859" s="265" t="s">
        <v>474</v>
      </c>
      <c r="N1859" s="265">
        <v>900</v>
      </c>
    </row>
    <row r="1860" spans="1:14">
      <c r="A1860" s="265">
        <v>213850</v>
      </c>
      <c r="B1860" s="265" t="s">
        <v>2841</v>
      </c>
      <c r="C1860" s="265" t="s">
        <v>901</v>
      </c>
      <c r="D1860" s="265" t="s">
        <v>364</v>
      </c>
      <c r="E1860" s="265" t="s">
        <v>498</v>
      </c>
      <c r="H1860" s="265" t="s">
        <v>499</v>
      </c>
      <c r="I1860" s="265" t="s">
        <v>717</v>
      </c>
      <c r="M1860" s="265" t="s">
        <v>474</v>
      </c>
      <c r="N1860" s="265">
        <v>900</v>
      </c>
    </row>
    <row r="1861" spans="1:14">
      <c r="A1861" s="265">
        <v>213507</v>
      </c>
      <c r="B1861" s="265" t="s">
        <v>2846</v>
      </c>
      <c r="C1861" s="265" t="s">
        <v>110</v>
      </c>
      <c r="D1861" s="265" t="s">
        <v>609</v>
      </c>
      <c r="E1861" s="265" t="s">
        <v>498</v>
      </c>
      <c r="H1861" s="265" t="s">
        <v>499</v>
      </c>
      <c r="I1861" s="265" t="s">
        <v>717</v>
      </c>
      <c r="M1861" s="265" t="s">
        <v>474</v>
      </c>
      <c r="N1861" s="265">
        <v>900</v>
      </c>
    </row>
    <row r="1862" spans="1:14">
      <c r="A1862" s="265">
        <v>215296</v>
      </c>
      <c r="B1862" s="265" t="s">
        <v>2848</v>
      </c>
      <c r="C1862" s="265" t="s">
        <v>110</v>
      </c>
      <c r="D1862" s="265" t="s">
        <v>289</v>
      </c>
      <c r="E1862" s="265" t="s">
        <v>498</v>
      </c>
      <c r="H1862" s="265" t="s">
        <v>499</v>
      </c>
      <c r="I1862" s="265" t="s">
        <v>717</v>
      </c>
      <c r="M1862" s="265" t="s">
        <v>474</v>
      </c>
      <c r="N1862" s="265">
        <v>900</v>
      </c>
    </row>
    <row r="1863" spans="1:14">
      <c r="A1863" s="265">
        <v>213485</v>
      </c>
      <c r="B1863" s="265" t="s">
        <v>2849</v>
      </c>
      <c r="C1863" s="265" t="s">
        <v>2850</v>
      </c>
      <c r="D1863" s="265" t="s">
        <v>363</v>
      </c>
      <c r="E1863" s="265" t="s">
        <v>497</v>
      </c>
      <c r="H1863" s="265" t="s">
        <v>499</v>
      </c>
      <c r="I1863" s="265" t="s">
        <v>717</v>
      </c>
      <c r="M1863" s="265" t="s">
        <v>474</v>
      </c>
      <c r="N1863" s="265">
        <v>900</v>
      </c>
    </row>
    <row r="1864" spans="1:14">
      <c r="A1864" s="265">
        <v>214774</v>
      </c>
      <c r="B1864" s="265" t="s">
        <v>2854</v>
      </c>
      <c r="C1864" s="265" t="s">
        <v>239</v>
      </c>
      <c r="D1864" s="265" t="s">
        <v>105</v>
      </c>
      <c r="E1864" s="265" t="s">
        <v>498</v>
      </c>
      <c r="H1864" s="265" t="s">
        <v>499</v>
      </c>
      <c r="I1864" s="265" t="s">
        <v>717</v>
      </c>
      <c r="M1864" s="265" t="s">
        <v>474</v>
      </c>
      <c r="N1864" s="265">
        <v>900</v>
      </c>
    </row>
    <row r="1865" spans="1:14">
      <c r="A1865" s="265">
        <v>212440</v>
      </c>
      <c r="B1865" s="265" t="s">
        <v>2856</v>
      </c>
      <c r="C1865" s="265" t="s">
        <v>169</v>
      </c>
      <c r="D1865" s="265" t="s">
        <v>2857</v>
      </c>
      <c r="E1865" s="265" t="s">
        <v>497</v>
      </c>
      <c r="H1865" s="265" t="s">
        <v>499</v>
      </c>
      <c r="I1865" s="265" t="s">
        <v>717</v>
      </c>
      <c r="M1865" s="265" t="s">
        <v>474</v>
      </c>
      <c r="N1865" s="265">
        <v>900</v>
      </c>
    </row>
    <row r="1866" spans="1:14">
      <c r="A1866" s="265">
        <v>214760</v>
      </c>
      <c r="B1866" s="265" t="s">
        <v>2858</v>
      </c>
      <c r="C1866" s="265" t="s">
        <v>196</v>
      </c>
      <c r="D1866" s="265" t="s">
        <v>358</v>
      </c>
      <c r="E1866" s="265" t="s">
        <v>497</v>
      </c>
      <c r="H1866" s="265" t="s">
        <v>499</v>
      </c>
      <c r="I1866" s="265" t="s">
        <v>717</v>
      </c>
      <c r="M1866" s="265" t="s">
        <v>474</v>
      </c>
      <c r="N1866" s="265">
        <v>900</v>
      </c>
    </row>
    <row r="1867" spans="1:14">
      <c r="A1867" s="265">
        <v>215381</v>
      </c>
      <c r="B1867" s="265" t="s">
        <v>2859</v>
      </c>
      <c r="C1867" s="265" t="s">
        <v>153</v>
      </c>
      <c r="D1867" s="265" t="s">
        <v>290</v>
      </c>
      <c r="E1867" s="265" t="s">
        <v>498</v>
      </c>
      <c r="H1867" s="265" t="s">
        <v>499</v>
      </c>
      <c r="I1867" s="265" t="s">
        <v>717</v>
      </c>
      <c r="M1867" s="265" t="s">
        <v>474</v>
      </c>
      <c r="N1867" s="265">
        <v>900</v>
      </c>
    </row>
    <row r="1868" spans="1:14">
      <c r="A1868" s="265">
        <v>211633</v>
      </c>
      <c r="B1868" s="265" t="s">
        <v>2860</v>
      </c>
      <c r="C1868" s="265" t="s">
        <v>120</v>
      </c>
      <c r="D1868" s="265" t="s">
        <v>2861</v>
      </c>
      <c r="E1868" s="265" t="s">
        <v>498</v>
      </c>
      <c r="H1868" s="265" t="s">
        <v>499</v>
      </c>
      <c r="I1868" s="265" t="s">
        <v>717</v>
      </c>
      <c r="M1868" s="265" t="s">
        <v>474</v>
      </c>
      <c r="N1868" s="265">
        <v>900</v>
      </c>
    </row>
    <row r="1869" spans="1:14">
      <c r="A1869" s="265">
        <v>214939</v>
      </c>
      <c r="B1869" s="265" t="s">
        <v>2862</v>
      </c>
      <c r="C1869" s="265" t="s">
        <v>155</v>
      </c>
      <c r="D1869" s="265" t="s">
        <v>2863</v>
      </c>
      <c r="E1869" s="265" t="s">
        <v>498</v>
      </c>
      <c r="H1869" s="265" t="s">
        <v>499</v>
      </c>
      <c r="I1869" s="265" t="s">
        <v>717</v>
      </c>
      <c r="M1869" s="265" t="s">
        <v>474</v>
      </c>
      <c r="N1869" s="265">
        <v>900</v>
      </c>
    </row>
    <row r="1870" spans="1:14">
      <c r="A1870" s="265">
        <v>215019</v>
      </c>
      <c r="B1870" s="265" t="s">
        <v>2864</v>
      </c>
      <c r="C1870" s="265" t="s">
        <v>106</v>
      </c>
      <c r="D1870" s="265" t="s">
        <v>380</v>
      </c>
      <c r="E1870" s="265" t="s">
        <v>497</v>
      </c>
      <c r="H1870" s="265" t="s">
        <v>499</v>
      </c>
      <c r="I1870" s="265" t="s">
        <v>717</v>
      </c>
      <c r="M1870" s="265" t="s">
        <v>474</v>
      </c>
      <c r="N1870" s="265">
        <v>900</v>
      </c>
    </row>
    <row r="1871" spans="1:14">
      <c r="A1871" s="265">
        <v>213450</v>
      </c>
      <c r="B1871" s="265" t="s">
        <v>2865</v>
      </c>
      <c r="C1871" s="265" t="s">
        <v>144</v>
      </c>
      <c r="D1871" s="265" t="s">
        <v>1483</v>
      </c>
      <c r="E1871" s="265" t="s">
        <v>498</v>
      </c>
      <c r="H1871" s="265" t="s">
        <v>499</v>
      </c>
      <c r="I1871" s="265" t="s">
        <v>717</v>
      </c>
      <c r="M1871" s="265" t="s">
        <v>474</v>
      </c>
      <c r="N1871" s="265">
        <v>900</v>
      </c>
    </row>
    <row r="1872" spans="1:14">
      <c r="A1872" s="265">
        <v>214845</v>
      </c>
      <c r="B1872" s="265" t="s">
        <v>2867</v>
      </c>
      <c r="C1872" s="265" t="s">
        <v>153</v>
      </c>
      <c r="D1872" s="265" t="s">
        <v>304</v>
      </c>
      <c r="E1872" s="265" t="s">
        <v>498</v>
      </c>
      <c r="H1872" s="265" t="s">
        <v>499</v>
      </c>
      <c r="I1872" s="265" t="s">
        <v>717</v>
      </c>
      <c r="M1872" s="265" t="s">
        <v>474</v>
      </c>
      <c r="N1872" s="265">
        <v>900</v>
      </c>
    </row>
    <row r="1873" spans="1:14">
      <c r="A1873" s="265">
        <v>214879</v>
      </c>
      <c r="B1873" s="265" t="s">
        <v>2869</v>
      </c>
      <c r="C1873" s="265" t="s">
        <v>84</v>
      </c>
      <c r="D1873" s="265" t="s">
        <v>285</v>
      </c>
      <c r="E1873" s="265" t="s">
        <v>498</v>
      </c>
      <c r="H1873" s="265" t="s">
        <v>499</v>
      </c>
      <c r="I1873" s="265" t="s">
        <v>717</v>
      </c>
      <c r="M1873" s="265" t="s">
        <v>474</v>
      </c>
      <c r="N1873" s="265">
        <v>900</v>
      </c>
    </row>
    <row r="1874" spans="1:14">
      <c r="A1874" s="265">
        <v>215077</v>
      </c>
      <c r="B1874" s="265" t="s">
        <v>2873</v>
      </c>
      <c r="C1874" s="265" t="s">
        <v>247</v>
      </c>
      <c r="D1874" s="265" t="s">
        <v>2874</v>
      </c>
      <c r="E1874" s="265" t="s">
        <v>497</v>
      </c>
      <c r="H1874" s="265" t="s">
        <v>499</v>
      </c>
      <c r="I1874" s="265" t="s">
        <v>717</v>
      </c>
      <c r="M1874" s="265" t="s">
        <v>474</v>
      </c>
      <c r="N1874" s="265">
        <v>900</v>
      </c>
    </row>
    <row r="1875" spans="1:14">
      <c r="A1875" s="265">
        <v>212910</v>
      </c>
      <c r="B1875" s="265" t="s">
        <v>3046</v>
      </c>
      <c r="C1875" s="265" t="s">
        <v>175</v>
      </c>
      <c r="D1875" s="265" t="s">
        <v>2954</v>
      </c>
      <c r="E1875" s="265" t="s">
        <v>497</v>
      </c>
      <c r="H1875" s="265" t="s">
        <v>499</v>
      </c>
      <c r="I1875" s="265" t="s">
        <v>717</v>
      </c>
      <c r="M1875" s="265" t="s">
        <v>486</v>
      </c>
      <c r="N1875" s="265">
        <v>900</v>
      </c>
    </row>
    <row r="1876" spans="1:14">
      <c r="A1876" s="265">
        <v>210914</v>
      </c>
      <c r="B1876" s="265" t="s">
        <v>3047</v>
      </c>
      <c r="C1876" s="265" t="s">
        <v>243</v>
      </c>
      <c r="D1876" s="265" t="s">
        <v>378</v>
      </c>
      <c r="E1876" s="265" t="s">
        <v>498</v>
      </c>
      <c r="H1876" s="265" t="s">
        <v>499</v>
      </c>
      <c r="I1876" s="265" t="s">
        <v>717</v>
      </c>
      <c r="M1876" s="265" t="s">
        <v>486</v>
      </c>
      <c r="N1876" s="265">
        <v>900</v>
      </c>
    </row>
    <row r="1877" spans="1:14">
      <c r="A1877" s="265">
        <v>215483</v>
      </c>
      <c r="B1877" s="265" t="s">
        <v>3048</v>
      </c>
      <c r="C1877" s="265" t="s">
        <v>88</v>
      </c>
      <c r="D1877" s="265" t="s">
        <v>593</v>
      </c>
      <c r="E1877" s="265" t="s">
        <v>498</v>
      </c>
      <c r="H1877" s="265" t="s">
        <v>499</v>
      </c>
      <c r="I1877" s="265" t="s">
        <v>717</v>
      </c>
      <c r="M1877" s="265" t="s">
        <v>486</v>
      </c>
      <c r="N1877" s="265">
        <v>900</v>
      </c>
    </row>
    <row r="1878" spans="1:14">
      <c r="A1878" s="265">
        <v>214732</v>
      </c>
      <c r="B1878" s="265" t="s">
        <v>3049</v>
      </c>
      <c r="C1878" s="265" t="s">
        <v>1010</v>
      </c>
      <c r="D1878" s="265" t="s">
        <v>696</v>
      </c>
      <c r="E1878" s="265" t="s">
        <v>498</v>
      </c>
      <c r="H1878" s="265" t="s">
        <v>499</v>
      </c>
      <c r="I1878" s="265" t="s">
        <v>717</v>
      </c>
      <c r="M1878" s="265" t="s">
        <v>486</v>
      </c>
      <c r="N1878" s="265">
        <v>900</v>
      </c>
    </row>
    <row r="1879" spans="1:14">
      <c r="A1879" s="265">
        <v>214676</v>
      </c>
      <c r="B1879" s="265" t="s">
        <v>3050</v>
      </c>
      <c r="C1879" s="265" t="s">
        <v>202</v>
      </c>
      <c r="D1879" s="265" t="s">
        <v>315</v>
      </c>
      <c r="E1879" s="265" t="s">
        <v>498</v>
      </c>
      <c r="H1879" s="265" t="s">
        <v>499</v>
      </c>
      <c r="I1879" s="265" t="s">
        <v>717</v>
      </c>
      <c r="M1879" s="265" t="s">
        <v>486</v>
      </c>
      <c r="N1879" s="265">
        <v>900</v>
      </c>
    </row>
    <row r="1880" spans="1:14">
      <c r="A1880" s="265">
        <v>215072</v>
      </c>
      <c r="B1880" s="265" t="s">
        <v>3053</v>
      </c>
      <c r="C1880" s="265" t="s">
        <v>84</v>
      </c>
      <c r="D1880" s="265" t="s">
        <v>357</v>
      </c>
      <c r="E1880" s="265" t="s">
        <v>497</v>
      </c>
      <c r="H1880" s="265" t="s">
        <v>499</v>
      </c>
      <c r="I1880" s="265" t="s">
        <v>717</v>
      </c>
      <c r="M1880" s="265" t="s">
        <v>486</v>
      </c>
      <c r="N1880" s="265">
        <v>900</v>
      </c>
    </row>
    <row r="1881" spans="1:14">
      <c r="A1881" s="265">
        <v>215247</v>
      </c>
      <c r="B1881" s="265" t="s">
        <v>3054</v>
      </c>
      <c r="C1881" s="265" t="s">
        <v>88</v>
      </c>
      <c r="D1881" s="265" t="s">
        <v>337</v>
      </c>
      <c r="E1881" s="265" t="s">
        <v>497</v>
      </c>
      <c r="H1881" s="265" t="s">
        <v>499</v>
      </c>
      <c r="I1881" s="265" t="s">
        <v>717</v>
      </c>
      <c r="M1881" s="265" t="s">
        <v>486</v>
      </c>
      <c r="N1881" s="265">
        <v>900</v>
      </c>
    </row>
    <row r="1882" spans="1:14">
      <c r="A1882" s="265">
        <v>211733</v>
      </c>
      <c r="B1882" s="265" t="s">
        <v>3055</v>
      </c>
      <c r="C1882" s="265" t="s">
        <v>3056</v>
      </c>
      <c r="D1882" s="265" t="s">
        <v>364</v>
      </c>
      <c r="E1882" s="265" t="s">
        <v>498</v>
      </c>
      <c r="H1882" s="265" t="s">
        <v>499</v>
      </c>
      <c r="I1882" s="265" t="s">
        <v>717</v>
      </c>
      <c r="M1882" s="265" t="s">
        <v>486</v>
      </c>
      <c r="N1882" s="265">
        <v>900</v>
      </c>
    </row>
    <row r="1883" spans="1:14">
      <c r="A1883" s="265">
        <v>214851</v>
      </c>
      <c r="B1883" s="265" t="s">
        <v>3057</v>
      </c>
      <c r="C1883" s="265" t="s">
        <v>120</v>
      </c>
      <c r="D1883" s="265" t="s">
        <v>327</v>
      </c>
      <c r="E1883" s="265" t="s">
        <v>498</v>
      </c>
      <c r="H1883" s="265" t="s">
        <v>499</v>
      </c>
      <c r="I1883" s="265" t="s">
        <v>717</v>
      </c>
      <c r="M1883" s="265" t="s">
        <v>486</v>
      </c>
      <c r="N1883" s="265">
        <v>900</v>
      </c>
    </row>
    <row r="1884" spans="1:14">
      <c r="A1884" s="265">
        <v>211678</v>
      </c>
      <c r="B1884" s="265" t="s">
        <v>3064</v>
      </c>
      <c r="C1884" s="265" t="s">
        <v>1347</v>
      </c>
      <c r="D1884" s="265" t="s">
        <v>408</v>
      </c>
      <c r="E1884" s="265" t="s">
        <v>498</v>
      </c>
      <c r="H1884" s="265" t="s">
        <v>499</v>
      </c>
      <c r="I1884" s="265" t="s">
        <v>717</v>
      </c>
      <c r="M1884" s="265" t="s">
        <v>486</v>
      </c>
      <c r="N1884" s="265">
        <v>900</v>
      </c>
    </row>
    <row r="1885" spans="1:14">
      <c r="A1885" s="265">
        <v>215056</v>
      </c>
      <c r="B1885" s="265" t="s">
        <v>3065</v>
      </c>
      <c r="C1885" s="265" t="s">
        <v>88</v>
      </c>
      <c r="D1885" s="265" t="s">
        <v>372</v>
      </c>
      <c r="E1885" s="265" t="s">
        <v>498</v>
      </c>
      <c r="H1885" s="265" t="s">
        <v>499</v>
      </c>
      <c r="I1885" s="265" t="s">
        <v>717</v>
      </c>
      <c r="M1885" s="265" t="s">
        <v>486</v>
      </c>
      <c r="N1885" s="265">
        <v>900</v>
      </c>
    </row>
    <row r="1886" spans="1:14">
      <c r="A1886" s="265">
        <v>215490</v>
      </c>
      <c r="B1886" s="265" t="s">
        <v>3068</v>
      </c>
      <c r="C1886" s="265" t="s">
        <v>128</v>
      </c>
      <c r="D1886" s="265" t="s">
        <v>292</v>
      </c>
      <c r="E1886" s="265" t="s">
        <v>497</v>
      </c>
      <c r="H1886" s="265" t="s">
        <v>499</v>
      </c>
      <c r="I1886" s="265" t="s">
        <v>717</v>
      </c>
      <c r="M1886" s="265" t="s">
        <v>486</v>
      </c>
      <c r="N1886" s="265">
        <v>900</v>
      </c>
    </row>
    <row r="1887" spans="1:14">
      <c r="A1887" s="265">
        <v>213643</v>
      </c>
      <c r="B1887" s="265" t="s">
        <v>3069</v>
      </c>
      <c r="C1887" s="265" t="s">
        <v>766</v>
      </c>
      <c r="D1887" s="265" t="s">
        <v>340</v>
      </c>
      <c r="E1887" s="265" t="s">
        <v>498</v>
      </c>
      <c r="H1887" s="265" t="s">
        <v>499</v>
      </c>
      <c r="I1887" s="265" t="s">
        <v>717</v>
      </c>
      <c r="M1887" s="265" t="s">
        <v>486</v>
      </c>
      <c r="N1887" s="265">
        <v>900</v>
      </c>
    </row>
    <row r="1888" spans="1:14">
      <c r="A1888" s="265">
        <v>214724</v>
      </c>
      <c r="B1888" s="265" t="s">
        <v>3070</v>
      </c>
      <c r="C1888" s="265" t="s">
        <v>84</v>
      </c>
      <c r="D1888" s="265" t="s">
        <v>414</v>
      </c>
      <c r="E1888" s="265" t="s">
        <v>498</v>
      </c>
      <c r="H1888" s="265" t="s">
        <v>499</v>
      </c>
      <c r="I1888" s="265" t="s">
        <v>717</v>
      </c>
      <c r="M1888" s="265" t="s">
        <v>486</v>
      </c>
      <c r="N1888" s="265">
        <v>900</v>
      </c>
    </row>
    <row r="1889" spans="1:14">
      <c r="A1889" s="265">
        <v>215164</v>
      </c>
      <c r="B1889" s="265" t="s">
        <v>3072</v>
      </c>
      <c r="C1889" s="265" t="s">
        <v>703</v>
      </c>
      <c r="D1889" s="265" t="s">
        <v>372</v>
      </c>
      <c r="E1889" s="265" t="s">
        <v>498</v>
      </c>
      <c r="H1889" s="265" t="s">
        <v>499</v>
      </c>
      <c r="I1889" s="265" t="s">
        <v>717</v>
      </c>
      <c r="M1889" s="265" t="s">
        <v>486</v>
      </c>
      <c r="N1889" s="265">
        <v>900</v>
      </c>
    </row>
    <row r="1890" spans="1:14">
      <c r="A1890" s="265">
        <v>215178</v>
      </c>
      <c r="B1890" s="265" t="s">
        <v>3073</v>
      </c>
      <c r="C1890" s="265" t="s">
        <v>88</v>
      </c>
      <c r="D1890" s="265" t="s">
        <v>336</v>
      </c>
      <c r="E1890" s="265" t="s">
        <v>498</v>
      </c>
      <c r="H1890" s="265" t="s">
        <v>499</v>
      </c>
      <c r="I1890" s="265" t="s">
        <v>717</v>
      </c>
      <c r="M1890" s="265" t="s">
        <v>486</v>
      </c>
      <c r="N1890" s="265">
        <v>900</v>
      </c>
    </row>
    <row r="1891" spans="1:14">
      <c r="A1891" s="265">
        <v>215117</v>
      </c>
      <c r="B1891" s="265" t="s">
        <v>3081</v>
      </c>
      <c r="C1891" s="265" t="s">
        <v>193</v>
      </c>
      <c r="D1891" s="265" t="s">
        <v>340</v>
      </c>
      <c r="E1891" s="265" t="s">
        <v>498</v>
      </c>
      <c r="H1891" s="265" t="s">
        <v>499</v>
      </c>
      <c r="I1891" s="265" t="s">
        <v>717</v>
      </c>
      <c r="M1891" s="265" t="s">
        <v>486</v>
      </c>
      <c r="N1891" s="265">
        <v>900</v>
      </c>
    </row>
    <row r="1892" spans="1:14">
      <c r="A1892" s="265">
        <v>214980</v>
      </c>
      <c r="B1892" s="265" t="s">
        <v>3084</v>
      </c>
      <c r="C1892" s="265" t="s">
        <v>84</v>
      </c>
      <c r="D1892" s="265" t="s">
        <v>331</v>
      </c>
      <c r="E1892" s="265" t="s">
        <v>498</v>
      </c>
      <c r="H1892" s="265" t="s">
        <v>499</v>
      </c>
      <c r="I1892" s="265" t="s">
        <v>717</v>
      </c>
      <c r="M1892" s="265" t="s">
        <v>486</v>
      </c>
      <c r="N1892" s="265">
        <v>900</v>
      </c>
    </row>
    <row r="1893" spans="1:14">
      <c r="A1893" s="265">
        <v>214622</v>
      </c>
      <c r="B1893" s="265" t="s">
        <v>3085</v>
      </c>
      <c r="C1893" s="265" t="s">
        <v>943</v>
      </c>
      <c r="D1893" s="265" t="s">
        <v>315</v>
      </c>
      <c r="E1893" s="265" t="s">
        <v>497</v>
      </c>
      <c r="H1893" s="265" t="s">
        <v>499</v>
      </c>
      <c r="I1893" s="265" t="s">
        <v>717</v>
      </c>
      <c r="M1893" s="265" t="s">
        <v>486</v>
      </c>
      <c r="N1893" s="265">
        <v>900</v>
      </c>
    </row>
    <row r="1894" spans="1:14">
      <c r="A1894" s="265">
        <v>213890</v>
      </c>
      <c r="B1894" s="265" t="s">
        <v>3087</v>
      </c>
      <c r="C1894" s="265" t="s">
        <v>171</v>
      </c>
      <c r="D1894" s="265" t="s">
        <v>1116</v>
      </c>
      <c r="E1894" s="265" t="s">
        <v>497</v>
      </c>
      <c r="H1894" s="265" t="s">
        <v>499</v>
      </c>
      <c r="I1894" s="265" t="s">
        <v>717</v>
      </c>
      <c r="M1894" s="265" t="s">
        <v>486</v>
      </c>
      <c r="N1894" s="265">
        <v>900</v>
      </c>
    </row>
    <row r="1895" spans="1:14">
      <c r="A1895" s="265">
        <v>215445</v>
      </c>
      <c r="B1895" s="265" t="s">
        <v>3088</v>
      </c>
      <c r="C1895" s="265" t="s">
        <v>109</v>
      </c>
      <c r="D1895" s="265" t="s">
        <v>382</v>
      </c>
      <c r="E1895" s="265" t="s">
        <v>498</v>
      </c>
      <c r="H1895" s="265" t="s">
        <v>499</v>
      </c>
      <c r="I1895" s="265" t="s">
        <v>717</v>
      </c>
      <c r="M1895" s="265" t="s">
        <v>486</v>
      </c>
      <c r="N1895" s="265">
        <v>900</v>
      </c>
    </row>
    <row r="1896" spans="1:14">
      <c r="A1896" s="265">
        <v>214924</v>
      </c>
      <c r="B1896" s="265" t="s">
        <v>3094</v>
      </c>
      <c r="C1896" s="265" t="s">
        <v>115</v>
      </c>
      <c r="D1896" s="265" t="s">
        <v>380</v>
      </c>
      <c r="E1896" s="265" t="s">
        <v>498</v>
      </c>
      <c r="H1896" s="265" t="s">
        <v>499</v>
      </c>
      <c r="I1896" s="265" t="s">
        <v>717</v>
      </c>
      <c r="M1896" s="265" t="s">
        <v>486</v>
      </c>
      <c r="N1896" s="265">
        <v>900</v>
      </c>
    </row>
    <row r="1897" spans="1:14">
      <c r="A1897" s="265">
        <v>214806</v>
      </c>
      <c r="B1897" s="265" t="s">
        <v>3095</v>
      </c>
      <c r="C1897" s="265" t="s">
        <v>128</v>
      </c>
      <c r="D1897" s="265" t="s">
        <v>366</v>
      </c>
      <c r="E1897" s="265" t="s">
        <v>498</v>
      </c>
      <c r="H1897" s="265" t="s">
        <v>499</v>
      </c>
      <c r="I1897" s="265" t="s">
        <v>717</v>
      </c>
      <c r="M1897" s="265" t="s">
        <v>486</v>
      </c>
      <c r="N1897" s="265">
        <v>900</v>
      </c>
    </row>
    <row r="1898" spans="1:14">
      <c r="A1898" s="265">
        <v>214987</v>
      </c>
      <c r="B1898" s="265" t="s">
        <v>3096</v>
      </c>
      <c r="C1898" s="265" t="s">
        <v>84</v>
      </c>
      <c r="D1898" s="265" t="s">
        <v>1618</v>
      </c>
      <c r="E1898" s="265" t="s">
        <v>497</v>
      </c>
      <c r="H1898" s="265" t="s">
        <v>499</v>
      </c>
      <c r="I1898" s="265" t="s">
        <v>717</v>
      </c>
      <c r="M1898" s="265" t="s">
        <v>486</v>
      </c>
      <c r="N1898" s="265">
        <v>900</v>
      </c>
    </row>
    <row r="1899" spans="1:14">
      <c r="A1899" s="265">
        <v>214823</v>
      </c>
      <c r="B1899" s="265" t="s">
        <v>3097</v>
      </c>
      <c r="C1899" s="265" t="s">
        <v>915</v>
      </c>
      <c r="D1899" s="265" t="s">
        <v>314</v>
      </c>
      <c r="E1899" s="265" t="s">
        <v>498</v>
      </c>
      <c r="H1899" s="265" t="s">
        <v>499</v>
      </c>
      <c r="I1899" s="265" t="s">
        <v>717</v>
      </c>
      <c r="M1899" s="265" t="s">
        <v>486</v>
      </c>
      <c r="N1899" s="265">
        <v>900</v>
      </c>
    </row>
    <row r="1900" spans="1:14">
      <c r="A1900" s="265">
        <v>209506</v>
      </c>
      <c r="B1900" s="265" t="s">
        <v>3100</v>
      </c>
      <c r="C1900" s="265" t="s">
        <v>81</v>
      </c>
      <c r="D1900" s="265" t="s">
        <v>996</v>
      </c>
      <c r="E1900" s="265" t="s">
        <v>497</v>
      </c>
      <c r="H1900" s="265" t="s">
        <v>499</v>
      </c>
      <c r="I1900" s="265" t="s">
        <v>717</v>
      </c>
      <c r="M1900" s="265" t="s">
        <v>486</v>
      </c>
      <c r="N1900" s="265">
        <v>900</v>
      </c>
    </row>
    <row r="1901" spans="1:14">
      <c r="A1901" s="265">
        <v>213832</v>
      </c>
      <c r="B1901" s="265" t="s">
        <v>3103</v>
      </c>
      <c r="C1901" s="265" t="s">
        <v>155</v>
      </c>
      <c r="D1901" s="265" t="s">
        <v>795</v>
      </c>
      <c r="E1901" s="265" t="s">
        <v>498</v>
      </c>
      <c r="H1901" s="265" t="s">
        <v>499</v>
      </c>
      <c r="I1901" s="265" t="s">
        <v>717</v>
      </c>
      <c r="M1901" s="265" t="s">
        <v>486</v>
      </c>
      <c r="N1901" s="265">
        <v>900</v>
      </c>
    </row>
    <row r="1902" spans="1:14">
      <c r="A1902" s="265">
        <v>214476</v>
      </c>
      <c r="B1902" s="265" t="s">
        <v>3104</v>
      </c>
      <c r="C1902" s="265" t="s">
        <v>3105</v>
      </c>
      <c r="D1902" s="265" t="s">
        <v>294</v>
      </c>
      <c r="E1902" s="265" t="s">
        <v>498</v>
      </c>
      <c r="H1902" s="265" t="s">
        <v>499</v>
      </c>
      <c r="I1902" s="265" t="s">
        <v>717</v>
      </c>
      <c r="M1902" s="265" t="s">
        <v>486</v>
      </c>
      <c r="N1902" s="265">
        <v>900</v>
      </c>
    </row>
    <row r="1903" spans="1:14">
      <c r="A1903" s="265">
        <v>214789</v>
      </c>
      <c r="B1903" s="265" t="s">
        <v>3106</v>
      </c>
      <c r="C1903" s="265" t="s">
        <v>84</v>
      </c>
      <c r="D1903" s="265" t="s">
        <v>299</v>
      </c>
      <c r="E1903" s="265" t="s">
        <v>497</v>
      </c>
      <c r="H1903" s="265" t="s">
        <v>499</v>
      </c>
      <c r="I1903" s="265" t="s">
        <v>717</v>
      </c>
      <c r="M1903" s="265" t="s">
        <v>486</v>
      </c>
      <c r="N1903" s="265">
        <v>900</v>
      </c>
    </row>
    <row r="1904" spans="1:14">
      <c r="A1904" s="265">
        <v>214265</v>
      </c>
      <c r="B1904" s="265" t="s">
        <v>3154</v>
      </c>
      <c r="C1904" s="265" t="s">
        <v>95</v>
      </c>
      <c r="D1904" s="265" t="s">
        <v>374</v>
      </c>
      <c r="E1904" s="265" t="s">
        <v>497</v>
      </c>
      <c r="H1904" s="265" t="s">
        <v>3412</v>
      </c>
      <c r="I1904" s="265" t="s">
        <v>717</v>
      </c>
      <c r="M1904" s="265" t="s">
        <v>463</v>
      </c>
      <c r="N1904" s="265">
        <v>900</v>
      </c>
    </row>
    <row r="1905" spans="1:14">
      <c r="A1905" s="265">
        <v>211098</v>
      </c>
      <c r="B1905" s="265" t="s">
        <v>3155</v>
      </c>
      <c r="C1905" s="265" t="s">
        <v>84</v>
      </c>
      <c r="D1905" s="265" t="s">
        <v>395</v>
      </c>
      <c r="E1905" s="265" t="s">
        <v>497</v>
      </c>
      <c r="H1905" s="265" t="s">
        <v>558</v>
      </c>
      <c r="I1905" s="265" t="s">
        <v>717</v>
      </c>
      <c r="M1905" s="265" t="s">
        <v>463</v>
      </c>
      <c r="N1905" s="265">
        <v>900</v>
      </c>
    </row>
    <row r="1906" spans="1:14">
      <c r="A1906" s="265">
        <v>212779</v>
      </c>
      <c r="B1906" s="265" t="s">
        <v>3159</v>
      </c>
      <c r="C1906" s="265" t="s">
        <v>3160</v>
      </c>
      <c r="D1906" s="265" t="s">
        <v>1004</v>
      </c>
      <c r="E1906" s="265" t="s">
        <v>497</v>
      </c>
      <c r="H1906" s="265" t="s">
        <v>3413</v>
      </c>
      <c r="I1906" s="265" t="s">
        <v>717</v>
      </c>
      <c r="M1906" s="265" t="s">
        <v>463</v>
      </c>
      <c r="N1906" s="265">
        <v>900</v>
      </c>
    </row>
    <row r="1907" spans="1:14">
      <c r="A1907" s="265">
        <v>215501</v>
      </c>
      <c r="B1907" s="265" t="s">
        <v>3170</v>
      </c>
      <c r="C1907" s="265" t="s">
        <v>158</v>
      </c>
      <c r="D1907" s="265" t="s">
        <v>338</v>
      </c>
      <c r="E1907" s="265" t="s">
        <v>498</v>
      </c>
      <c r="H1907" s="265" t="s">
        <v>556</v>
      </c>
      <c r="I1907" s="265" t="s">
        <v>717</v>
      </c>
      <c r="M1907" s="265" t="s">
        <v>463</v>
      </c>
      <c r="N1907" s="265">
        <v>900</v>
      </c>
    </row>
    <row r="1908" spans="1:14">
      <c r="A1908" s="265">
        <v>213650</v>
      </c>
      <c r="B1908" s="265" t="s">
        <v>3172</v>
      </c>
      <c r="C1908" s="265" t="s">
        <v>198</v>
      </c>
      <c r="D1908" s="265" t="s">
        <v>3173</v>
      </c>
      <c r="E1908" s="265" t="s">
        <v>498</v>
      </c>
      <c r="H1908" s="265" t="s">
        <v>556</v>
      </c>
      <c r="I1908" s="265" t="s">
        <v>717</v>
      </c>
      <c r="M1908" s="265" t="s">
        <v>463</v>
      </c>
      <c r="N1908" s="265">
        <v>900</v>
      </c>
    </row>
    <row r="1909" spans="1:14">
      <c r="A1909" s="265">
        <v>215389</v>
      </c>
      <c r="B1909" s="265" t="s">
        <v>3176</v>
      </c>
      <c r="C1909" s="265" t="s">
        <v>127</v>
      </c>
      <c r="D1909" s="265" t="s">
        <v>138</v>
      </c>
      <c r="E1909" s="265" t="s">
        <v>498</v>
      </c>
      <c r="H1909" s="265" t="s">
        <v>556</v>
      </c>
      <c r="I1909" s="265" t="s">
        <v>717</v>
      </c>
      <c r="M1909" s="265" t="s">
        <v>463</v>
      </c>
      <c r="N1909" s="265">
        <v>900</v>
      </c>
    </row>
    <row r="1910" spans="1:14">
      <c r="A1910" s="265">
        <v>215200</v>
      </c>
      <c r="B1910" s="265" t="s">
        <v>3177</v>
      </c>
      <c r="C1910" s="265" t="s">
        <v>82</v>
      </c>
      <c r="D1910" s="265" t="s">
        <v>3178</v>
      </c>
      <c r="E1910" s="265" t="s">
        <v>497</v>
      </c>
      <c r="H1910" s="265" t="s">
        <v>556</v>
      </c>
      <c r="I1910" s="265" t="s">
        <v>717</v>
      </c>
      <c r="M1910" s="265" t="s">
        <v>463</v>
      </c>
      <c r="N1910" s="265">
        <v>900</v>
      </c>
    </row>
    <row r="1911" spans="1:14">
      <c r="A1911" s="265">
        <v>202401</v>
      </c>
      <c r="B1911" s="265" t="s">
        <v>3179</v>
      </c>
      <c r="C1911" s="265" t="s">
        <v>166</v>
      </c>
      <c r="D1911" s="265" t="s">
        <v>583</v>
      </c>
      <c r="E1911" s="265" t="s">
        <v>497</v>
      </c>
      <c r="H1911" s="265" t="s">
        <v>556</v>
      </c>
      <c r="I1911" s="265" t="s">
        <v>717</v>
      </c>
      <c r="M1911" s="265" t="s">
        <v>463</v>
      </c>
      <c r="N1911" s="265">
        <v>900</v>
      </c>
    </row>
    <row r="1912" spans="1:14">
      <c r="A1912" s="265">
        <v>215204</v>
      </c>
      <c r="B1912" s="265" t="s">
        <v>3182</v>
      </c>
      <c r="C1912" s="265" t="s">
        <v>139</v>
      </c>
      <c r="D1912" s="265" t="s">
        <v>289</v>
      </c>
      <c r="E1912" s="265" t="s">
        <v>497</v>
      </c>
      <c r="H1912" s="265" t="s">
        <v>556</v>
      </c>
      <c r="I1912" s="265" t="s">
        <v>717</v>
      </c>
      <c r="M1912" s="265" t="s">
        <v>463</v>
      </c>
      <c r="N1912" s="265">
        <v>900</v>
      </c>
    </row>
    <row r="1913" spans="1:14">
      <c r="A1913" s="265">
        <v>213813</v>
      </c>
      <c r="B1913" s="265" t="s">
        <v>3185</v>
      </c>
      <c r="C1913" s="265" t="s">
        <v>699</v>
      </c>
      <c r="D1913" s="265" t="s">
        <v>583</v>
      </c>
      <c r="E1913" s="265" t="s">
        <v>498</v>
      </c>
      <c r="H1913" s="265" t="s">
        <v>556</v>
      </c>
      <c r="I1913" s="265" t="s">
        <v>717</v>
      </c>
      <c r="M1913" s="265" t="s">
        <v>463</v>
      </c>
      <c r="N1913" s="265">
        <v>900</v>
      </c>
    </row>
    <row r="1914" spans="1:14">
      <c r="A1914" s="265">
        <v>214719</v>
      </c>
      <c r="B1914" s="265" t="s">
        <v>3186</v>
      </c>
      <c r="C1914" s="265" t="s">
        <v>1987</v>
      </c>
      <c r="D1914" s="265" t="s">
        <v>287</v>
      </c>
      <c r="E1914" s="265" t="s">
        <v>498</v>
      </c>
      <c r="H1914" s="265" t="s">
        <v>556</v>
      </c>
      <c r="I1914" s="265" t="s">
        <v>717</v>
      </c>
      <c r="M1914" s="265" t="s">
        <v>463</v>
      </c>
      <c r="N1914" s="265">
        <v>900</v>
      </c>
    </row>
    <row r="1915" spans="1:14">
      <c r="A1915" s="265">
        <v>213541</v>
      </c>
      <c r="B1915" s="265" t="s">
        <v>3189</v>
      </c>
      <c r="C1915" s="265" t="s">
        <v>786</v>
      </c>
      <c r="D1915" s="265" t="s">
        <v>391</v>
      </c>
      <c r="E1915" s="265" t="s">
        <v>498</v>
      </c>
      <c r="H1915" s="265" t="s">
        <v>556</v>
      </c>
      <c r="I1915" s="265" t="s">
        <v>717</v>
      </c>
      <c r="M1915" s="265" t="s">
        <v>463</v>
      </c>
      <c r="N1915" s="265">
        <v>900</v>
      </c>
    </row>
    <row r="1916" spans="1:14">
      <c r="A1916" s="265">
        <v>215212</v>
      </c>
      <c r="B1916" s="265" t="s">
        <v>3190</v>
      </c>
      <c r="C1916" s="265" t="s">
        <v>2543</v>
      </c>
      <c r="D1916" s="265" t="s">
        <v>401</v>
      </c>
      <c r="E1916" s="265" t="s">
        <v>498</v>
      </c>
      <c r="H1916" s="265" t="s">
        <v>556</v>
      </c>
      <c r="I1916" s="265" t="s">
        <v>717</v>
      </c>
      <c r="M1916" s="265" t="s">
        <v>463</v>
      </c>
      <c r="N1916" s="265">
        <v>900</v>
      </c>
    </row>
    <row r="1917" spans="1:14">
      <c r="A1917" s="265">
        <v>215151</v>
      </c>
      <c r="B1917" s="265" t="s">
        <v>3191</v>
      </c>
      <c r="C1917" s="265" t="s">
        <v>122</v>
      </c>
      <c r="D1917" s="265" t="s">
        <v>390</v>
      </c>
      <c r="E1917" s="265" t="s">
        <v>498</v>
      </c>
      <c r="H1917" s="265" t="s">
        <v>556</v>
      </c>
      <c r="I1917" s="265" t="s">
        <v>717</v>
      </c>
      <c r="M1917" s="265" t="s">
        <v>463</v>
      </c>
      <c r="N1917" s="265">
        <v>900</v>
      </c>
    </row>
    <row r="1918" spans="1:14">
      <c r="A1918" s="265">
        <v>215107</v>
      </c>
      <c r="B1918" s="265" t="s">
        <v>3192</v>
      </c>
      <c r="C1918" s="265" t="s">
        <v>1006</v>
      </c>
      <c r="D1918" s="265" t="s">
        <v>342</v>
      </c>
      <c r="E1918" s="265" t="s">
        <v>498</v>
      </c>
      <c r="H1918" s="265" t="s">
        <v>556</v>
      </c>
      <c r="I1918" s="265" t="s">
        <v>717</v>
      </c>
      <c r="M1918" s="265" t="s">
        <v>463</v>
      </c>
      <c r="N1918" s="265">
        <v>900</v>
      </c>
    </row>
    <row r="1919" spans="1:14">
      <c r="A1919" s="265">
        <v>213871</v>
      </c>
      <c r="B1919" s="265" t="s">
        <v>3196</v>
      </c>
      <c r="C1919" s="265" t="s">
        <v>98</v>
      </c>
      <c r="D1919" s="265" t="s">
        <v>2454</v>
      </c>
      <c r="E1919" s="265" t="s">
        <v>497</v>
      </c>
      <c r="H1919" s="265" t="s">
        <v>556</v>
      </c>
      <c r="I1919" s="265" t="s">
        <v>717</v>
      </c>
      <c r="M1919" s="265" t="s">
        <v>463</v>
      </c>
      <c r="N1919" s="265">
        <v>900</v>
      </c>
    </row>
    <row r="1920" spans="1:14">
      <c r="A1920" s="265">
        <v>214750</v>
      </c>
      <c r="B1920" s="265" t="s">
        <v>3197</v>
      </c>
      <c r="C1920" s="265" t="s">
        <v>3198</v>
      </c>
      <c r="D1920" s="265" t="s">
        <v>412</v>
      </c>
      <c r="E1920" s="265" t="s">
        <v>497</v>
      </c>
      <c r="H1920" s="265" t="s">
        <v>556</v>
      </c>
      <c r="I1920" s="265" t="s">
        <v>717</v>
      </c>
      <c r="M1920" s="265" t="s">
        <v>463</v>
      </c>
      <c r="N1920" s="265">
        <v>900</v>
      </c>
    </row>
    <row r="1921" spans="1:14">
      <c r="A1921" s="265">
        <v>215021</v>
      </c>
      <c r="B1921" s="265" t="s">
        <v>3199</v>
      </c>
      <c r="C1921" s="265" t="s">
        <v>119</v>
      </c>
      <c r="D1921" s="265" t="s">
        <v>362</v>
      </c>
      <c r="E1921" s="265" t="s">
        <v>497</v>
      </c>
      <c r="H1921" s="265" t="s">
        <v>556</v>
      </c>
      <c r="I1921" s="265" t="s">
        <v>717</v>
      </c>
      <c r="M1921" s="265" t="s">
        <v>463</v>
      </c>
      <c r="N1921" s="265">
        <v>900</v>
      </c>
    </row>
    <row r="1922" spans="1:14">
      <c r="A1922" s="265">
        <v>215249</v>
      </c>
      <c r="B1922" s="265" t="s">
        <v>3200</v>
      </c>
      <c r="C1922" s="265" t="s">
        <v>115</v>
      </c>
      <c r="D1922" s="265" t="s">
        <v>1202</v>
      </c>
      <c r="E1922" s="265" t="s">
        <v>497</v>
      </c>
      <c r="H1922" s="265" t="s">
        <v>556</v>
      </c>
      <c r="I1922" s="265" t="s">
        <v>717</v>
      </c>
      <c r="M1922" s="265" t="s">
        <v>463</v>
      </c>
      <c r="N1922" s="265">
        <v>900</v>
      </c>
    </row>
    <row r="1923" spans="1:14">
      <c r="A1923" s="265">
        <v>215065</v>
      </c>
      <c r="B1923" s="265" t="s">
        <v>1146</v>
      </c>
      <c r="C1923" s="265" t="s">
        <v>81</v>
      </c>
      <c r="D1923" s="265" t="s">
        <v>306</v>
      </c>
      <c r="E1923" s="265" t="s">
        <v>498</v>
      </c>
      <c r="H1923" s="265" t="s">
        <v>556</v>
      </c>
      <c r="I1923" s="265" t="s">
        <v>717</v>
      </c>
      <c r="M1923" s="265" t="s">
        <v>463</v>
      </c>
      <c r="N1923" s="265">
        <v>900</v>
      </c>
    </row>
    <row r="1924" spans="1:14">
      <c r="A1924" s="265">
        <v>215237</v>
      </c>
      <c r="B1924" s="265" t="s">
        <v>3203</v>
      </c>
      <c r="C1924" s="265" t="s">
        <v>200</v>
      </c>
      <c r="D1924" s="265" t="s">
        <v>338</v>
      </c>
      <c r="E1924" s="265" t="s">
        <v>497</v>
      </c>
      <c r="H1924" s="265" t="s">
        <v>556</v>
      </c>
      <c r="I1924" s="265" t="s">
        <v>717</v>
      </c>
      <c r="M1924" s="265" t="s">
        <v>463</v>
      </c>
      <c r="N1924" s="265">
        <v>900</v>
      </c>
    </row>
    <row r="1925" spans="1:14">
      <c r="A1925" s="265">
        <v>215372</v>
      </c>
      <c r="B1925" s="265" t="s">
        <v>3206</v>
      </c>
      <c r="C1925" s="265" t="s">
        <v>78</v>
      </c>
      <c r="D1925" s="265" t="s">
        <v>422</v>
      </c>
      <c r="E1925" s="265" t="s">
        <v>498</v>
      </c>
      <c r="H1925" s="265" t="s">
        <v>556</v>
      </c>
      <c r="I1925" s="265" t="s">
        <v>717</v>
      </c>
      <c r="M1925" s="265" t="s">
        <v>463</v>
      </c>
      <c r="N1925" s="265">
        <v>900</v>
      </c>
    </row>
    <row r="1926" spans="1:14">
      <c r="A1926" s="265">
        <v>215109</v>
      </c>
      <c r="B1926" s="265" t="s">
        <v>3209</v>
      </c>
      <c r="C1926" s="265" t="s">
        <v>124</v>
      </c>
      <c r="D1926" s="265" t="s">
        <v>2668</v>
      </c>
      <c r="E1926" s="265" t="s">
        <v>498</v>
      </c>
      <c r="H1926" s="265" t="s">
        <v>556</v>
      </c>
      <c r="I1926" s="265" t="s">
        <v>717</v>
      </c>
      <c r="M1926" s="265" t="s">
        <v>463</v>
      </c>
      <c r="N1926" s="265">
        <v>900</v>
      </c>
    </row>
    <row r="1927" spans="1:14">
      <c r="A1927" s="265">
        <v>211686</v>
      </c>
      <c r="B1927" s="265" t="s">
        <v>3217</v>
      </c>
      <c r="C1927" s="265" t="s">
        <v>82</v>
      </c>
      <c r="D1927" s="265" t="s">
        <v>398</v>
      </c>
      <c r="E1927" s="265" t="s">
        <v>498</v>
      </c>
      <c r="H1927" s="265" t="s">
        <v>556</v>
      </c>
      <c r="I1927" s="265" t="s">
        <v>717</v>
      </c>
      <c r="M1927" s="265" t="s">
        <v>463</v>
      </c>
      <c r="N1927" s="265">
        <v>900</v>
      </c>
    </row>
    <row r="1928" spans="1:14">
      <c r="A1928" s="265">
        <v>213091</v>
      </c>
      <c r="B1928" s="265" t="s">
        <v>3218</v>
      </c>
      <c r="C1928" s="265" t="s">
        <v>115</v>
      </c>
      <c r="D1928" s="265" t="s">
        <v>408</v>
      </c>
      <c r="E1928" s="265" t="s">
        <v>497</v>
      </c>
      <c r="H1928" s="265" t="s">
        <v>556</v>
      </c>
      <c r="I1928" s="265" t="s">
        <v>717</v>
      </c>
      <c r="M1928" s="265" t="s">
        <v>463</v>
      </c>
      <c r="N1928" s="265">
        <v>900</v>
      </c>
    </row>
    <row r="1929" spans="1:14">
      <c r="A1929" s="265">
        <v>214995</v>
      </c>
      <c r="B1929" s="265" t="s">
        <v>3219</v>
      </c>
      <c r="C1929" s="265" t="s">
        <v>1001</v>
      </c>
      <c r="D1929" s="265" t="s">
        <v>3220</v>
      </c>
      <c r="E1929" s="265" t="s">
        <v>498</v>
      </c>
      <c r="H1929" s="265" t="s">
        <v>557</v>
      </c>
      <c r="I1929" s="265" t="s">
        <v>717</v>
      </c>
      <c r="M1929" s="265" t="s">
        <v>463</v>
      </c>
      <c r="N1929" s="265">
        <v>900</v>
      </c>
    </row>
    <row r="1930" spans="1:14">
      <c r="A1930" s="265">
        <v>212954</v>
      </c>
      <c r="B1930" s="265" t="s">
        <v>3221</v>
      </c>
      <c r="C1930" s="265" t="s">
        <v>2536</v>
      </c>
      <c r="D1930" s="265" t="s">
        <v>323</v>
      </c>
      <c r="E1930" s="265" t="s">
        <v>498</v>
      </c>
      <c r="H1930" s="265" t="s">
        <v>557</v>
      </c>
      <c r="I1930" s="265" t="s">
        <v>717</v>
      </c>
      <c r="M1930" s="265" t="s">
        <v>463</v>
      </c>
      <c r="N1930" s="265">
        <v>900</v>
      </c>
    </row>
    <row r="1931" spans="1:14">
      <c r="A1931" s="265">
        <v>213346</v>
      </c>
      <c r="B1931" s="265" t="s">
        <v>1681</v>
      </c>
      <c r="C1931" s="265" t="s">
        <v>196</v>
      </c>
      <c r="D1931" s="265" t="s">
        <v>287</v>
      </c>
      <c r="E1931" s="265" t="s">
        <v>498</v>
      </c>
      <c r="H1931" s="265" t="s">
        <v>3413</v>
      </c>
      <c r="I1931" s="265" t="s">
        <v>717</v>
      </c>
      <c r="M1931" s="265" t="s">
        <v>463</v>
      </c>
      <c r="N1931" s="265">
        <v>900</v>
      </c>
    </row>
  </sheetData>
  <sheetProtection password="DA2B" sheet="1" objects="1" scenarios="1" selectLockedCells="1" selectUnlockedCells="1"/>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sheetPr codeName="ورقة6"/>
  <dimension ref="A1:AQ1913"/>
  <sheetViews>
    <sheetView rightToLeft="1" workbookViewId="0">
      <pane xSplit="2" ySplit="1" topLeftCell="C2" activePane="bottomRight" state="frozen"/>
      <selection pane="topRight" activeCell="C1" sqref="C1"/>
      <selection pane="bottomLeft" activeCell="A2" sqref="A2"/>
      <selection pane="bottomRight" sqref="A1:XFD1048576"/>
    </sheetView>
  </sheetViews>
  <sheetFormatPr defaultRowHeight="14.25"/>
  <cols>
    <col min="1" max="1" width="9" style="266"/>
    <col min="2" max="2" width="9" style="266" customWidth="1"/>
    <col min="3" max="42" width="9" style="266"/>
    <col min="43" max="43" width="8.875" style="266" bestFit="1" customWidth="1"/>
    <col min="44" max="16384" width="9" style="266"/>
  </cols>
  <sheetData>
    <row r="1" spans="1:43">
      <c r="C1" s="266">
        <v>1</v>
      </c>
      <c r="D1" s="266">
        <v>2</v>
      </c>
      <c r="E1" s="266">
        <v>3</v>
      </c>
      <c r="F1" s="266">
        <v>4</v>
      </c>
      <c r="G1" s="266">
        <v>5</v>
      </c>
      <c r="H1" s="266">
        <v>6</v>
      </c>
      <c r="I1" s="266">
        <v>7</v>
      </c>
      <c r="J1" s="266">
        <v>8</v>
      </c>
      <c r="K1" s="266">
        <v>9</v>
      </c>
      <c r="L1" s="266">
        <v>10</v>
      </c>
      <c r="AO1" s="266">
        <v>39</v>
      </c>
      <c r="AP1" s="266">
        <v>40</v>
      </c>
    </row>
    <row r="2" spans="1:43" s="265" customFormat="1">
      <c r="A2" s="265">
        <v>215700</v>
      </c>
      <c r="B2" s="265" t="s">
        <v>3417</v>
      </c>
      <c r="C2" s="265" t="s">
        <v>3418</v>
      </c>
      <c r="D2" s="265" t="s">
        <v>3418</v>
      </c>
      <c r="E2" s="265" t="s">
        <v>266</v>
      </c>
      <c r="F2" s="265" t="s">
        <v>266</v>
      </c>
      <c r="G2" s="265" t="s">
        <v>3418</v>
      </c>
      <c r="H2" s="265" t="s">
        <v>265</v>
      </c>
      <c r="I2" s="265" t="s">
        <v>265</v>
      </c>
      <c r="J2" s="265" t="s">
        <v>265</v>
      </c>
      <c r="K2" s="265" t="s">
        <v>265</v>
      </c>
      <c r="L2" s="265" t="s">
        <v>265</v>
      </c>
      <c r="AQ2" s="267"/>
    </row>
    <row r="3" spans="1:43" s="265" customFormat="1">
      <c r="A3" s="265">
        <v>215997</v>
      </c>
      <c r="B3" s="265" t="s">
        <v>3417</v>
      </c>
      <c r="C3" s="265" t="s">
        <v>3418</v>
      </c>
      <c r="D3" s="265" t="s">
        <v>3418</v>
      </c>
      <c r="E3" s="265" t="s">
        <v>266</v>
      </c>
      <c r="F3" s="265" t="s">
        <v>266</v>
      </c>
      <c r="G3" s="265" t="s">
        <v>266</v>
      </c>
      <c r="H3" s="265" t="s">
        <v>265</v>
      </c>
      <c r="I3" s="265" t="s">
        <v>265</v>
      </c>
      <c r="J3" s="265" t="s">
        <v>3418</v>
      </c>
      <c r="K3" s="265" t="s">
        <v>265</v>
      </c>
      <c r="L3" s="265" t="s">
        <v>265</v>
      </c>
      <c r="AQ3" s="267"/>
    </row>
    <row r="4" spans="1:43" s="265" customFormat="1">
      <c r="A4" s="265">
        <v>216028</v>
      </c>
      <c r="B4" s="265" t="s">
        <v>3417</v>
      </c>
      <c r="C4" s="265" t="s">
        <v>3418</v>
      </c>
      <c r="D4" s="265" t="s">
        <v>266</v>
      </c>
      <c r="E4" s="265" t="s">
        <v>3418</v>
      </c>
      <c r="F4" s="265" t="s">
        <v>3418</v>
      </c>
      <c r="G4" s="265" t="s">
        <v>3418</v>
      </c>
      <c r="H4" s="265" t="s">
        <v>3418</v>
      </c>
      <c r="I4" s="265" t="s">
        <v>266</v>
      </c>
      <c r="J4" s="265" t="s">
        <v>265</v>
      </c>
      <c r="K4" s="265" t="s">
        <v>266</v>
      </c>
      <c r="L4" s="265" t="s">
        <v>266</v>
      </c>
      <c r="AQ4" s="267"/>
    </row>
    <row r="5" spans="1:43" s="265" customFormat="1">
      <c r="A5" s="265">
        <v>216199</v>
      </c>
      <c r="B5" s="265" t="s">
        <v>3417</v>
      </c>
      <c r="C5" s="265" t="s">
        <v>265</v>
      </c>
      <c r="D5" s="265" t="s">
        <v>266</v>
      </c>
      <c r="E5" s="265" t="s">
        <v>266</v>
      </c>
      <c r="F5" s="265" t="s">
        <v>265</v>
      </c>
      <c r="G5" s="265" t="s">
        <v>3418</v>
      </c>
      <c r="H5" s="265" t="s">
        <v>265</v>
      </c>
      <c r="I5" s="265" t="s">
        <v>265</v>
      </c>
      <c r="J5" s="265" t="s">
        <v>265</v>
      </c>
      <c r="K5" s="265" t="s">
        <v>265</v>
      </c>
      <c r="L5" s="265" t="s">
        <v>265</v>
      </c>
      <c r="AQ5" s="267"/>
    </row>
    <row r="6" spans="1:43" s="265" customFormat="1">
      <c r="A6" s="265">
        <v>216007</v>
      </c>
      <c r="B6" s="265" t="s">
        <v>3417</v>
      </c>
      <c r="C6" s="265" t="s">
        <v>266</v>
      </c>
      <c r="D6" s="265" t="s">
        <v>266</v>
      </c>
      <c r="E6" s="265" t="s">
        <v>266</v>
      </c>
      <c r="F6" s="265" t="s">
        <v>266</v>
      </c>
      <c r="G6" s="265" t="s">
        <v>3418</v>
      </c>
      <c r="H6" s="265" t="s">
        <v>265</v>
      </c>
      <c r="I6" s="265" t="s">
        <v>265</v>
      </c>
      <c r="J6" s="265" t="s">
        <v>265</v>
      </c>
      <c r="K6" s="265" t="s">
        <v>265</v>
      </c>
      <c r="L6" s="265" t="s">
        <v>265</v>
      </c>
      <c r="AQ6" s="267"/>
    </row>
    <row r="7" spans="1:43" s="265" customFormat="1">
      <c r="A7" s="265">
        <v>215571</v>
      </c>
      <c r="B7" s="265" t="s">
        <v>3417</v>
      </c>
      <c r="C7" s="265" t="s">
        <v>266</v>
      </c>
      <c r="D7" s="265" t="s">
        <v>266</v>
      </c>
      <c r="E7" s="265" t="s">
        <v>266</v>
      </c>
      <c r="F7" s="265" t="s">
        <v>266</v>
      </c>
      <c r="G7" s="265" t="s">
        <v>266</v>
      </c>
      <c r="H7" s="265" t="s">
        <v>265</v>
      </c>
      <c r="I7" s="265" t="s">
        <v>265</v>
      </c>
      <c r="J7" s="265" t="s">
        <v>265</v>
      </c>
      <c r="K7" s="265" t="s">
        <v>265</v>
      </c>
      <c r="L7" s="265" t="s">
        <v>265</v>
      </c>
      <c r="AQ7" s="267"/>
    </row>
    <row r="8" spans="1:43" s="265" customFormat="1">
      <c r="A8" s="265">
        <v>215631</v>
      </c>
      <c r="B8" s="265" t="s">
        <v>3417</v>
      </c>
      <c r="C8" s="265" t="s">
        <v>265</v>
      </c>
      <c r="D8" s="265" t="s">
        <v>266</v>
      </c>
      <c r="E8" s="265" t="s">
        <v>266</v>
      </c>
      <c r="F8" s="265" t="s">
        <v>265</v>
      </c>
      <c r="G8" s="265" t="s">
        <v>266</v>
      </c>
      <c r="H8" s="265" t="s">
        <v>265</v>
      </c>
      <c r="I8" s="265" t="s">
        <v>265</v>
      </c>
      <c r="J8" s="265" t="s">
        <v>265</v>
      </c>
      <c r="K8" s="265" t="s">
        <v>265</v>
      </c>
      <c r="L8" s="265" t="s">
        <v>265</v>
      </c>
      <c r="AQ8" s="267"/>
    </row>
    <row r="9" spans="1:43" s="265" customFormat="1">
      <c r="A9" s="265">
        <v>215691</v>
      </c>
      <c r="B9" s="265" t="s">
        <v>3417</v>
      </c>
      <c r="C9" s="265" t="s">
        <v>266</v>
      </c>
      <c r="D9" s="265" t="s">
        <v>266</v>
      </c>
      <c r="E9" s="265" t="s">
        <v>266</v>
      </c>
      <c r="F9" s="265" t="s">
        <v>266</v>
      </c>
      <c r="G9" s="265" t="s">
        <v>266</v>
      </c>
      <c r="H9" s="265" t="s">
        <v>265</v>
      </c>
      <c r="I9" s="265" t="s">
        <v>265</v>
      </c>
      <c r="J9" s="265" t="s">
        <v>265</v>
      </c>
      <c r="K9" s="265" t="s">
        <v>265</v>
      </c>
      <c r="L9" s="265" t="s">
        <v>265</v>
      </c>
      <c r="AQ9" s="267"/>
    </row>
    <row r="10" spans="1:43" s="265" customFormat="1">
      <c r="A10" s="265">
        <v>215782</v>
      </c>
      <c r="B10" s="265" t="s">
        <v>3417</v>
      </c>
      <c r="C10" s="265" t="s">
        <v>266</v>
      </c>
      <c r="D10" s="265" t="s">
        <v>266</v>
      </c>
      <c r="E10" s="265" t="s">
        <v>266</v>
      </c>
      <c r="F10" s="265" t="s">
        <v>266</v>
      </c>
      <c r="G10" s="265" t="s">
        <v>266</v>
      </c>
      <c r="H10" s="265" t="s">
        <v>265</v>
      </c>
      <c r="I10" s="265" t="s">
        <v>265</v>
      </c>
      <c r="J10" s="265" t="s">
        <v>265</v>
      </c>
      <c r="K10" s="265" t="s">
        <v>265</v>
      </c>
      <c r="L10" s="265" t="s">
        <v>265</v>
      </c>
      <c r="AQ10" s="267"/>
    </row>
    <row r="11" spans="1:43" s="265" customFormat="1">
      <c r="A11" s="265">
        <v>216203</v>
      </c>
      <c r="B11" s="265" t="s">
        <v>3417</v>
      </c>
      <c r="C11" s="265" t="s">
        <v>265</v>
      </c>
      <c r="D11" s="265" t="s">
        <v>266</v>
      </c>
      <c r="E11" s="265" t="s">
        <v>265</v>
      </c>
      <c r="F11" s="265" t="s">
        <v>266</v>
      </c>
      <c r="G11" s="265" t="s">
        <v>265</v>
      </c>
      <c r="H11" s="265" t="s">
        <v>265</v>
      </c>
      <c r="I11" s="265" t="s">
        <v>265</v>
      </c>
      <c r="J11" s="265" t="s">
        <v>265</v>
      </c>
      <c r="K11" s="265" t="s">
        <v>265</v>
      </c>
      <c r="L11" s="265" t="s">
        <v>265</v>
      </c>
      <c r="AQ11" s="267"/>
    </row>
    <row r="12" spans="1:43" s="265" customFormat="1">
      <c r="A12" s="265">
        <v>215858</v>
      </c>
      <c r="B12" s="265" t="s">
        <v>3417</v>
      </c>
      <c r="C12" s="265" t="s">
        <v>266</v>
      </c>
      <c r="D12" s="265" t="s">
        <v>266</v>
      </c>
      <c r="E12" s="265" t="s">
        <v>266</v>
      </c>
      <c r="F12" s="265" t="s">
        <v>266</v>
      </c>
      <c r="G12" s="265" t="s">
        <v>265</v>
      </c>
      <c r="H12" s="265" t="s">
        <v>265</v>
      </c>
      <c r="I12" s="265" t="s">
        <v>265</v>
      </c>
      <c r="J12" s="265" t="s">
        <v>265</v>
      </c>
      <c r="K12" s="265" t="s">
        <v>265</v>
      </c>
      <c r="L12" s="265" t="s">
        <v>265</v>
      </c>
      <c r="AQ12" s="267"/>
    </row>
    <row r="13" spans="1:43" s="265" customFormat="1">
      <c r="A13" s="265">
        <v>216009</v>
      </c>
      <c r="B13" s="265" t="s">
        <v>3417</v>
      </c>
      <c r="C13" s="265" t="s">
        <v>266</v>
      </c>
      <c r="D13" s="265" t="s">
        <v>266</v>
      </c>
      <c r="E13" s="265" t="s">
        <v>266</v>
      </c>
      <c r="F13" s="265" t="s">
        <v>266</v>
      </c>
      <c r="G13" s="265" t="s">
        <v>265</v>
      </c>
      <c r="H13" s="265" t="s">
        <v>265</v>
      </c>
      <c r="I13" s="265" t="s">
        <v>265</v>
      </c>
      <c r="J13" s="265" t="s">
        <v>265</v>
      </c>
      <c r="K13" s="265" t="s">
        <v>265</v>
      </c>
      <c r="L13" s="265" t="s">
        <v>265</v>
      </c>
      <c r="AQ13" s="267"/>
    </row>
    <row r="14" spans="1:43" s="265" customFormat="1">
      <c r="A14" s="265">
        <v>216015</v>
      </c>
      <c r="B14" s="265" t="s">
        <v>3417</v>
      </c>
      <c r="C14" s="265" t="s">
        <v>266</v>
      </c>
      <c r="D14" s="265" t="s">
        <v>266</v>
      </c>
      <c r="E14" s="265" t="s">
        <v>266</v>
      </c>
      <c r="F14" s="265" t="s">
        <v>266</v>
      </c>
      <c r="G14" s="265" t="s">
        <v>266</v>
      </c>
      <c r="H14" s="265" t="s">
        <v>265</v>
      </c>
      <c r="I14" s="265" t="s">
        <v>265</v>
      </c>
      <c r="J14" s="265" t="s">
        <v>265</v>
      </c>
      <c r="K14" s="265" t="s">
        <v>265</v>
      </c>
      <c r="L14" s="265" t="s">
        <v>265</v>
      </c>
      <c r="AQ14" s="267"/>
    </row>
    <row r="15" spans="1:43" s="265" customFormat="1">
      <c r="A15" s="265">
        <v>216017</v>
      </c>
      <c r="B15" s="265" t="s">
        <v>3417</v>
      </c>
      <c r="C15" s="265" t="s">
        <v>266</v>
      </c>
      <c r="D15" s="265" t="s">
        <v>266</v>
      </c>
      <c r="E15" s="265" t="s">
        <v>266</v>
      </c>
      <c r="F15" s="265" t="s">
        <v>266</v>
      </c>
      <c r="G15" s="265" t="s">
        <v>266</v>
      </c>
      <c r="H15" s="265" t="s">
        <v>265</v>
      </c>
      <c r="I15" s="265" t="s">
        <v>265</v>
      </c>
      <c r="J15" s="265" t="s">
        <v>265</v>
      </c>
      <c r="K15" s="265" t="s">
        <v>265</v>
      </c>
      <c r="L15" s="265" t="s">
        <v>265</v>
      </c>
      <c r="AQ15" s="267"/>
    </row>
    <row r="16" spans="1:43" s="265" customFormat="1">
      <c r="A16" s="265">
        <v>216041</v>
      </c>
      <c r="B16" s="265" t="s">
        <v>3417</v>
      </c>
      <c r="C16" s="265" t="s">
        <v>266</v>
      </c>
      <c r="D16" s="265" t="s">
        <v>265</v>
      </c>
      <c r="E16" s="265" t="s">
        <v>266</v>
      </c>
      <c r="F16" s="265" t="s">
        <v>265</v>
      </c>
      <c r="G16" s="265" t="s">
        <v>265</v>
      </c>
      <c r="H16" s="265" t="s">
        <v>265</v>
      </c>
      <c r="I16" s="265" t="s">
        <v>265</v>
      </c>
      <c r="J16" s="265" t="s">
        <v>265</v>
      </c>
      <c r="K16" s="265" t="s">
        <v>265</v>
      </c>
      <c r="L16" s="265" t="s">
        <v>265</v>
      </c>
      <c r="AQ16" s="267"/>
    </row>
    <row r="17" spans="1:43" s="265" customFormat="1">
      <c r="A17" s="265">
        <v>213117</v>
      </c>
      <c r="B17" s="265" t="s">
        <v>3417</v>
      </c>
      <c r="C17" s="265" t="s">
        <v>264</v>
      </c>
      <c r="D17" s="265" t="s">
        <v>264</v>
      </c>
      <c r="E17" s="265" t="s">
        <v>264</v>
      </c>
      <c r="F17" s="265" t="s">
        <v>264</v>
      </c>
      <c r="G17" s="265" t="s">
        <v>264</v>
      </c>
      <c r="H17" s="265" t="s">
        <v>265</v>
      </c>
      <c r="I17" s="265" t="s">
        <v>265</v>
      </c>
      <c r="J17" s="265" t="s">
        <v>266</v>
      </c>
      <c r="K17" s="265" t="s">
        <v>264</v>
      </c>
      <c r="L17" s="265" t="s">
        <v>265</v>
      </c>
      <c r="AQ17" s="267"/>
    </row>
    <row r="18" spans="1:43" s="265" customFormat="1">
      <c r="A18" s="265">
        <v>215521</v>
      </c>
      <c r="B18" s="265" t="s">
        <v>3417</v>
      </c>
      <c r="C18" s="265" t="s">
        <v>266</v>
      </c>
      <c r="D18" s="265" t="s">
        <v>266</v>
      </c>
      <c r="E18" s="265" t="s">
        <v>266</v>
      </c>
      <c r="F18" s="265" t="s">
        <v>265</v>
      </c>
      <c r="G18" s="265" t="s">
        <v>265</v>
      </c>
      <c r="H18" s="265" t="s">
        <v>265</v>
      </c>
      <c r="I18" s="265" t="s">
        <v>265</v>
      </c>
      <c r="J18" s="265" t="s">
        <v>265</v>
      </c>
      <c r="K18" s="265" t="s">
        <v>265</v>
      </c>
      <c r="L18" s="265" t="s">
        <v>265</v>
      </c>
      <c r="AQ18" s="267"/>
    </row>
    <row r="19" spans="1:43" s="265" customFormat="1">
      <c r="A19" s="265">
        <v>215522</v>
      </c>
      <c r="B19" s="265" t="s">
        <v>3417</v>
      </c>
      <c r="C19" s="265" t="s">
        <v>266</v>
      </c>
      <c r="D19" s="265" t="s">
        <v>266</v>
      </c>
      <c r="E19" s="265" t="s">
        <v>266</v>
      </c>
      <c r="F19" s="265" t="s">
        <v>266</v>
      </c>
      <c r="G19" s="265" t="s">
        <v>266</v>
      </c>
      <c r="H19" s="265" t="s">
        <v>265</v>
      </c>
      <c r="I19" s="265" t="s">
        <v>265</v>
      </c>
      <c r="J19" s="265" t="s">
        <v>265</v>
      </c>
      <c r="K19" s="265" t="s">
        <v>265</v>
      </c>
      <c r="L19" s="265" t="s">
        <v>265</v>
      </c>
      <c r="AQ19" s="267"/>
    </row>
    <row r="20" spans="1:43" s="265" customFormat="1">
      <c r="A20" s="265">
        <v>215523</v>
      </c>
      <c r="B20" s="265" t="s">
        <v>3417</v>
      </c>
      <c r="C20" s="265" t="s">
        <v>266</v>
      </c>
      <c r="D20" s="265" t="s">
        <v>266</v>
      </c>
      <c r="E20" s="265" t="s">
        <v>266</v>
      </c>
      <c r="F20" s="265" t="s">
        <v>266</v>
      </c>
      <c r="G20" s="265" t="s">
        <v>266</v>
      </c>
      <c r="H20" s="265" t="s">
        <v>265</v>
      </c>
      <c r="I20" s="265" t="s">
        <v>265</v>
      </c>
      <c r="J20" s="265" t="s">
        <v>265</v>
      </c>
      <c r="K20" s="265" t="s">
        <v>265</v>
      </c>
      <c r="L20" s="265" t="s">
        <v>265</v>
      </c>
      <c r="AQ20" s="267"/>
    </row>
    <row r="21" spans="1:43" s="265" customFormat="1">
      <c r="A21" s="265">
        <v>214649</v>
      </c>
      <c r="B21" s="265" t="s">
        <v>3417</v>
      </c>
      <c r="C21" s="265" t="s">
        <v>264</v>
      </c>
      <c r="D21" s="265" t="s">
        <v>264</v>
      </c>
      <c r="E21" s="265" t="s">
        <v>264</v>
      </c>
      <c r="F21" s="265" t="s">
        <v>264</v>
      </c>
      <c r="G21" s="265" t="s">
        <v>264</v>
      </c>
      <c r="H21" s="265" t="s">
        <v>265</v>
      </c>
      <c r="I21" s="265" t="s">
        <v>265</v>
      </c>
      <c r="J21" s="265" t="s">
        <v>266</v>
      </c>
      <c r="K21" s="265" t="s">
        <v>266</v>
      </c>
      <c r="L21" s="265" t="s">
        <v>265</v>
      </c>
      <c r="AQ21" s="267"/>
    </row>
    <row r="22" spans="1:43" s="265" customFormat="1">
      <c r="A22" s="265">
        <v>213121</v>
      </c>
      <c r="B22" s="265" t="s">
        <v>3417</v>
      </c>
      <c r="C22" s="265" t="s">
        <v>264</v>
      </c>
      <c r="D22" s="265" t="s">
        <v>264</v>
      </c>
      <c r="E22" s="265" t="s">
        <v>264</v>
      </c>
      <c r="F22" s="265" t="s">
        <v>264</v>
      </c>
      <c r="G22" s="265" t="s">
        <v>264</v>
      </c>
      <c r="H22" s="265" t="s">
        <v>264</v>
      </c>
      <c r="I22" s="265" t="s">
        <v>264</v>
      </c>
      <c r="J22" s="265" t="s">
        <v>266</v>
      </c>
      <c r="K22" s="265" t="s">
        <v>264</v>
      </c>
      <c r="L22" s="265" t="s">
        <v>266</v>
      </c>
      <c r="AQ22" s="267"/>
    </row>
    <row r="23" spans="1:43" s="265" customFormat="1">
      <c r="A23" s="265">
        <v>213126</v>
      </c>
      <c r="B23" s="265" t="s">
        <v>3417</v>
      </c>
      <c r="C23" s="265" t="s">
        <v>264</v>
      </c>
      <c r="D23" s="265" t="s">
        <v>264</v>
      </c>
      <c r="E23" s="265" t="s">
        <v>264</v>
      </c>
      <c r="F23" s="265" t="s">
        <v>264</v>
      </c>
      <c r="G23" s="265" t="s">
        <v>266</v>
      </c>
      <c r="H23" s="265" t="s">
        <v>265</v>
      </c>
      <c r="I23" s="265" t="s">
        <v>266</v>
      </c>
      <c r="J23" s="265" t="s">
        <v>265</v>
      </c>
      <c r="K23" s="265" t="s">
        <v>266</v>
      </c>
      <c r="L23" s="265" t="s">
        <v>266</v>
      </c>
      <c r="AQ23" s="267"/>
    </row>
    <row r="24" spans="1:43" s="265" customFormat="1">
      <c r="A24" s="265">
        <v>214650</v>
      </c>
      <c r="B24" s="265" t="s">
        <v>3417</v>
      </c>
      <c r="C24" s="265" t="s">
        <v>264</v>
      </c>
      <c r="D24" s="265" t="s">
        <v>266</v>
      </c>
      <c r="E24" s="265" t="s">
        <v>264</v>
      </c>
      <c r="F24" s="265" t="s">
        <v>264</v>
      </c>
      <c r="G24" s="265" t="s">
        <v>265</v>
      </c>
      <c r="H24" s="265" t="s">
        <v>265</v>
      </c>
      <c r="I24" s="265" t="s">
        <v>264</v>
      </c>
      <c r="J24" s="265" t="s">
        <v>264</v>
      </c>
      <c r="K24" s="265" t="s">
        <v>264</v>
      </c>
      <c r="L24" s="265" t="s">
        <v>265</v>
      </c>
      <c r="AQ24" s="267"/>
    </row>
    <row r="25" spans="1:43" s="265" customFormat="1">
      <c r="A25" s="265">
        <v>215524</v>
      </c>
      <c r="B25" s="265" t="s">
        <v>3417</v>
      </c>
      <c r="C25" s="265" t="s">
        <v>266</v>
      </c>
      <c r="D25" s="265" t="s">
        <v>266</v>
      </c>
      <c r="E25" s="265" t="s">
        <v>266</v>
      </c>
      <c r="F25" s="265" t="s">
        <v>266</v>
      </c>
      <c r="G25" s="265" t="s">
        <v>266</v>
      </c>
      <c r="H25" s="265" t="s">
        <v>265</v>
      </c>
      <c r="I25" s="265" t="s">
        <v>265</v>
      </c>
      <c r="J25" s="265" t="s">
        <v>265</v>
      </c>
      <c r="K25" s="265" t="s">
        <v>265</v>
      </c>
      <c r="L25" s="265" t="s">
        <v>265</v>
      </c>
      <c r="AQ25" s="267"/>
    </row>
    <row r="26" spans="1:43" s="265" customFormat="1">
      <c r="A26" s="265">
        <v>215525</v>
      </c>
      <c r="B26" s="265" t="s">
        <v>3417</v>
      </c>
      <c r="C26" s="265" t="s">
        <v>266</v>
      </c>
      <c r="D26" s="265" t="s">
        <v>266</v>
      </c>
      <c r="E26" s="265" t="s">
        <v>266</v>
      </c>
      <c r="F26" s="265" t="s">
        <v>266</v>
      </c>
      <c r="G26" s="265" t="s">
        <v>266</v>
      </c>
      <c r="H26" s="265" t="s">
        <v>265</v>
      </c>
      <c r="I26" s="265" t="s">
        <v>265</v>
      </c>
      <c r="J26" s="265" t="s">
        <v>265</v>
      </c>
      <c r="K26" s="265" t="s">
        <v>265</v>
      </c>
      <c r="L26" s="265" t="s">
        <v>265</v>
      </c>
      <c r="AQ26" s="267"/>
    </row>
    <row r="27" spans="1:43" s="265" customFormat="1">
      <c r="A27" s="265">
        <v>213129</v>
      </c>
      <c r="B27" s="265" t="s">
        <v>3417</v>
      </c>
      <c r="C27" s="265" t="s">
        <v>264</v>
      </c>
      <c r="D27" s="265" t="s">
        <v>266</v>
      </c>
      <c r="E27" s="265" t="s">
        <v>264</v>
      </c>
      <c r="F27" s="265" t="s">
        <v>266</v>
      </c>
      <c r="G27" s="265" t="s">
        <v>265</v>
      </c>
      <c r="H27" s="265" t="s">
        <v>265</v>
      </c>
      <c r="I27" s="265" t="s">
        <v>265</v>
      </c>
      <c r="J27" s="265" t="s">
        <v>265</v>
      </c>
      <c r="K27" s="265" t="s">
        <v>265</v>
      </c>
      <c r="L27" s="265" t="s">
        <v>265</v>
      </c>
      <c r="AQ27" s="267"/>
    </row>
    <row r="28" spans="1:43" s="265" customFormat="1">
      <c r="A28" s="265">
        <v>215526</v>
      </c>
      <c r="B28" s="265" t="s">
        <v>3417</v>
      </c>
      <c r="C28" s="265" t="s">
        <v>265</v>
      </c>
      <c r="D28" s="265" t="s">
        <v>266</v>
      </c>
      <c r="E28" s="265" t="s">
        <v>266</v>
      </c>
      <c r="F28" s="265" t="s">
        <v>266</v>
      </c>
      <c r="G28" s="265" t="s">
        <v>265</v>
      </c>
      <c r="H28" s="265" t="s">
        <v>265</v>
      </c>
      <c r="I28" s="265" t="s">
        <v>265</v>
      </c>
      <c r="J28" s="265" t="s">
        <v>265</v>
      </c>
      <c r="K28" s="265" t="s">
        <v>265</v>
      </c>
      <c r="L28" s="265" t="s">
        <v>265</v>
      </c>
      <c r="AQ28" s="267"/>
    </row>
    <row r="29" spans="1:43" s="265" customFormat="1">
      <c r="A29" s="265">
        <v>215527</v>
      </c>
      <c r="B29" s="265" t="s">
        <v>3417</v>
      </c>
      <c r="C29" s="265" t="s">
        <v>266</v>
      </c>
      <c r="D29" s="265" t="s">
        <v>266</v>
      </c>
      <c r="E29" s="265" t="s">
        <v>266</v>
      </c>
      <c r="F29" s="265" t="s">
        <v>266</v>
      </c>
      <c r="G29" s="265" t="s">
        <v>266</v>
      </c>
      <c r="H29" s="265" t="s">
        <v>265</v>
      </c>
      <c r="I29" s="265" t="s">
        <v>265</v>
      </c>
      <c r="J29" s="265" t="s">
        <v>265</v>
      </c>
      <c r="K29" s="265" t="s">
        <v>265</v>
      </c>
      <c r="L29" s="265" t="s">
        <v>265</v>
      </c>
      <c r="AQ29" s="267"/>
    </row>
    <row r="30" spans="1:43" s="265" customFormat="1">
      <c r="A30" s="265">
        <v>215582</v>
      </c>
      <c r="B30" s="265" t="s">
        <v>3417</v>
      </c>
      <c r="C30" s="265" t="s">
        <v>266</v>
      </c>
      <c r="D30" s="265" t="s">
        <v>266</v>
      </c>
      <c r="E30" s="265" t="s">
        <v>266</v>
      </c>
      <c r="F30" s="265" t="s">
        <v>265</v>
      </c>
      <c r="G30" s="265" t="s">
        <v>265</v>
      </c>
      <c r="H30" s="265" t="s">
        <v>265</v>
      </c>
      <c r="I30" s="265" t="s">
        <v>265</v>
      </c>
      <c r="J30" s="265" t="s">
        <v>265</v>
      </c>
      <c r="K30" s="265" t="s">
        <v>265</v>
      </c>
      <c r="L30" s="265" t="s">
        <v>265</v>
      </c>
      <c r="AQ30" s="267"/>
    </row>
    <row r="31" spans="1:43" s="265" customFormat="1">
      <c r="A31" s="265">
        <v>210196</v>
      </c>
      <c r="B31" s="265" t="s">
        <v>3417</v>
      </c>
      <c r="C31" s="265" t="s">
        <v>266</v>
      </c>
      <c r="D31" s="265" t="s">
        <v>266</v>
      </c>
      <c r="E31" s="265" t="s">
        <v>264</v>
      </c>
      <c r="F31" s="265" t="s">
        <v>264</v>
      </c>
      <c r="G31" s="265" t="s">
        <v>265</v>
      </c>
      <c r="H31" s="265" t="s">
        <v>265</v>
      </c>
      <c r="I31" s="265" t="s">
        <v>265</v>
      </c>
      <c r="J31" s="265" t="s">
        <v>266</v>
      </c>
      <c r="K31" s="265" t="s">
        <v>265</v>
      </c>
      <c r="L31" s="265" t="s">
        <v>265</v>
      </c>
      <c r="AQ31" s="267"/>
    </row>
    <row r="32" spans="1:43" s="265" customFormat="1">
      <c r="A32" s="265">
        <v>214657</v>
      </c>
      <c r="B32" s="265" t="s">
        <v>3417</v>
      </c>
      <c r="C32" s="265" t="s">
        <v>266</v>
      </c>
      <c r="D32" s="265" t="s">
        <v>264</v>
      </c>
      <c r="E32" s="265" t="s">
        <v>266</v>
      </c>
      <c r="F32" s="265" t="s">
        <v>266</v>
      </c>
      <c r="G32" s="265" t="s">
        <v>266</v>
      </c>
      <c r="H32" s="265" t="s">
        <v>265</v>
      </c>
      <c r="I32" s="265" t="s">
        <v>266</v>
      </c>
      <c r="J32" s="265" t="s">
        <v>265</v>
      </c>
      <c r="K32" s="265" t="s">
        <v>265</v>
      </c>
      <c r="L32" s="265" t="s">
        <v>265</v>
      </c>
      <c r="AQ32" s="267"/>
    </row>
    <row r="33" spans="1:43" s="265" customFormat="1">
      <c r="A33" s="265">
        <v>215528</v>
      </c>
      <c r="B33" s="265" t="s">
        <v>3417</v>
      </c>
      <c r="C33" s="265" t="s">
        <v>266</v>
      </c>
      <c r="D33" s="265" t="s">
        <v>266</v>
      </c>
      <c r="E33" s="265" t="s">
        <v>266</v>
      </c>
      <c r="F33" s="265" t="s">
        <v>266</v>
      </c>
      <c r="G33" s="265" t="s">
        <v>265</v>
      </c>
      <c r="H33" s="265" t="s">
        <v>265</v>
      </c>
      <c r="I33" s="265" t="s">
        <v>265</v>
      </c>
      <c r="J33" s="265" t="s">
        <v>265</v>
      </c>
      <c r="K33" s="265" t="s">
        <v>265</v>
      </c>
      <c r="L33" s="265" t="s">
        <v>265</v>
      </c>
      <c r="AQ33" s="267"/>
    </row>
    <row r="34" spans="1:43" s="265" customFormat="1">
      <c r="A34" s="265">
        <v>215583</v>
      </c>
      <c r="B34" s="265" t="s">
        <v>3417</v>
      </c>
      <c r="C34" s="265" t="s">
        <v>266</v>
      </c>
      <c r="D34" s="265" t="s">
        <v>266</v>
      </c>
      <c r="E34" s="265" t="s">
        <v>266</v>
      </c>
      <c r="F34" s="265" t="s">
        <v>266</v>
      </c>
      <c r="G34" s="265" t="s">
        <v>265</v>
      </c>
      <c r="H34" s="265" t="s">
        <v>265</v>
      </c>
      <c r="I34" s="265" t="s">
        <v>265</v>
      </c>
      <c r="J34" s="265" t="s">
        <v>265</v>
      </c>
      <c r="K34" s="265" t="s">
        <v>265</v>
      </c>
      <c r="L34" s="265" t="s">
        <v>265</v>
      </c>
      <c r="AQ34" s="267"/>
    </row>
    <row r="35" spans="1:43" s="265" customFormat="1">
      <c r="A35" s="265">
        <v>213139</v>
      </c>
      <c r="B35" s="265" t="s">
        <v>3417</v>
      </c>
      <c r="C35" s="265" t="s">
        <v>264</v>
      </c>
      <c r="D35" s="265" t="s">
        <v>264</v>
      </c>
      <c r="E35" s="265" t="s">
        <v>264</v>
      </c>
      <c r="F35" s="265" t="s">
        <v>264</v>
      </c>
      <c r="G35" s="265" t="s">
        <v>264</v>
      </c>
      <c r="H35" s="265" t="s">
        <v>264</v>
      </c>
      <c r="I35" s="265" t="s">
        <v>264</v>
      </c>
      <c r="J35" s="265" t="s">
        <v>264</v>
      </c>
      <c r="K35" s="265" t="s">
        <v>264</v>
      </c>
      <c r="L35" s="265" t="s">
        <v>264</v>
      </c>
      <c r="AQ35" s="267"/>
    </row>
    <row r="36" spans="1:43" s="265" customFormat="1">
      <c r="A36" s="265">
        <v>210770</v>
      </c>
      <c r="B36" s="265" t="s">
        <v>3417</v>
      </c>
      <c r="C36" s="265" t="s">
        <v>264</v>
      </c>
      <c r="D36" s="265" t="s">
        <v>264</v>
      </c>
      <c r="E36" s="265" t="s">
        <v>264</v>
      </c>
      <c r="F36" s="265" t="s">
        <v>264</v>
      </c>
      <c r="G36" s="265" t="s">
        <v>264</v>
      </c>
      <c r="H36" s="265" t="s">
        <v>265</v>
      </c>
      <c r="I36" s="265" t="s">
        <v>266</v>
      </c>
      <c r="J36" s="265" t="s">
        <v>264</v>
      </c>
      <c r="K36" s="265" t="s">
        <v>264</v>
      </c>
      <c r="L36" s="265" t="s">
        <v>264</v>
      </c>
      <c r="AQ36" s="267"/>
    </row>
    <row r="37" spans="1:43" s="265" customFormat="1">
      <c r="A37" s="265">
        <v>214660</v>
      </c>
      <c r="B37" s="265" t="s">
        <v>3417</v>
      </c>
      <c r="C37" s="265" t="s">
        <v>264</v>
      </c>
      <c r="D37" s="265" t="s">
        <v>264</v>
      </c>
      <c r="E37" s="265" t="s">
        <v>266</v>
      </c>
      <c r="F37" s="265" t="s">
        <v>264</v>
      </c>
      <c r="G37" s="265" t="s">
        <v>264</v>
      </c>
      <c r="H37" s="265" t="s">
        <v>264</v>
      </c>
      <c r="I37" s="265" t="s">
        <v>266</v>
      </c>
      <c r="J37" s="265" t="s">
        <v>264</v>
      </c>
      <c r="K37" s="265" t="s">
        <v>264</v>
      </c>
      <c r="L37" s="265" t="s">
        <v>266</v>
      </c>
      <c r="AQ37" s="267"/>
    </row>
    <row r="38" spans="1:43" s="265" customFormat="1">
      <c r="A38" s="265">
        <v>213146</v>
      </c>
      <c r="B38" s="265" t="s">
        <v>3417</v>
      </c>
      <c r="C38" s="265" t="s">
        <v>264</v>
      </c>
      <c r="D38" s="265" t="s">
        <v>264</v>
      </c>
      <c r="E38" s="265" t="s">
        <v>264</v>
      </c>
      <c r="F38" s="265" t="s">
        <v>264</v>
      </c>
      <c r="G38" s="265" t="s">
        <v>266</v>
      </c>
      <c r="H38" s="265" t="s">
        <v>265</v>
      </c>
      <c r="I38" s="265" t="s">
        <v>266</v>
      </c>
      <c r="J38" s="265" t="s">
        <v>266</v>
      </c>
      <c r="K38" s="265" t="s">
        <v>266</v>
      </c>
      <c r="L38" s="265" t="s">
        <v>264</v>
      </c>
      <c r="AQ38" s="267"/>
    </row>
    <row r="39" spans="1:43" s="265" customFormat="1">
      <c r="A39" s="265">
        <v>213150</v>
      </c>
      <c r="B39" s="265" t="s">
        <v>3417</v>
      </c>
      <c r="C39" s="265" t="s">
        <v>264</v>
      </c>
      <c r="D39" s="265" t="s">
        <v>264</v>
      </c>
      <c r="E39" s="265" t="s">
        <v>264</v>
      </c>
      <c r="F39" s="265" t="s">
        <v>264</v>
      </c>
      <c r="G39" s="265" t="s">
        <v>266</v>
      </c>
      <c r="H39" s="265" t="s">
        <v>264</v>
      </c>
      <c r="I39" s="265" t="s">
        <v>266</v>
      </c>
      <c r="J39" s="265" t="s">
        <v>265</v>
      </c>
      <c r="K39" s="265" t="s">
        <v>264</v>
      </c>
      <c r="L39" s="265" t="s">
        <v>266</v>
      </c>
      <c r="AQ39" s="267"/>
    </row>
    <row r="40" spans="1:43" s="265" customFormat="1">
      <c r="A40" s="265">
        <v>215529</v>
      </c>
      <c r="B40" s="265" t="s">
        <v>3417</v>
      </c>
      <c r="C40" s="265" t="s">
        <v>266</v>
      </c>
      <c r="D40" s="265" t="s">
        <v>266</v>
      </c>
      <c r="E40" s="265" t="s">
        <v>266</v>
      </c>
      <c r="F40" s="265" t="s">
        <v>265</v>
      </c>
      <c r="G40" s="265" t="s">
        <v>266</v>
      </c>
      <c r="H40" s="265" t="s">
        <v>265</v>
      </c>
      <c r="I40" s="265" t="s">
        <v>265</v>
      </c>
      <c r="J40" s="265" t="s">
        <v>265</v>
      </c>
      <c r="K40" s="265" t="s">
        <v>265</v>
      </c>
      <c r="L40" s="265" t="s">
        <v>265</v>
      </c>
      <c r="AQ40" s="267"/>
    </row>
    <row r="41" spans="1:43" s="265" customFormat="1">
      <c r="A41" s="265">
        <v>215530</v>
      </c>
      <c r="B41" s="265" t="s">
        <v>3417</v>
      </c>
      <c r="C41" s="265" t="s">
        <v>266</v>
      </c>
      <c r="D41" s="265" t="s">
        <v>265</v>
      </c>
      <c r="E41" s="265" t="s">
        <v>266</v>
      </c>
      <c r="F41" s="265" t="s">
        <v>266</v>
      </c>
      <c r="G41" s="265" t="s">
        <v>265</v>
      </c>
      <c r="H41" s="265" t="s">
        <v>265</v>
      </c>
      <c r="I41" s="265" t="s">
        <v>265</v>
      </c>
      <c r="J41" s="265" t="s">
        <v>265</v>
      </c>
      <c r="K41" s="265" t="s">
        <v>265</v>
      </c>
      <c r="L41" s="265" t="s">
        <v>265</v>
      </c>
      <c r="AQ41" s="267"/>
    </row>
    <row r="42" spans="1:43" s="265" customFormat="1">
      <c r="A42" s="265">
        <v>213155</v>
      </c>
      <c r="B42" s="265" t="s">
        <v>3417</v>
      </c>
      <c r="C42" s="265" t="s">
        <v>266</v>
      </c>
      <c r="D42" s="265" t="s">
        <v>264</v>
      </c>
      <c r="E42" s="265" t="s">
        <v>264</v>
      </c>
      <c r="F42" s="265" t="s">
        <v>265</v>
      </c>
      <c r="G42" s="265" t="s">
        <v>264</v>
      </c>
      <c r="H42" s="265" t="s">
        <v>265</v>
      </c>
      <c r="I42" s="265" t="s">
        <v>265</v>
      </c>
      <c r="J42" s="265" t="s">
        <v>265</v>
      </c>
      <c r="K42" s="265" t="s">
        <v>265</v>
      </c>
      <c r="L42" s="265" t="s">
        <v>265</v>
      </c>
      <c r="AQ42" s="267"/>
    </row>
    <row r="43" spans="1:43" s="265" customFormat="1">
      <c r="A43" s="265">
        <v>215584</v>
      </c>
      <c r="B43" s="265" t="s">
        <v>3417</v>
      </c>
      <c r="C43" s="265" t="s">
        <v>266</v>
      </c>
      <c r="D43" s="265" t="s">
        <v>266</v>
      </c>
      <c r="E43" s="265" t="s">
        <v>266</v>
      </c>
      <c r="F43" s="265" t="s">
        <v>266</v>
      </c>
      <c r="G43" s="265" t="s">
        <v>266</v>
      </c>
      <c r="H43" s="265" t="s">
        <v>265</v>
      </c>
      <c r="I43" s="265" t="s">
        <v>265</v>
      </c>
      <c r="J43" s="265" t="s">
        <v>265</v>
      </c>
      <c r="K43" s="265" t="s">
        <v>265</v>
      </c>
      <c r="L43" s="265" t="s">
        <v>265</v>
      </c>
      <c r="AQ43" s="267"/>
    </row>
    <row r="44" spans="1:43" s="265" customFormat="1">
      <c r="A44" s="265">
        <v>214662</v>
      </c>
      <c r="B44" s="265" t="s">
        <v>3417</v>
      </c>
      <c r="C44" s="265" t="s">
        <v>265</v>
      </c>
      <c r="D44" s="265" t="s">
        <v>264</v>
      </c>
      <c r="E44" s="265" t="s">
        <v>266</v>
      </c>
      <c r="F44" s="265" t="s">
        <v>266</v>
      </c>
      <c r="G44" s="265" t="s">
        <v>265</v>
      </c>
      <c r="H44" s="265" t="s">
        <v>265</v>
      </c>
      <c r="I44" s="265" t="s">
        <v>265</v>
      </c>
      <c r="J44" s="265" t="s">
        <v>264</v>
      </c>
      <c r="K44" s="265" t="s">
        <v>264</v>
      </c>
      <c r="L44" s="265" t="s">
        <v>266</v>
      </c>
      <c r="AQ44" s="267"/>
    </row>
    <row r="45" spans="1:43" s="265" customFormat="1">
      <c r="A45" s="265">
        <v>215531</v>
      </c>
      <c r="B45" s="265" t="s">
        <v>3417</v>
      </c>
      <c r="C45" s="265" t="s">
        <v>265</v>
      </c>
      <c r="D45" s="265" t="s">
        <v>266</v>
      </c>
      <c r="E45" s="265" t="s">
        <v>266</v>
      </c>
      <c r="F45" s="265" t="s">
        <v>265</v>
      </c>
      <c r="G45" s="265" t="s">
        <v>265</v>
      </c>
      <c r="H45" s="265" t="s">
        <v>265</v>
      </c>
      <c r="I45" s="265" t="s">
        <v>265</v>
      </c>
      <c r="J45" s="265" t="s">
        <v>265</v>
      </c>
      <c r="K45" s="265" t="s">
        <v>265</v>
      </c>
      <c r="L45" s="265" t="s">
        <v>265</v>
      </c>
      <c r="AQ45" s="267"/>
    </row>
    <row r="46" spans="1:43" s="265" customFormat="1">
      <c r="A46" s="265">
        <v>215532</v>
      </c>
      <c r="B46" s="265" t="s">
        <v>3417</v>
      </c>
      <c r="C46" s="265" t="s">
        <v>266</v>
      </c>
      <c r="D46" s="265" t="s">
        <v>265</v>
      </c>
      <c r="E46" s="265" t="s">
        <v>265</v>
      </c>
      <c r="F46" s="265" t="s">
        <v>266</v>
      </c>
      <c r="G46" s="265" t="s">
        <v>266</v>
      </c>
      <c r="H46" s="265" t="s">
        <v>265</v>
      </c>
      <c r="I46" s="265" t="s">
        <v>265</v>
      </c>
      <c r="J46" s="265" t="s">
        <v>265</v>
      </c>
      <c r="K46" s="265" t="s">
        <v>265</v>
      </c>
      <c r="L46" s="265" t="s">
        <v>265</v>
      </c>
      <c r="AQ46" s="267"/>
    </row>
    <row r="47" spans="1:43" s="265" customFormat="1" ht="15.75">
      <c r="A47" s="268">
        <v>213158</v>
      </c>
      <c r="B47" s="265" t="s">
        <v>3417</v>
      </c>
      <c r="C47" s="269" t="s">
        <v>264</v>
      </c>
      <c r="D47" s="269" t="s">
        <v>266</v>
      </c>
      <c r="E47" s="269" t="s">
        <v>264</v>
      </c>
      <c r="F47" s="269" t="s">
        <v>266</v>
      </c>
      <c r="G47" s="269" t="s">
        <v>266</v>
      </c>
      <c r="H47" s="269" t="s">
        <v>265</v>
      </c>
      <c r="I47" s="269" t="s">
        <v>264</v>
      </c>
      <c r="J47" s="269" t="s">
        <v>266</v>
      </c>
      <c r="K47" s="269" t="s">
        <v>266</v>
      </c>
      <c r="L47" s="269" t="s">
        <v>265</v>
      </c>
      <c r="M47" s="269"/>
      <c r="N47" s="269"/>
      <c r="O47" s="269"/>
      <c r="P47" s="269"/>
      <c r="Q47" s="269"/>
      <c r="R47" s="269"/>
      <c r="S47" s="269"/>
      <c r="T47" s="269"/>
      <c r="U47" s="269"/>
      <c r="V47" s="269"/>
      <c r="W47" s="269"/>
      <c r="X47" s="269"/>
      <c r="Y47" s="269"/>
      <c r="Z47" s="269"/>
      <c r="AA47" s="269"/>
      <c r="AB47" s="269"/>
      <c r="AC47" s="269"/>
      <c r="AD47" s="269"/>
      <c r="AE47" s="269"/>
      <c r="AF47" s="269"/>
      <c r="AG47" s="269"/>
      <c r="AH47" s="269"/>
      <c r="AI47" s="269"/>
      <c r="AJ47" s="269"/>
      <c r="AK47" s="269"/>
      <c r="AL47" s="269"/>
      <c r="AM47" s="269"/>
      <c r="AN47" s="269"/>
      <c r="AO47" s="269"/>
      <c r="AP47" s="269"/>
      <c r="AQ47" s="267"/>
    </row>
    <row r="48" spans="1:43" s="265" customFormat="1">
      <c r="A48" s="265">
        <v>215533</v>
      </c>
      <c r="B48" s="265" t="s">
        <v>3417</v>
      </c>
      <c r="C48" s="265" t="s">
        <v>266</v>
      </c>
      <c r="D48" s="265" t="s">
        <v>266</v>
      </c>
      <c r="E48" s="265" t="s">
        <v>266</v>
      </c>
      <c r="F48" s="265" t="s">
        <v>266</v>
      </c>
      <c r="G48" s="265" t="s">
        <v>266</v>
      </c>
      <c r="H48" s="265" t="s">
        <v>265</v>
      </c>
      <c r="I48" s="265" t="s">
        <v>265</v>
      </c>
      <c r="J48" s="265" t="s">
        <v>265</v>
      </c>
      <c r="K48" s="265" t="s">
        <v>265</v>
      </c>
      <c r="L48" s="265" t="s">
        <v>265</v>
      </c>
      <c r="AQ48" s="267"/>
    </row>
    <row r="49" spans="1:43" s="265" customFormat="1">
      <c r="A49" s="265">
        <v>215534</v>
      </c>
      <c r="B49" s="265" t="s">
        <v>3417</v>
      </c>
      <c r="C49" s="265" t="s">
        <v>266</v>
      </c>
      <c r="D49" s="265" t="s">
        <v>266</v>
      </c>
      <c r="E49" s="265" t="s">
        <v>266</v>
      </c>
      <c r="F49" s="265" t="s">
        <v>266</v>
      </c>
      <c r="G49" s="265" t="s">
        <v>265</v>
      </c>
      <c r="H49" s="265" t="s">
        <v>265</v>
      </c>
      <c r="I49" s="265" t="s">
        <v>265</v>
      </c>
      <c r="J49" s="265" t="s">
        <v>265</v>
      </c>
      <c r="K49" s="265" t="s">
        <v>265</v>
      </c>
      <c r="L49" s="265" t="s">
        <v>265</v>
      </c>
      <c r="AQ49" s="267"/>
    </row>
    <row r="50" spans="1:43" s="265" customFormat="1">
      <c r="A50" s="265">
        <v>215535</v>
      </c>
      <c r="B50" s="265" t="s">
        <v>3417</v>
      </c>
      <c r="C50" s="265" t="s">
        <v>266</v>
      </c>
      <c r="D50" s="265" t="s">
        <v>266</v>
      </c>
      <c r="E50" s="265" t="s">
        <v>266</v>
      </c>
      <c r="F50" s="265" t="s">
        <v>266</v>
      </c>
      <c r="G50" s="265" t="s">
        <v>266</v>
      </c>
      <c r="H50" s="265" t="s">
        <v>265</v>
      </c>
      <c r="I50" s="265" t="s">
        <v>265</v>
      </c>
      <c r="J50" s="265" t="s">
        <v>265</v>
      </c>
      <c r="K50" s="265" t="s">
        <v>265</v>
      </c>
      <c r="L50" s="265" t="s">
        <v>265</v>
      </c>
      <c r="AQ50" s="267"/>
    </row>
    <row r="51" spans="1:43" s="265" customFormat="1">
      <c r="A51" s="265">
        <v>214665</v>
      </c>
      <c r="B51" s="265" t="s">
        <v>3417</v>
      </c>
      <c r="C51" s="265" t="s">
        <v>265</v>
      </c>
      <c r="D51" s="265" t="s">
        <v>266</v>
      </c>
      <c r="E51" s="265" t="s">
        <v>264</v>
      </c>
      <c r="F51" s="265" t="s">
        <v>266</v>
      </c>
      <c r="G51" s="265" t="s">
        <v>266</v>
      </c>
      <c r="H51" s="265" t="s">
        <v>265</v>
      </c>
      <c r="I51" s="265" t="s">
        <v>265</v>
      </c>
      <c r="J51" s="265" t="s">
        <v>264</v>
      </c>
      <c r="K51" s="265" t="s">
        <v>264</v>
      </c>
      <c r="L51" s="265" t="s">
        <v>265</v>
      </c>
      <c r="AQ51" s="267"/>
    </row>
    <row r="52" spans="1:43" s="265" customFormat="1">
      <c r="A52" s="265">
        <v>214666</v>
      </c>
      <c r="B52" s="265" t="s">
        <v>3417</v>
      </c>
      <c r="C52" s="265" t="s">
        <v>266</v>
      </c>
      <c r="D52" s="265" t="s">
        <v>264</v>
      </c>
      <c r="E52" s="265" t="s">
        <v>264</v>
      </c>
      <c r="F52" s="265" t="s">
        <v>264</v>
      </c>
      <c r="G52" s="265" t="s">
        <v>266</v>
      </c>
      <c r="H52" s="265" t="s">
        <v>265</v>
      </c>
      <c r="I52" s="265" t="s">
        <v>265</v>
      </c>
      <c r="J52" s="265" t="s">
        <v>265</v>
      </c>
      <c r="K52" s="265" t="s">
        <v>265</v>
      </c>
      <c r="L52" s="265" t="s">
        <v>265</v>
      </c>
      <c r="AQ52" s="267"/>
    </row>
    <row r="53" spans="1:43" s="265" customFormat="1">
      <c r="A53" s="265">
        <v>215536</v>
      </c>
      <c r="B53" s="265" t="s">
        <v>3417</v>
      </c>
      <c r="C53" s="265" t="s">
        <v>265</v>
      </c>
      <c r="D53" s="265" t="s">
        <v>266</v>
      </c>
      <c r="E53" s="265" t="s">
        <v>266</v>
      </c>
      <c r="F53" s="265" t="s">
        <v>266</v>
      </c>
      <c r="G53" s="265" t="s">
        <v>265</v>
      </c>
      <c r="H53" s="265" t="s">
        <v>265</v>
      </c>
      <c r="I53" s="265" t="s">
        <v>265</v>
      </c>
      <c r="J53" s="265" t="s">
        <v>265</v>
      </c>
      <c r="K53" s="265" t="s">
        <v>265</v>
      </c>
      <c r="L53" s="265" t="s">
        <v>265</v>
      </c>
      <c r="AQ53" s="267"/>
    </row>
    <row r="54" spans="1:43" s="265" customFormat="1">
      <c r="A54" s="265">
        <v>215537</v>
      </c>
      <c r="B54" s="265" t="s">
        <v>3417</v>
      </c>
      <c r="C54" s="265" t="s">
        <v>266</v>
      </c>
      <c r="D54" s="265" t="s">
        <v>266</v>
      </c>
      <c r="E54" s="265" t="s">
        <v>266</v>
      </c>
      <c r="F54" s="265" t="s">
        <v>265</v>
      </c>
      <c r="G54" s="265" t="s">
        <v>265</v>
      </c>
      <c r="H54" s="265" t="s">
        <v>265</v>
      </c>
      <c r="I54" s="265" t="s">
        <v>265</v>
      </c>
      <c r="J54" s="265" t="s">
        <v>265</v>
      </c>
      <c r="K54" s="265" t="s">
        <v>265</v>
      </c>
      <c r="L54" s="265" t="s">
        <v>265</v>
      </c>
      <c r="AQ54" s="267"/>
    </row>
    <row r="55" spans="1:43" s="265" customFormat="1" ht="15.75">
      <c r="A55" s="268">
        <v>213161</v>
      </c>
      <c r="B55" s="265" t="s">
        <v>3417</v>
      </c>
      <c r="C55" s="269" t="s">
        <v>265</v>
      </c>
      <c r="D55" s="269" t="s">
        <v>266</v>
      </c>
      <c r="E55" s="269" t="s">
        <v>266</v>
      </c>
      <c r="F55" s="269" t="s">
        <v>266</v>
      </c>
      <c r="G55" s="269" t="s">
        <v>265</v>
      </c>
      <c r="H55" s="269" t="s">
        <v>265</v>
      </c>
      <c r="I55" s="269" t="s">
        <v>266</v>
      </c>
      <c r="J55" s="269" t="s">
        <v>266</v>
      </c>
      <c r="K55" s="269" t="s">
        <v>266</v>
      </c>
      <c r="L55" s="269" t="s">
        <v>265</v>
      </c>
      <c r="M55" s="269"/>
      <c r="N55" s="269"/>
      <c r="O55" s="269"/>
      <c r="P55" s="269"/>
      <c r="Q55" s="269"/>
      <c r="R55" s="269"/>
      <c r="S55" s="269"/>
      <c r="T55" s="269"/>
      <c r="U55" s="269"/>
      <c r="V55" s="269"/>
      <c r="W55" s="269"/>
      <c r="X55" s="269"/>
      <c r="Y55" s="269"/>
      <c r="Z55" s="269"/>
      <c r="AA55" s="269"/>
      <c r="AB55" s="269"/>
      <c r="AC55" s="269"/>
      <c r="AD55" s="269"/>
      <c r="AE55" s="269"/>
      <c r="AF55" s="269"/>
      <c r="AG55" s="269"/>
      <c r="AH55" s="269"/>
      <c r="AI55" s="269"/>
      <c r="AJ55" s="269"/>
      <c r="AK55" s="269"/>
      <c r="AL55" s="269"/>
      <c r="AM55" s="269"/>
      <c r="AN55" s="269"/>
      <c r="AO55" s="269"/>
      <c r="AP55" s="269"/>
      <c r="AQ55" s="267"/>
    </row>
    <row r="56" spans="1:43" s="265" customFormat="1" ht="15.75">
      <c r="A56" s="268">
        <v>214670</v>
      </c>
      <c r="B56" s="265" t="s">
        <v>3417</v>
      </c>
      <c r="C56" s="269" t="s">
        <v>265</v>
      </c>
      <c r="D56" s="269" t="s">
        <v>266</v>
      </c>
      <c r="E56" s="269" t="s">
        <v>266</v>
      </c>
      <c r="F56" s="269" t="s">
        <v>266</v>
      </c>
      <c r="G56" s="269" t="s">
        <v>266</v>
      </c>
      <c r="H56" s="269" t="s">
        <v>266</v>
      </c>
      <c r="I56" s="269" t="s">
        <v>266</v>
      </c>
      <c r="J56" s="269" t="s">
        <v>265</v>
      </c>
      <c r="K56" s="269" t="s">
        <v>266</v>
      </c>
      <c r="L56" s="269" t="s">
        <v>265</v>
      </c>
      <c r="M56" s="269"/>
      <c r="N56" s="269"/>
      <c r="O56" s="269"/>
      <c r="P56" s="269"/>
      <c r="Q56" s="269"/>
      <c r="R56" s="269"/>
      <c r="S56" s="269"/>
      <c r="T56" s="269"/>
      <c r="U56" s="269"/>
      <c r="V56" s="269"/>
      <c r="W56" s="269"/>
      <c r="X56" s="269"/>
      <c r="Y56" s="269"/>
      <c r="Z56" s="269"/>
      <c r="AA56" s="269"/>
      <c r="AB56" s="269"/>
      <c r="AC56" s="269"/>
      <c r="AD56" s="269"/>
      <c r="AE56" s="269"/>
      <c r="AF56" s="269"/>
      <c r="AG56" s="269"/>
      <c r="AH56" s="269"/>
      <c r="AI56" s="269"/>
      <c r="AJ56" s="269"/>
      <c r="AK56" s="269"/>
      <c r="AL56" s="269"/>
      <c r="AM56" s="269"/>
      <c r="AN56" s="269"/>
      <c r="AO56" s="269"/>
      <c r="AP56" s="269"/>
      <c r="AQ56" s="267"/>
    </row>
    <row r="57" spans="1:43" s="265" customFormat="1">
      <c r="A57" s="265">
        <v>215538</v>
      </c>
      <c r="B57" s="265" t="s">
        <v>3417</v>
      </c>
      <c r="C57" s="265" t="s">
        <v>266</v>
      </c>
      <c r="D57" s="265" t="s">
        <v>266</v>
      </c>
      <c r="E57" s="265" t="s">
        <v>266</v>
      </c>
      <c r="F57" s="265" t="s">
        <v>266</v>
      </c>
      <c r="G57" s="265" t="s">
        <v>266</v>
      </c>
      <c r="H57" s="265" t="s">
        <v>265</v>
      </c>
      <c r="I57" s="265" t="s">
        <v>265</v>
      </c>
      <c r="J57" s="265" t="s">
        <v>265</v>
      </c>
      <c r="K57" s="265" t="s">
        <v>265</v>
      </c>
      <c r="L57" s="265" t="s">
        <v>265</v>
      </c>
      <c r="AQ57" s="267"/>
    </row>
    <row r="58" spans="1:43" s="265" customFormat="1">
      <c r="A58" s="265">
        <v>215539</v>
      </c>
      <c r="B58" s="265" t="s">
        <v>3417</v>
      </c>
      <c r="C58" s="265" t="s">
        <v>265</v>
      </c>
      <c r="D58" s="265" t="s">
        <v>266</v>
      </c>
      <c r="E58" s="265" t="s">
        <v>266</v>
      </c>
      <c r="F58" s="265" t="s">
        <v>266</v>
      </c>
      <c r="G58" s="265" t="s">
        <v>265</v>
      </c>
      <c r="H58" s="265" t="s">
        <v>265</v>
      </c>
      <c r="I58" s="265" t="s">
        <v>265</v>
      </c>
      <c r="J58" s="265" t="s">
        <v>265</v>
      </c>
      <c r="K58" s="265" t="s">
        <v>265</v>
      </c>
      <c r="L58" s="265" t="s">
        <v>265</v>
      </c>
      <c r="AQ58" s="267"/>
    </row>
    <row r="59" spans="1:43" s="265" customFormat="1">
      <c r="A59" s="265">
        <v>215540</v>
      </c>
      <c r="B59" s="265" t="s">
        <v>3417</v>
      </c>
      <c r="C59" s="265" t="s">
        <v>266</v>
      </c>
      <c r="D59" s="265" t="s">
        <v>266</v>
      </c>
      <c r="E59" s="265" t="s">
        <v>266</v>
      </c>
      <c r="F59" s="265" t="s">
        <v>266</v>
      </c>
      <c r="G59" s="265" t="s">
        <v>266</v>
      </c>
      <c r="H59" s="265" t="s">
        <v>265</v>
      </c>
      <c r="I59" s="265" t="s">
        <v>265</v>
      </c>
      <c r="J59" s="265" t="s">
        <v>265</v>
      </c>
      <c r="K59" s="265" t="s">
        <v>265</v>
      </c>
      <c r="L59" s="265" t="s">
        <v>265</v>
      </c>
      <c r="AQ59" s="267"/>
    </row>
    <row r="60" spans="1:43" s="265" customFormat="1">
      <c r="A60" s="265">
        <v>214673</v>
      </c>
      <c r="B60" s="265" t="s">
        <v>3417</v>
      </c>
      <c r="C60" s="265" t="s">
        <v>264</v>
      </c>
      <c r="D60" s="265" t="s">
        <v>264</v>
      </c>
      <c r="E60" s="265" t="s">
        <v>264</v>
      </c>
      <c r="F60" s="265" t="s">
        <v>266</v>
      </c>
      <c r="G60" s="265" t="s">
        <v>266</v>
      </c>
      <c r="H60" s="265" t="s">
        <v>265</v>
      </c>
      <c r="I60" s="265" t="s">
        <v>266</v>
      </c>
      <c r="J60" s="265" t="s">
        <v>266</v>
      </c>
      <c r="K60" s="265" t="s">
        <v>266</v>
      </c>
      <c r="L60" s="265" t="s">
        <v>265</v>
      </c>
      <c r="AQ60" s="267"/>
    </row>
    <row r="61" spans="1:43" s="265" customFormat="1" ht="15.75">
      <c r="A61" s="268">
        <v>214674</v>
      </c>
      <c r="B61" s="265" t="s">
        <v>3417</v>
      </c>
      <c r="C61" s="269" t="s">
        <v>265</v>
      </c>
      <c r="D61" s="269" t="s">
        <v>266</v>
      </c>
      <c r="E61" s="269" t="s">
        <v>266</v>
      </c>
      <c r="F61" s="269" t="s">
        <v>266</v>
      </c>
      <c r="G61" s="269" t="s">
        <v>264</v>
      </c>
      <c r="H61" s="269" t="s">
        <v>266</v>
      </c>
      <c r="I61" s="269" t="s">
        <v>265</v>
      </c>
      <c r="J61" s="269" t="s">
        <v>266</v>
      </c>
      <c r="K61" s="269" t="s">
        <v>266</v>
      </c>
      <c r="L61" s="269" t="s">
        <v>265</v>
      </c>
      <c r="M61" s="269"/>
      <c r="N61" s="269"/>
      <c r="O61" s="269"/>
      <c r="P61" s="269"/>
      <c r="Q61" s="269"/>
      <c r="R61" s="269"/>
      <c r="S61" s="269"/>
      <c r="T61" s="269"/>
      <c r="U61" s="269"/>
      <c r="V61" s="269"/>
      <c r="W61" s="269"/>
      <c r="X61" s="269"/>
      <c r="Y61" s="269"/>
      <c r="Z61" s="269"/>
      <c r="AA61" s="269"/>
      <c r="AB61" s="269"/>
      <c r="AC61" s="269"/>
      <c r="AD61" s="269"/>
      <c r="AE61" s="269"/>
      <c r="AF61" s="269"/>
      <c r="AG61" s="269"/>
      <c r="AH61" s="269"/>
      <c r="AI61" s="269"/>
      <c r="AJ61" s="269"/>
      <c r="AK61" s="269"/>
      <c r="AL61" s="269"/>
      <c r="AM61" s="269"/>
      <c r="AN61" s="269"/>
      <c r="AO61" s="269"/>
      <c r="AP61" s="269"/>
      <c r="AQ61" s="267"/>
    </row>
    <row r="62" spans="1:43" s="265" customFormat="1">
      <c r="A62" s="265">
        <v>215585</v>
      </c>
      <c r="B62" s="265" t="s">
        <v>3417</v>
      </c>
      <c r="C62" s="265" t="s">
        <v>266</v>
      </c>
      <c r="D62" s="265" t="s">
        <v>266</v>
      </c>
      <c r="E62" s="265" t="s">
        <v>265</v>
      </c>
      <c r="F62" s="265" t="s">
        <v>265</v>
      </c>
      <c r="G62" s="265" t="s">
        <v>265</v>
      </c>
      <c r="H62" s="265" t="s">
        <v>265</v>
      </c>
      <c r="I62" s="265" t="s">
        <v>265</v>
      </c>
      <c r="J62" s="265" t="s">
        <v>265</v>
      </c>
      <c r="K62" s="265" t="s">
        <v>265</v>
      </c>
      <c r="L62" s="265" t="s">
        <v>265</v>
      </c>
      <c r="AQ62" s="267"/>
    </row>
    <row r="63" spans="1:43" s="265" customFormat="1">
      <c r="A63" s="265">
        <v>215541</v>
      </c>
      <c r="B63" s="265" t="s">
        <v>3417</v>
      </c>
      <c r="C63" s="265" t="s">
        <v>266</v>
      </c>
      <c r="D63" s="265" t="s">
        <v>266</v>
      </c>
      <c r="E63" s="265" t="s">
        <v>266</v>
      </c>
      <c r="F63" s="265" t="s">
        <v>266</v>
      </c>
      <c r="G63" s="265" t="s">
        <v>266</v>
      </c>
      <c r="H63" s="265" t="s">
        <v>265</v>
      </c>
      <c r="I63" s="265" t="s">
        <v>265</v>
      </c>
      <c r="J63" s="265" t="s">
        <v>265</v>
      </c>
      <c r="K63" s="265" t="s">
        <v>265</v>
      </c>
      <c r="L63" s="265" t="s">
        <v>265</v>
      </c>
      <c r="AQ63" s="267"/>
    </row>
    <row r="64" spans="1:43" s="265" customFormat="1">
      <c r="A64" s="265">
        <v>215586</v>
      </c>
      <c r="B64" s="265" t="s">
        <v>3417</v>
      </c>
      <c r="C64" s="265" t="s">
        <v>265</v>
      </c>
      <c r="D64" s="265" t="s">
        <v>266</v>
      </c>
      <c r="E64" s="265" t="s">
        <v>266</v>
      </c>
      <c r="F64" s="265" t="s">
        <v>266</v>
      </c>
      <c r="G64" s="265" t="s">
        <v>266</v>
      </c>
      <c r="H64" s="265" t="s">
        <v>265</v>
      </c>
      <c r="I64" s="265" t="s">
        <v>265</v>
      </c>
      <c r="J64" s="265" t="s">
        <v>265</v>
      </c>
      <c r="K64" s="265" t="s">
        <v>265</v>
      </c>
      <c r="L64" s="265" t="s">
        <v>265</v>
      </c>
      <c r="AQ64" s="267"/>
    </row>
    <row r="65" spans="1:43" s="265" customFormat="1">
      <c r="A65" s="265">
        <v>215542</v>
      </c>
      <c r="B65" s="265" t="s">
        <v>3417</v>
      </c>
      <c r="C65" s="265" t="s">
        <v>266</v>
      </c>
      <c r="D65" s="265" t="s">
        <v>266</v>
      </c>
      <c r="E65" s="265" t="s">
        <v>266</v>
      </c>
      <c r="F65" s="265" t="s">
        <v>266</v>
      </c>
      <c r="G65" s="265" t="s">
        <v>265</v>
      </c>
      <c r="H65" s="265" t="s">
        <v>265</v>
      </c>
      <c r="I65" s="265" t="s">
        <v>265</v>
      </c>
      <c r="J65" s="265" t="s">
        <v>265</v>
      </c>
      <c r="K65" s="265" t="s">
        <v>265</v>
      </c>
      <c r="L65" s="265" t="s">
        <v>265</v>
      </c>
      <c r="AQ65" s="267"/>
    </row>
    <row r="66" spans="1:43" s="265" customFormat="1">
      <c r="A66" s="265">
        <v>215543</v>
      </c>
      <c r="B66" s="265" t="s">
        <v>3417</v>
      </c>
      <c r="C66" s="265" t="s">
        <v>266</v>
      </c>
      <c r="D66" s="265" t="s">
        <v>266</v>
      </c>
      <c r="E66" s="265" t="s">
        <v>266</v>
      </c>
      <c r="F66" s="265" t="s">
        <v>266</v>
      </c>
      <c r="G66" s="265" t="s">
        <v>266</v>
      </c>
      <c r="H66" s="265" t="s">
        <v>265</v>
      </c>
      <c r="I66" s="265" t="s">
        <v>265</v>
      </c>
      <c r="J66" s="265" t="s">
        <v>265</v>
      </c>
      <c r="K66" s="265" t="s">
        <v>265</v>
      </c>
      <c r="L66" s="265" t="s">
        <v>265</v>
      </c>
      <c r="AQ66" s="267"/>
    </row>
    <row r="67" spans="1:43" s="265" customFormat="1">
      <c r="A67" s="265">
        <v>215544</v>
      </c>
      <c r="B67" s="265" t="s">
        <v>3417</v>
      </c>
      <c r="C67" s="265" t="s">
        <v>266</v>
      </c>
      <c r="D67" s="265" t="s">
        <v>266</v>
      </c>
      <c r="E67" s="265" t="s">
        <v>266</v>
      </c>
      <c r="F67" s="265" t="s">
        <v>266</v>
      </c>
      <c r="G67" s="265" t="s">
        <v>266</v>
      </c>
      <c r="H67" s="265" t="s">
        <v>265</v>
      </c>
      <c r="I67" s="265" t="s">
        <v>265</v>
      </c>
      <c r="J67" s="265" t="s">
        <v>265</v>
      </c>
      <c r="K67" s="265" t="s">
        <v>265</v>
      </c>
      <c r="L67" s="265" t="s">
        <v>265</v>
      </c>
      <c r="AQ67" s="267"/>
    </row>
    <row r="68" spans="1:43" s="265" customFormat="1">
      <c r="A68" s="265">
        <v>214680</v>
      </c>
      <c r="B68" s="265" t="s">
        <v>3417</v>
      </c>
      <c r="C68" s="265" t="s">
        <v>266</v>
      </c>
      <c r="D68" s="265" t="s">
        <v>266</v>
      </c>
      <c r="E68" s="265" t="s">
        <v>266</v>
      </c>
      <c r="F68" s="265" t="s">
        <v>266</v>
      </c>
      <c r="G68" s="265" t="s">
        <v>265</v>
      </c>
      <c r="H68" s="265" t="s">
        <v>265</v>
      </c>
      <c r="I68" s="265" t="s">
        <v>265</v>
      </c>
      <c r="J68" s="265" t="s">
        <v>266</v>
      </c>
      <c r="K68" s="265" t="s">
        <v>266</v>
      </c>
      <c r="L68" s="265" t="s">
        <v>265</v>
      </c>
      <c r="AQ68" s="267"/>
    </row>
    <row r="69" spans="1:43" s="265" customFormat="1">
      <c r="A69" s="265">
        <v>213184</v>
      </c>
      <c r="B69" s="265" t="s">
        <v>3417</v>
      </c>
      <c r="C69" s="265" t="s">
        <v>264</v>
      </c>
      <c r="D69" s="265" t="s">
        <v>266</v>
      </c>
      <c r="E69" s="265" t="s">
        <v>266</v>
      </c>
      <c r="F69" s="265" t="s">
        <v>266</v>
      </c>
      <c r="G69" s="265" t="s">
        <v>264</v>
      </c>
      <c r="H69" s="265" t="s">
        <v>266</v>
      </c>
      <c r="I69" s="265" t="s">
        <v>264</v>
      </c>
      <c r="J69" s="265" t="s">
        <v>264</v>
      </c>
      <c r="K69" s="265" t="s">
        <v>266</v>
      </c>
      <c r="L69" s="265" t="s">
        <v>266</v>
      </c>
      <c r="AQ69" s="267"/>
    </row>
    <row r="70" spans="1:43" s="265" customFormat="1">
      <c r="A70" s="265">
        <v>213185</v>
      </c>
      <c r="B70" s="265" t="s">
        <v>3417</v>
      </c>
      <c r="C70" s="265" t="s">
        <v>264</v>
      </c>
      <c r="D70" s="265" t="s">
        <v>264</v>
      </c>
      <c r="E70" s="265" t="s">
        <v>264</v>
      </c>
      <c r="F70" s="265" t="s">
        <v>264</v>
      </c>
      <c r="G70" s="265" t="s">
        <v>266</v>
      </c>
      <c r="H70" s="265" t="s">
        <v>264</v>
      </c>
      <c r="I70" s="265" t="s">
        <v>264</v>
      </c>
      <c r="J70" s="265" t="s">
        <v>266</v>
      </c>
      <c r="K70" s="265" t="s">
        <v>266</v>
      </c>
      <c r="L70" s="265" t="s">
        <v>266</v>
      </c>
      <c r="AQ70" s="267"/>
    </row>
    <row r="71" spans="1:43" s="265" customFormat="1">
      <c r="A71" s="265">
        <v>215545</v>
      </c>
      <c r="B71" s="265" t="s">
        <v>3417</v>
      </c>
      <c r="C71" s="265" t="s">
        <v>265</v>
      </c>
      <c r="D71" s="265" t="s">
        <v>266</v>
      </c>
      <c r="E71" s="265" t="s">
        <v>266</v>
      </c>
      <c r="F71" s="265" t="s">
        <v>266</v>
      </c>
      <c r="G71" s="265" t="s">
        <v>266</v>
      </c>
      <c r="H71" s="265" t="s">
        <v>265</v>
      </c>
      <c r="I71" s="265" t="s">
        <v>265</v>
      </c>
      <c r="J71" s="265" t="s">
        <v>265</v>
      </c>
      <c r="K71" s="265" t="s">
        <v>265</v>
      </c>
      <c r="L71" s="265" t="s">
        <v>265</v>
      </c>
      <c r="AQ71" s="267"/>
    </row>
    <row r="72" spans="1:43" s="265" customFormat="1">
      <c r="A72" s="265">
        <v>212157</v>
      </c>
      <c r="B72" s="265" t="s">
        <v>3417</v>
      </c>
      <c r="C72" s="265" t="s">
        <v>266</v>
      </c>
      <c r="D72" s="265" t="s">
        <v>266</v>
      </c>
      <c r="E72" s="265" t="s">
        <v>264</v>
      </c>
      <c r="F72" s="265" t="s">
        <v>264</v>
      </c>
      <c r="G72" s="265" t="s">
        <v>264</v>
      </c>
      <c r="H72" s="265" t="s">
        <v>264</v>
      </c>
      <c r="I72" s="265" t="s">
        <v>264</v>
      </c>
      <c r="J72" s="265" t="s">
        <v>264</v>
      </c>
      <c r="K72" s="265" t="s">
        <v>264</v>
      </c>
      <c r="L72" s="265" t="s">
        <v>264</v>
      </c>
      <c r="AQ72" s="267"/>
    </row>
    <row r="73" spans="1:43" s="265" customFormat="1">
      <c r="A73" s="265">
        <v>213189</v>
      </c>
      <c r="B73" s="265" t="s">
        <v>3417</v>
      </c>
      <c r="C73" s="265" t="s">
        <v>266</v>
      </c>
      <c r="D73" s="265" t="s">
        <v>266</v>
      </c>
      <c r="E73" s="265" t="s">
        <v>266</v>
      </c>
      <c r="F73" s="265" t="s">
        <v>266</v>
      </c>
      <c r="G73" s="265" t="s">
        <v>266</v>
      </c>
      <c r="H73" s="265" t="s">
        <v>265</v>
      </c>
      <c r="I73" s="265" t="s">
        <v>264</v>
      </c>
      <c r="J73" s="265" t="s">
        <v>265</v>
      </c>
      <c r="K73" s="265" t="s">
        <v>266</v>
      </c>
      <c r="L73" s="265" t="s">
        <v>264</v>
      </c>
      <c r="AQ73" s="267"/>
    </row>
    <row r="74" spans="1:43" s="265" customFormat="1">
      <c r="A74" s="265">
        <v>214681</v>
      </c>
      <c r="B74" s="265" t="s">
        <v>3417</v>
      </c>
      <c r="C74" s="265" t="s">
        <v>264</v>
      </c>
      <c r="D74" s="265" t="s">
        <v>264</v>
      </c>
      <c r="E74" s="265" t="s">
        <v>264</v>
      </c>
      <c r="F74" s="265" t="s">
        <v>264</v>
      </c>
      <c r="G74" s="265" t="s">
        <v>264</v>
      </c>
      <c r="H74" s="265" t="s">
        <v>266</v>
      </c>
      <c r="I74" s="265" t="s">
        <v>266</v>
      </c>
      <c r="J74" s="265" t="s">
        <v>265</v>
      </c>
      <c r="K74" s="265" t="s">
        <v>266</v>
      </c>
      <c r="L74" s="265" t="s">
        <v>266</v>
      </c>
      <c r="AQ74" s="267"/>
    </row>
    <row r="75" spans="1:43" s="265" customFormat="1" ht="15.75">
      <c r="A75" s="268">
        <v>213192</v>
      </c>
      <c r="B75" s="265" t="s">
        <v>3417</v>
      </c>
      <c r="C75" s="269" t="s">
        <v>264</v>
      </c>
      <c r="D75" s="269" t="s">
        <v>264</v>
      </c>
      <c r="E75" s="269" t="s">
        <v>264</v>
      </c>
      <c r="F75" s="269" t="s">
        <v>264</v>
      </c>
      <c r="G75" s="269" t="s">
        <v>264</v>
      </c>
      <c r="H75" s="269" t="s">
        <v>265</v>
      </c>
      <c r="I75" s="269" t="s">
        <v>265</v>
      </c>
      <c r="J75" s="269" t="s">
        <v>265</v>
      </c>
      <c r="K75" s="269" t="s">
        <v>265</v>
      </c>
      <c r="L75" s="269" t="s">
        <v>265</v>
      </c>
      <c r="M75" s="269"/>
      <c r="N75" s="269"/>
      <c r="O75" s="269"/>
      <c r="P75" s="269"/>
      <c r="Q75" s="269"/>
      <c r="R75" s="269"/>
      <c r="S75" s="269"/>
      <c r="T75" s="269"/>
      <c r="U75" s="269"/>
      <c r="V75" s="269"/>
      <c r="W75" s="269"/>
      <c r="X75" s="269"/>
      <c r="Y75" s="269"/>
      <c r="Z75" s="269"/>
      <c r="AA75" s="269"/>
      <c r="AB75" s="269"/>
      <c r="AC75" s="269"/>
      <c r="AD75" s="269"/>
      <c r="AE75" s="269"/>
      <c r="AF75" s="269"/>
      <c r="AG75" s="269"/>
      <c r="AH75" s="269"/>
      <c r="AI75" s="269"/>
      <c r="AJ75" s="269"/>
      <c r="AK75" s="269"/>
      <c r="AL75" s="269"/>
      <c r="AM75" s="269"/>
      <c r="AN75" s="269"/>
      <c r="AO75" s="269"/>
      <c r="AP75" s="269"/>
      <c r="AQ75" s="267"/>
    </row>
    <row r="76" spans="1:43" s="265" customFormat="1">
      <c r="A76" s="265">
        <v>215587</v>
      </c>
      <c r="B76" s="265" t="s">
        <v>3417</v>
      </c>
      <c r="C76" s="265" t="s">
        <v>265</v>
      </c>
      <c r="D76" s="265" t="s">
        <v>265</v>
      </c>
      <c r="E76" s="265" t="s">
        <v>266</v>
      </c>
      <c r="F76" s="265" t="s">
        <v>266</v>
      </c>
      <c r="G76" s="265" t="s">
        <v>265</v>
      </c>
      <c r="H76" s="265" t="s">
        <v>265</v>
      </c>
      <c r="I76" s="265" t="s">
        <v>265</v>
      </c>
      <c r="J76" s="265" t="s">
        <v>265</v>
      </c>
      <c r="K76" s="265" t="s">
        <v>265</v>
      </c>
      <c r="L76" s="265" t="s">
        <v>265</v>
      </c>
      <c r="AQ76" s="267"/>
    </row>
    <row r="77" spans="1:43" s="265" customFormat="1">
      <c r="A77" s="265">
        <v>215546</v>
      </c>
      <c r="B77" s="265" t="s">
        <v>3417</v>
      </c>
      <c r="C77" s="265" t="s">
        <v>266</v>
      </c>
      <c r="D77" s="265" t="s">
        <v>266</v>
      </c>
      <c r="E77" s="265" t="s">
        <v>266</v>
      </c>
      <c r="F77" s="265" t="s">
        <v>266</v>
      </c>
      <c r="G77" s="265" t="s">
        <v>266</v>
      </c>
      <c r="H77" s="265" t="s">
        <v>265</v>
      </c>
      <c r="I77" s="265" t="s">
        <v>265</v>
      </c>
      <c r="J77" s="265" t="s">
        <v>265</v>
      </c>
      <c r="K77" s="265" t="s">
        <v>265</v>
      </c>
      <c r="L77" s="265" t="s">
        <v>265</v>
      </c>
      <c r="AQ77" s="267"/>
    </row>
    <row r="78" spans="1:43" s="265" customFormat="1">
      <c r="A78" s="265">
        <v>215588</v>
      </c>
      <c r="B78" s="265" t="s">
        <v>3417</v>
      </c>
      <c r="C78" s="265" t="s">
        <v>266</v>
      </c>
      <c r="D78" s="265" t="s">
        <v>266</v>
      </c>
      <c r="E78" s="265" t="s">
        <v>266</v>
      </c>
      <c r="F78" s="265" t="s">
        <v>266</v>
      </c>
      <c r="G78" s="265" t="s">
        <v>266</v>
      </c>
      <c r="H78" s="265" t="s">
        <v>265</v>
      </c>
      <c r="I78" s="265" t="s">
        <v>265</v>
      </c>
      <c r="J78" s="265" t="s">
        <v>265</v>
      </c>
      <c r="K78" s="265" t="s">
        <v>265</v>
      </c>
      <c r="L78" s="265" t="s">
        <v>265</v>
      </c>
      <c r="AQ78" s="267"/>
    </row>
    <row r="79" spans="1:43" s="265" customFormat="1">
      <c r="A79" s="265">
        <v>215547</v>
      </c>
      <c r="B79" s="265" t="s">
        <v>3417</v>
      </c>
      <c r="C79" s="265" t="s">
        <v>266</v>
      </c>
      <c r="D79" s="265" t="s">
        <v>266</v>
      </c>
      <c r="E79" s="265" t="s">
        <v>266</v>
      </c>
      <c r="F79" s="265" t="s">
        <v>266</v>
      </c>
      <c r="G79" s="265" t="s">
        <v>265</v>
      </c>
      <c r="H79" s="265" t="s">
        <v>265</v>
      </c>
      <c r="I79" s="265" t="s">
        <v>265</v>
      </c>
      <c r="J79" s="265" t="s">
        <v>265</v>
      </c>
      <c r="K79" s="265" t="s">
        <v>265</v>
      </c>
      <c r="L79" s="265" t="s">
        <v>265</v>
      </c>
      <c r="AQ79" s="267"/>
    </row>
    <row r="80" spans="1:43" s="265" customFormat="1">
      <c r="A80" s="265">
        <v>215548</v>
      </c>
      <c r="B80" s="265" t="s">
        <v>3417</v>
      </c>
      <c r="C80" s="265" t="s">
        <v>266</v>
      </c>
      <c r="D80" s="265" t="s">
        <v>266</v>
      </c>
      <c r="E80" s="265" t="s">
        <v>266</v>
      </c>
      <c r="F80" s="265" t="s">
        <v>266</v>
      </c>
      <c r="G80" s="265" t="s">
        <v>266</v>
      </c>
      <c r="H80" s="265" t="s">
        <v>265</v>
      </c>
      <c r="I80" s="265" t="s">
        <v>265</v>
      </c>
      <c r="J80" s="265" t="s">
        <v>265</v>
      </c>
      <c r="K80" s="265" t="s">
        <v>265</v>
      </c>
      <c r="L80" s="265" t="s">
        <v>265</v>
      </c>
      <c r="AQ80" s="267"/>
    </row>
    <row r="81" spans="1:43" s="265" customFormat="1">
      <c r="A81" s="265">
        <v>213196</v>
      </c>
      <c r="B81" s="265" t="s">
        <v>3417</v>
      </c>
      <c r="C81" s="265" t="s">
        <v>264</v>
      </c>
      <c r="D81" s="265" t="s">
        <v>266</v>
      </c>
      <c r="E81" s="265" t="s">
        <v>266</v>
      </c>
      <c r="F81" s="265" t="s">
        <v>264</v>
      </c>
      <c r="G81" s="265" t="s">
        <v>266</v>
      </c>
      <c r="H81" s="265" t="s">
        <v>264</v>
      </c>
      <c r="I81" s="265" t="s">
        <v>264</v>
      </c>
      <c r="J81" s="265" t="s">
        <v>264</v>
      </c>
      <c r="K81" s="265" t="s">
        <v>266</v>
      </c>
      <c r="L81" s="265" t="s">
        <v>266</v>
      </c>
      <c r="AQ81" s="267"/>
    </row>
    <row r="82" spans="1:43" s="265" customFormat="1">
      <c r="A82" s="265">
        <v>215549</v>
      </c>
      <c r="B82" s="265" t="s">
        <v>3417</v>
      </c>
      <c r="C82" s="265" t="s">
        <v>266</v>
      </c>
      <c r="D82" s="265" t="s">
        <v>266</v>
      </c>
      <c r="E82" s="265" t="s">
        <v>266</v>
      </c>
      <c r="F82" s="265" t="s">
        <v>266</v>
      </c>
      <c r="G82" s="265" t="s">
        <v>266</v>
      </c>
      <c r="H82" s="265" t="s">
        <v>265</v>
      </c>
      <c r="I82" s="265" t="s">
        <v>265</v>
      </c>
      <c r="J82" s="265" t="s">
        <v>265</v>
      </c>
      <c r="K82" s="265" t="s">
        <v>265</v>
      </c>
      <c r="L82" s="265" t="s">
        <v>265</v>
      </c>
      <c r="AQ82" s="267"/>
    </row>
    <row r="83" spans="1:43" s="265" customFormat="1">
      <c r="A83" s="265">
        <v>215550</v>
      </c>
      <c r="B83" s="265" t="s">
        <v>3417</v>
      </c>
      <c r="C83" s="265" t="s">
        <v>265</v>
      </c>
      <c r="D83" s="265" t="s">
        <v>266</v>
      </c>
      <c r="E83" s="265" t="s">
        <v>266</v>
      </c>
      <c r="F83" s="265" t="s">
        <v>265</v>
      </c>
      <c r="G83" s="265" t="s">
        <v>265</v>
      </c>
      <c r="H83" s="265" t="s">
        <v>265</v>
      </c>
      <c r="I83" s="265" t="s">
        <v>265</v>
      </c>
      <c r="J83" s="265" t="s">
        <v>265</v>
      </c>
      <c r="K83" s="265" t="s">
        <v>265</v>
      </c>
      <c r="L83" s="265" t="s">
        <v>265</v>
      </c>
      <c r="AQ83" s="267"/>
    </row>
    <row r="84" spans="1:43" s="265" customFormat="1">
      <c r="A84" s="265">
        <v>215551</v>
      </c>
      <c r="B84" s="265" t="s">
        <v>3417</v>
      </c>
      <c r="C84" s="265" t="s">
        <v>265</v>
      </c>
      <c r="D84" s="265" t="s">
        <v>265</v>
      </c>
      <c r="E84" s="265" t="s">
        <v>265</v>
      </c>
      <c r="F84" s="265" t="s">
        <v>266</v>
      </c>
      <c r="G84" s="265" t="s">
        <v>266</v>
      </c>
      <c r="H84" s="265" t="s">
        <v>265</v>
      </c>
      <c r="I84" s="265" t="s">
        <v>265</v>
      </c>
      <c r="J84" s="265" t="s">
        <v>265</v>
      </c>
      <c r="K84" s="265" t="s">
        <v>265</v>
      </c>
      <c r="L84" s="265" t="s">
        <v>265</v>
      </c>
      <c r="AQ84" s="267"/>
    </row>
    <row r="85" spans="1:43" s="265" customFormat="1">
      <c r="A85" s="265">
        <v>215552</v>
      </c>
      <c r="B85" s="265" t="s">
        <v>3417</v>
      </c>
      <c r="C85" s="265" t="s">
        <v>265</v>
      </c>
      <c r="D85" s="265" t="s">
        <v>266</v>
      </c>
      <c r="E85" s="265" t="s">
        <v>266</v>
      </c>
      <c r="F85" s="265" t="s">
        <v>266</v>
      </c>
      <c r="G85" s="265" t="s">
        <v>266</v>
      </c>
      <c r="H85" s="265" t="s">
        <v>265</v>
      </c>
      <c r="I85" s="265" t="s">
        <v>265</v>
      </c>
      <c r="J85" s="265" t="s">
        <v>265</v>
      </c>
      <c r="K85" s="265" t="s">
        <v>265</v>
      </c>
      <c r="L85" s="265" t="s">
        <v>265</v>
      </c>
      <c r="AQ85" s="267"/>
    </row>
    <row r="86" spans="1:43" s="265" customFormat="1">
      <c r="A86" s="265">
        <v>211478</v>
      </c>
      <c r="B86" s="265" t="s">
        <v>3417</v>
      </c>
      <c r="C86" s="265" t="s">
        <v>264</v>
      </c>
      <c r="D86" s="265" t="s">
        <v>266</v>
      </c>
      <c r="E86" s="265" t="s">
        <v>264</v>
      </c>
      <c r="F86" s="265" t="s">
        <v>264</v>
      </c>
      <c r="G86" s="265" t="s">
        <v>266</v>
      </c>
      <c r="H86" s="265" t="s">
        <v>265</v>
      </c>
      <c r="I86" s="265" t="s">
        <v>264</v>
      </c>
      <c r="J86" s="265" t="s">
        <v>264</v>
      </c>
      <c r="K86" s="265" t="s">
        <v>266</v>
      </c>
      <c r="L86" s="265" t="s">
        <v>266</v>
      </c>
      <c r="AQ86" s="267"/>
    </row>
    <row r="87" spans="1:43" s="265" customFormat="1">
      <c r="A87" s="265">
        <v>215553</v>
      </c>
      <c r="B87" s="265" t="s">
        <v>3417</v>
      </c>
      <c r="C87" s="265" t="s">
        <v>266</v>
      </c>
      <c r="D87" s="265" t="s">
        <v>266</v>
      </c>
      <c r="E87" s="265" t="s">
        <v>266</v>
      </c>
      <c r="F87" s="265" t="s">
        <v>266</v>
      </c>
      <c r="G87" s="265" t="s">
        <v>266</v>
      </c>
      <c r="H87" s="265" t="s">
        <v>265</v>
      </c>
      <c r="I87" s="265" t="s">
        <v>265</v>
      </c>
      <c r="J87" s="265" t="s">
        <v>265</v>
      </c>
      <c r="K87" s="265" t="s">
        <v>265</v>
      </c>
      <c r="L87" s="265" t="s">
        <v>265</v>
      </c>
      <c r="AQ87" s="267"/>
    </row>
    <row r="88" spans="1:43" s="265" customFormat="1">
      <c r="A88" s="265">
        <v>214685</v>
      </c>
      <c r="B88" s="265" t="s">
        <v>3417</v>
      </c>
      <c r="C88" s="265" t="s">
        <v>266</v>
      </c>
      <c r="D88" s="265" t="s">
        <v>266</v>
      </c>
      <c r="E88" s="265" t="s">
        <v>264</v>
      </c>
      <c r="F88" s="265" t="s">
        <v>264</v>
      </c>
      <c r="G88" s="265" t="s">
        <v>265</v>
      </c>
      <c r="H88" s="265" t="s">
        <v>265</v>
      </c>
      <c r="I88" s="265" t="s">
        <v>265</v>
      </c>
      <c r="J88" s="265" t="s">
        <v>266</v>
      </c>
      <c r="K88" s="265" t="s">
        <v>266</v>
      </c>
      <c r="L88" s="265" t="s">
        <v>265</v>
      </c>
      <c r="AQ88" s="267"/>
    </row>
    <row r="89" spans="1:43" s="265" customFormat="1">
      <c r="A89" s="265">
        <v>214686</v>
      </c>
      <c r="B89" s="265" t="s">
        <v>3417</v>
      </c>
      <c r="C89" s="265" t="s">
        <v>264</v>
      </c>
      <c r="D89" s="265" t="s">
        <v>266</v>
      </c>
      <c r="E89" s="265" t="s">
        <v>264</v>
      </c>
      <c r="F89" s="265" t="s">
        <v>265</v>
      </c>
      <c r="G89" s="265" t="s">
        <v>265</v>
      </c>
      <c r="H89" s="265" t="s">
        <v>265</v>
      </c>
      <c r="I89" s="265" t="s">
        <v>265</v>
      </c>
      <c r="J89" s="265" t="s">
        <v>265</v>
      </c>
      <c r="K89" s="265" t="s">
        <v>266</v>
      </c>
      <c r="L89" s="265" t="s">
        <v>266</v>
      </c>
      <c r="AQ89" s="267"/>
    </row>
    <row r="90" spans="1:43" s="265" customFormat="1">
      <c r="A90" s="265">
        <v>214688</v>
      </c>
      <c r="B90" s="265" t="s">
        <v>3417</v>
      </c>
      <c r="C90" s="265" t="s">
        <v>264</v>
      </c>
      <c r="D90" s="265" t="s">
        <v>264</v>
      </c>
      <c r="E90" s="265" t="s">
        <v>264</v>
      </c>
      <c r="F90" s="265" t="s">
        <v>264</v>
      </c>
      <c r="G90" s="265" t="s">
        <v>265</v>
      </c>
      <c r="H90" s="265" t="s">
        <v>265</v>
      </c>
      <c r="I90" s="265" t="s">
        <v>265</v>
      </c>
      <c r="J90" s="265" t="s">
        <v>264</v>
      </c>
      <c r="K90" s="265" t="s">
        <v>264</v>
      </c>
      <c r="L90" s="265" t="s">
        <v>265</v>
      </c>
      <c r="AQ90" s="267"/>
    </row>
    <row r="91" spans="1:43" s="265" customFormat="1">
      <c r="A91" s="265">
        <v>215593</v>
      </c>
      <c r="B91" s="265" t="s">
        <v>3417</v>
      </c>
      <c r="C91" s="265" t="s">
        <v>266</v>
      </c>
      <c r="D91" s="265" t="s">
        <v>266</v>
      </c>
      <c r="E91" s="265" t="s">
        <v>266</v>
      </c>
      <c r="F91" s="265" t="s">
        <v>266</v>
      </c>
      <c r="G91" s="265" t="s">
        <v>266</v>
      </c>
      <c r="H91" s="265" t="s">
        <v>265</v>
      </c>
      <c r="I91" s="265" t="s">
        <v>265</v>
      </c>
      <c r="J91" s="265" t="s">
        <v>265</v>
      </c>
      <c r="K91" s="265" t="s">
        <v>265</v>
      </c>
      <c r="L91" s="265" t="s">
        <v>265</v>
      </c>
      <c r="AQ91" s="267"/>
    </row>
    <row r="92" spans="1:43" s="265" customFormat="1">
      <c r="A92" s="265">
        <v>215554</v>
      </c>
      <c r="B92" s="265" t="s">
        <v>3417</v>
      </c>
      <c r="C92" s="265" t="s">
        <v>266</v>
      </c>
      <c r="D92" s="265" t="s">
        <v>266</v>
      </c>
      <c r="E92" s="265" t="s">
        <v>266</v>
      </c>
      <c r="F92" s="265" t="s">
        <v>266</v>
      </c>
      <c r="G92" s="265" t="s">
        <v>266</v>
      </c>
      <c r="H92" s="265" t="s">
        <v>265</v>
      </c>
      <c r="I92" s="265" t="s">
        <v>265</v>
      </c>
      <c r="J92" s="265" t="s">
        <v>265</v>
      </c>
      <c r="K92" s="265" t="s">
        <v>265</v>
      </c>
      <c r="L92" s="265" t="s">
        <v>265</v>
      </c>
      <c r="AQ92" s="267"/>
    </row>
    <row r="93" spans="1:43" s="265" customFormat="1">
      <c r="A93" s="265">
        <v>210223</v>
      </c>
      <c r="B93" s="265" t="s">
        <v>3417</v>
      </c>
      <c r="C93" s="265" t="s">
        <v>264</v>
      </c>
      <c r="D93" s="265" t="s">
        <v>264</v>
      </c>
      <c r="E93" s="265" t="s">
        <v>264</v>
      </c>
      <c r="F93" s="265" t="s">
        <v>264</v>
      </c>
      <c r="G93" s="265" t="s">
        <v>264</v>
      </c>
      <c r="H93" s="265" t="s">
        <v>264</v>
      </c>
      <c r="I93" s="265" t="s">
        <v>264</v>
      </c>
      <c r="J93" s="265" t="s">
        <v>264</v>
      </c>
      <c r="K93" s="265" t="s">
        <v>264</v>
      </c>
      <c r="L93" s="265" t="s">
        <v>266</v>
      </c>
      <c r="AQ93" s="267"/>
    </row>
    <row r="94" spans="1:43" s="265" customFormat="1" ht="15.75">
      <c r="A94" s="268">
        <v>215555</v>
      </c>
      <c r="B94" s="265" t="s">
        <v>3417</v>
      </c>
      <c r="C94" s="269" t="s">
        <v>265</v>
      </c>
      <c r="D94" s="269" t="s">
        <v>265</v>
      </c>
      <c r="E94" s="269" t="s">
        <v>265</v>
      </c>
      <c r="F94" s="269" t="s">
        <v>265</v>
      </c>
      <c r="G94" s="269" t="s">
        <v>265</v>
      </c>
      <c r="H94" s="269" t="s">
        <v>265</v>
      </c>
      <c r="I94" s="269" t="s">
        <v>265</v>
      </c>
      <c r="J94" s="269" t="s">
        <v>265</v>
      </c>
      <c r="K94" s="269" t="s">
        <v>265</v>
      </c>
      <c r="L94" s="269" t="s">
        <v>265</v>
      </c>
      <c r="M94" s="269"/>
      <c r="N94" s="269"/>
      <c r="O94" s="269"/>
      <c r="P94" s="269"/>
      <c r="Q94" s="269"/>
      <c r="R94" s="269"/>
      <c r="S94" s="269"/>
      <c r="T94" s="269"/>
      <c r="U94" s="269"/>
      <c r="V94" s="269"/>
      <c r="W94" s="269"/>
      <c r="X94" s="269"/>
      <c r="Y94" s="269"/>
      <c r="Z94" s="269"/>
      <c r="AA94" s="269"/>
      <c r="AB94" s="269"/>
      <c r="AC94" s="269"/>
      <c r="AD94" s="269"/>
      <c r="AE94" s="269"/>
      <c r="AF94" s="269"/>
      <c r="AG94" s="269"/>
      <c r="AH94" s="269"/>
      <c r="AI94" s="269"/>
      <c r="AJ94" s="269"/>
      <c r="AK94" s="269"/>
      <c r="AL94" s="269"/>
      <c r="AM94" s="269"/>
      <c r="AN94" s="269"/>
      <c r="AO94" s="269"/>
      <c r="AP94" s="269"/>
      <c r="AQ94" s="267"/>
    </row>
    <row r="95" spans="1:43" s="265" customFormat="1">
      <c r="A95" s="265">
        <v>213207</v>
      </c>
      <c r="B95" s="265" t="s">
        <v>3417</v>
      </c>
      <c r="C95" s="265" t="s">
        <v>264</v>
      </c>
      <c r="D95" s="265" t="s">
        <v>264</v>
      </c>
      <c r="E95" s="265" t="s">
        <v>264</v>
      </c>
      <c r="F95" s="265" t="s">
        <v>264</v>
      </c>
      <c r="G95" s="265" t="s">
        <v>264</v>
      </c>
      <c r="H95" s="265" t="s">
        <v>266</v>
      </c>
      <c r="I95" s="265" t="s">
        <v>264</v>
      </c>
      <c r="J95" s="265" t="s">
        <v>264</v>
      </c>
      <c r="K95" s="265" t="s">
        <v>264</v>
      </c>
      <c r="L95" s="265" t="s">
        <v>264</v>
      </c>
      <c r="AQ95" s="267"/>
    </row>
    <row r="96" spans="1:43" s="265" customFormat="1">
      <c r="A96" s="265">
        <v>215556</v>
      </c>
      <c r="B96" s="265" t="s">
        <v>3417</v>
      </c>
      <c r="C96" s="265" t="s">
        <v>265</v>
      </c>
      <c r="D96" s="265" t="s">
        <v>266</v>
      </c>
      <c r="E96" s="265" t="s">
        <v>266</v>
      </c>
      <c r="F96" s="265" t="s">
        <v>265</v>
      </c>
      <c r="G96" s="265" t="s">
        <v>266</v>
      </c>
      <c r="H96" s="265" t="s">
        <v>265</v>
      </c>
      <c r="I96" s="265" t="s">
        <v>265</v>
      </c>
      <c r="J96" s="265" t="s">
        <v>265</v>
      </c>
      <c r="K96" s="265" t="s">
        <v>265</v>
      </c>
      <c r="L96" s="265" t="s">
        <v>265</v>
      </c>
      <c r="AQ96" s="267"/>
    </row>
    <row r="97" spans="1:43" s="265" customFormat="1">
      <c r="A97" s="265">
        <v>215594</v>
      </c>
      <c r="B97" s="265" t="s">
        <v>3417</v>
      </c>
      <c r="C97" s="265" t="s">
        <v>266</v>
      </c>
      <c r="D97" s="265" t="s">
        <v>266</v>
      </c>
      <c r="E97" s="265" t="s">
        <v>266</v>
      </c>
      <c r="F97" s="265" t="s">
        <v>266</v>
      </c>
      <c r="G97" s="265" t="s">
        <v>266</v>
      </c>
      <c r="H97" s="265" t="s">
        <v>265</v>
      </c>
      <c r="I97" s="265" t="s">
        <v>265</v>
      </c>
      <c r="J97" s="265" t="s">
        <v>265</v>
      </c>
      <c r="K97" s="265" t="s">
        <v>265</v>
      </c>
      <c r="L97" s="265" t="s">
        <v>265</v>
      </c>
      <c r="AQ97" s="267"/>
    </row>
    <row r="98" spans="1:43" s="265" customFormat="1">
      <c r="A98" s="265">
        <v>215595</v>
      </c>
      <c r="B98" s="265" t="s">
        <v>3417</v>
      </c>
      <c r="C98" s="265" t="s">
        <v>266</v>
      </c>
      <c r="D98" s="265" t="s">
        <v>266</v>
      </c>
      <c r="E98" s="265" t="s">
        <v>266</v>
      </c>
      <c r="F98" s="265" t="s">
        <v>266</v>
      </c>
      <c r="G98" s="265" t="s">
        <v>266</v>
      </c>
      <c r="H98" s="265" t="s">
        <v>265</v>
      </c>
      <c r="I98" s="265" t="s">
        <v>265</v>
      </c>
      <c r="J98" s="265" t="s">
        <v>265</v>
      </c>
      <c r="K98" s="265" t="s">
        <v>265</v>
      </c>
      <c r="L98" s="265" t="s">
        <v>265</v>
      </c>
      <c r="AQ98" s="267"/>
    </row>
    <row r="99" spans="1:43" s="265" customFormat="1">
      <c r="A99" s="265">
        <v>214695</v>
      </c>
      <c r="B99" s="265" t="s">
        <v>3417</v>
      </c>
      <c r="C99" s="265" t="s">
        <v>264</v>
      </c>
      <c r="D99" s="265" t="s">
        <v>266</v>
      </c>
      <c r="E99" s="265" t="s">
        <v>264</v>
      </c>
      <c r="F99" s="265" t="s">
        <v>266</v>
      </c>
      <c r="G99" s="265" t="s">
        <v>265</v>
      </c>
      <c r="H99" s="265" t="s">
        <v>265</v>
      </c>
      <c r="I99" s="265" t="s">
        <v>264</v>
      </c>
      <c r="J99" s="265" t="s">
        <v>266</v>
      </c>
      <c r="K99" s="265" t="s">
        <v>264</v>
      </c>
      <c r="L99" s="265" t="s">
        <v>265</v>
      </c>
      <c r="AQ99" s="267"/>
    </row>
    <row r="100" spans="1:43" s="265" customFormat="1">
      <c r="A100" s="265">
        <v>215596</v>
      </c>
      <c r="B100" s="265" t="s">
        <v>3417</v>
      </c>
      <c r="C100" s="265" t="s">
        <v>266</v>
      </c>
      <c r="D100" s="265" t="s">
        <v>266</v>
      </c>
      <c r="E100" s="265" t="s">
        <v>266</v>
      </c>
      <c r="F100" s="265" t="s">
        <v>266</v>
      </c>
      <c r="G100" s="265" t="s">
        <v>265</v>
      </c>
      <c r="H100" s="265" t="s">
        <v>265</v>
      </c>
      <c r="I100" s="265" t="s">
        <v>265</v>
      </c>
      <c r="J100" s="265" t="s">
        <v>265</v>
      </c>
      <c r="K100" s="265" t="s">
        <v>265</v>
      </c>
      <c r="L100" s="265" t="s">
        <v>265</v>
      </c>
      <c r="AQ100" s="267"/>
    </row>
    <row r="101" spans="1:43" s="265" customFormat="1">
      <c r="A101" s="265">
        <v>213218</v>
      </c>
      <c r="B101" s="265" t="s">
        <v>3417</v>
      </c>
      <c r="C101" s="265" t="s">
        <v>265</v>
      </c>
      <c r="D101" s="265" t="s">
        <v>266</v>
      </c>
      <c r="E101" s="265" t="s">
        <v>266</v>
      </c>
      <c r="F101" s="265" t="s">
        <v>265</v>
      </c>
      <c r="G101" s="265" t="s">
        <v>265</v>
      </c>
      <c r="H101" s="265" t="s">
        <v>265</v>
      </c>
      <c r="I101" s="265" t="s">
        <v>265</v>
      </c>
      <c r="J101" s="265" t="s">
        <v>265</v>
      </c>
      <c r="K101" s="265" t="s">
        <v>264</v>
      </c>
      <c r="L101" s="265" t="s">
        <v>264</v>
      </c>
      <c r="AQ101" s="267"/>
    </row>
    <row r="102" spans="1:43" s="265" customFormat="1">
      <c r="A102" s="265">
        <v>214601</v>
      </c>
      <c r="B102" s="265" t="s">
        <v>3417</v>
      </c>
      <c r="C102" s="265" t="s">
        <v>265</v>
      </c>
      <c r="D102" s="265" t="s">
        <v>266</v>
      </c>
      <c r="E102" s="265" t="s">
        <v>264</v>
      </c>
      <c r="F102" s="265" t="s">
        <v>264</v>
      </c>
      <c r="G102" s="265" t="s">
        <v>265</v>
      </c>
      <c r="H102" s="265" t="s">
        <v>265</v>
      </c>
      <c r="I102" s="265" t="s">
        <v>265</v>
      </c>
      <c r="J102" s="265" t="s">
        <v>265</v>
      </c>
      <c r="K102" s="265" t="s">
        <v>265</v>
      </c>
      <c r="L102" s="265" t="s">
        <v>265</v>
      </c>
      <c r="AQ102" s="267"/>
    </row>
    <row r="103" spans="1:43" s="265" customFormat="1">
      <c r="A103" s="265">
        <v>213485</v>
      </c>
      <c r="B103" s="265" t="s">
        <v>3417</v>
      </c>
      <c r="C103" s="265" t="s">
        <v>265</v>
      </c>
      <c r="D103" s="265" t="s">
        <v>266</v>
      </c>
      <c r="E103" s="265" t="s">
        <v>266</v>
      </c>
      <c r="F103" s="265" t="s">
        <v>265</v>
      </c>
      <c r="G103" s="265" t="s">
        <v>265</v>
      </c>
      <c r="H103" s="265" t="s">
        <v>265</v>
      </c>
      <c r="I103" s="265" t="s">
        <v>265</v>
      </c>
      <c r="J103" s="265" t="s">
        <v>265</v>
      </c>
      <c r="K103" s="265" t="s">
        <v>265</v>
      </c>
      <c r="L103" s="265" t="s">
        <v>265</v>
      </c>
      <c r="AQ103" s="267"/>
    </row>
    <row r="104" spans="1:43" s="265" customFormat="1">
      <c r="A104" s="265">
        <v>214088</v>
      </c>
      <c r="B104" s="265" t="s">
        <v>3417</v>
      </c>
      <c r="C104" s="265" t="s">
        <v>265</v>
      </c>
      <c r="D104" s="265" t="s">
        <v>264</v>
      </c>
      <c r="E104" s="265" t="s">
        <v>264</v>
      </c>
      <c r="F104" s="265" t="s">
        <v>266</v>
      </c>
      <c r="G104" s="265" t="s">
        <v>265</v>
      </c>
      <c r="H104" s="265" t="s">
        <v>265</v>
      </c>
      <c r="I104" s="265" t="s">
        <v>265</v>
      </c>
      <c r="J104" s="265" t="s">
        <v>265</v>
      </c>
      <c r="K104" s="265" t="s">
        <v>266</v>
      </c>
      <c r="L104" s="265" t="s">
        <v>265</v>
      </c>
      <c r="AQ104" s="267"/>
    </row>
    <row r="105" spans="1:43" s="265" customFormat="1">
      <c r="A105" s="265">
        <v>214165</v>
      </c>
      <c r="B105" s="265" t="s">
        <v>3417</v>
      </c>
      <c r="C105" s="265" t="s">
        <v>265</v>
      </c>
      <c r="D105" s="265" t="s">
        <v>264</v>
      </c>
      <c r="E105" s="265" t="s">
        <v>264</v>
      </c>
      <c r="F105" s="265" t="s">
        <v>265</v>
      </c>
      <c r="G105" s="265" t="s">
        <v>265</v>
      </c>
      <c r="H105" s="265" t="s">
        <v>265</v>
      </c>
      <c r="I105" s="265" t="s">
        <v>265</v>
      </c>
      <c r="J105" s="265" t="s">
        <v>265</v>
      </c>
      <c r="K105" s="265" t="s">
        <v>265</v>
      </c>
      <c r="L105" s="265" t="s">
        <v>265</v>
      </c>
      <c r="AQ105" s="267"/>
    </row>
    <row r="106" spans="1:43" s="265" customFormat="1">
      <c r="A106" s="265">
        <v>215075</v>
      </c>
      <c r="B106" s="265" t="s">
        <v>3417</v>
      </c>
      <c r="C106" s="265" t="s">
        <v>265</v>
      </c>
      <c r="D106" s="265" t="s">
        <v>266</v>
      </c>
      <c r="E106" s="265" t="s">
        <v>266</v>
      </c>
      <c r="F106" s="265" t="s">
        <v>265</v>
      </c>
      <c r="G106" s="265" t="s">
        <v>265</v>
      </c>
      <c r="H106" s="265" t="s">
        <v>265</v>
      </c>
      <c r="I106" s="265" t="s">
        <v>265</v>
      </c>
      <c r="J106" s="265" t="s">
        <v>265</v>
      </c>
      <c r="K106" s="265" t="s">
        <v>265</v>
      </c>
      <c r="L106" s="265" t="s">
        <v>265</v>
      </c>
      <c r="AQ106" s="267"/>
    </row>
    <row r="107" spans="1:43" s="265" customFormat="1">
      <c r="A107" s="265">
        <v>214863</v>
      </c>
      <c r="B107" s="265" t="s">
        <v>3417</v>
      </c>
      <c r="C107" s="265" t="s">
        <v>265</v>
      </c>
      <c r="D107" s="265" t="s">
        <v>265</v>
      </c>
      <c r="E107" s="265" t="s">
        <v>266</v>
      </c>
      <c r="F107" s="265" t="s">
        <v>265</v>
      </c>
      <c r="G107" s="265" t="s">
        <v>266</v>
      </c>
      <c r="H107" s="265" t="s">
        <v>265</v>
      </c>
      <c r="I107" s="265" t="s">
        <v>265</v>
      </c>
      <c r="J107" s="265" t="s">
        <v>265</v>
      </c>
      <c r="K107" s="265" t="s">
        <v>265</v>
      </c>
      <c r="L107" s="265" t="s">
        <v>265</v>
      </c>
      <c r="AQ107" s="267"/>
    </row>
    <row r="108" spans="1:43" s="265" customFormat="1">
      <c r="A108" s="265">
        <v>214476</v>
      </c>
      <c r="B108" s="265" t="s">
        <v>3417</v>
      </c>
      <c r="C108" s="265" t="s">
        <v>265</v>
      </c>
      <c r="D108" s="265" t="s">
        <v>266</v>
      </c>
      <c r="E108" s="265" t="s">
        <v>266</v>
      </c>
      <c r="F108" s="265" t="s">
        <v>266</v>
      </c>
      <c r="G108" s="265" t="s">
        <v>265</v>
      </c>
      <c r="H108" s="265" t="s">
        <v>265</v>
      </c>
      <c r="I108" s="265" t="s">
        <v>265</v>
      </c>
      <c r="J108" s="265" t="s">
        <v>265</v>
      </c>
      <c r="K108" s="265" t="s">
        <v>265</v>
      </c>
      <c r="L108" s="265" t="s">
        <v>266</v>
      </c>
      <c r="AQ108" s="267"/>
    </row>
    <row r="109" spans="1:43" s="265" customFormat="1">
      <c r="A109" s="265">
        <v>215516</v>
      </c>
      <c r="B109" s="265" t="s">
        <v>3417</v>
      </c>
      <c r="C109" s="265" t="s">
        <v>265</v>
      </c>
      <c r="D109" s="265" t="s">
        <v>266</v>
      </c>
      <c r="E109" s="265" t="s">
        <v>266</v>
      </c>
      <c r="F109" s="265" t="s">
        <v>265</v>
      </c>
      <c r="G109" s="265" t="s">
        <v>265</v>
      </c>
      <c r="H109" s="265" t="s">
        <v>265</v>
      </c>
      <c r="I109" s="265" t="s">
        <v>265</v>
      </c>
      <c r="J109" s="265" t="s">
        <v>265</v>
      </c>
      <c r="K109" s="265" t="s">
        <v>265</v>
      </c>
      <c r="L109" s="265" t="s">
        <v>265</v>
      </c>
      <c r="AQ109" s="267"/>
    </row>
    <row r="110" spans="1:43" s="265" customFormat="1">
      <c r="A110" s="265">
        <v>215507</v>
      </c>
      <c r="B110" s="265" t="s">
        <v>3417</v>
      </c>
      <c r="C110" s="265" t="s">
        <v>265</v>
      </c>
      <c r="D110" s="265" t="s">
        <v>266</v>
      </c>
      <c r="E110" s="265" t="s">
        <v>266</v>
      </c>
      <c r="F110" s="265" t="s">
        <v>265</v>
      </c>
      <c r="G110" s="265" t="s">
        <v>265</v>
      </c>
      <c r="H110" s="265" t="s">
        <v>265</v>
      </c>
      <c r="I110" s="265" t="s">
        <v>265</v>
      </c>
      <c r="J110" s="265" t="s">
        <v>265</v>
      </c>
      <c r="K110" s="265" t="s">
        <v>265</v>
      </c>
      <c r="L110" s="265" t="s">
        <v>265</v>
      </c>
      <c r="AQ110" s="267"/>
    </row>
    <row r="111" spans="1:43" s="265" customFormat="1">
      <c r="A111" s="265">
        <v>215444</v>
      </c>
      <c r="B111" s="265" t="s">
        <v>3417</v>
      </c>
      <c r="C111" s="265" t="s">
        <v>265</v>
      </c>
      <c r="D111" s="265" t="s">
        <v>266</v>
      </c>
      <c r="E111" s="265" t="s">
        <v>266</v>
      </c>
      <c r="F111" s="265" t="s">
        <v>265</v>
      </c>
      <c r="G111" s="265" t="s">
        <v>265</v>
      </c>
      <c r="H111" s="265" t="s">
        <v>265</v>
      </c>
      <c r="I111" s="265" t="s">
        <v>265</v>
      </c>
      <c r="J111" s="265" t="s">
        <v>265</v>
      </c>
      <c r="K111" s="265" t="s">
        <v>265</v>
      </c>
      <c r="L111" s="265" t="s">
        <v>265</v>
      </c>
      <c r="AQ111" s="267"/>
    </row>
    <row r="112" spans="1:43" s="265" customFormat="1">
      <c r="A112" s="265">
        <v>215381</v>
      </c>
      <c r="B112" s="265" t="s">
        <v>3417</v>
      </c>
      <c r="C112" s="265" t="s">
        <v>265</v>
      </c>
      <c r="D112" s="265" t="s">
        <v>266</v>
      </c>
      <c r="E112" s="265" t="s">
        <v>266</v>
      </c>
      <c r="F112" s="265" t="s">
        <v>265</v>
      </c>
      <c r="G112" s="265" t="s">
        <v>265</v>
      </c>
      <c r="H112" s="265" t="s">
        <v>265</v>
      </c>
      <c r="I112" s="265" t="s">
        <v>265</v>
      </c>
      <c r="J112" s="265" t="s">
        <v>265</v>
      </c>
      <c r="K112" s="265" t="s">
        <v>265</v>
      </c>
      <c r="L112" s="265" t="s">
        <v>265</v>
      </c>
      <c r="AQ112" s="267"/>
    </row>
    <row r="113" spans="1:43" s="265" customFormat="1">
      <c r="A113" s="265">
        <v>215336</v>
      </c>
      <c r="B113" s="265" t="s">
        <v>3417</v>
      </c>
      <c r="C113" s="265" t="s">
        <v>265</v>
      </c>
      <c r="D113" s="265" t="s">
        <v>266</v>
      </c>
      <c r="E113" s="265" t="s">
        <v>266</v>
      </c>
      <c r="F113" s="265" t="s">
        <v>265</v>
      </c>
      <c r="G113" s="265" t="s">
        <v>265</v>
      </c>
      <c r="H113" s="265" t="s">
        <v>265</v>
      </c>
      <c r="I113" s="265" t="s">
        <v>265</v>
      </c>
      <c r="J113" s="265" t="s">
        <v>265</v>
      </c>
      <c r="K113" s="265" t="s">
        <v>265</v>
      </c>
      <c r="L113" s="265" t="s">
        <v>265</v>
      </c>
      <c r="AQ113" s="267"/>
    </row>
    <row r="114" spans="1:43" s="265" customFormat="1">
      <c r="A114" s="265">
        <v>215319</v>
      </c>
      <c r="B114" s="265" t="s">
        <v>3417</v>
      </c>
      <c r="C114" s="265" t="s">
        <v>265</v>
      </c>
      <c r="D114" s="265" t="s">
        <v>266</v>
      </c>
      <c r="E114" s="265" t="s">
        <v>266</v>
      </c>
      <c r="F114" s="265" t="s">
        <v>265</v>
      </c>
      <c r="G114" s="265" t="s">
        <v>265</v>
      </c>
      <c r="H114" s="265" t="s">
        <v>265</v>
      </c>
      <c r="I114" s="265" t="s">
        <v>265</v>
      </c>
      <c r="J114" s="265" t="s">
        <v>265</v>
      </c>
      <c r="K114" s="265" t="s">
        <v>265</v>
      </c>
      <c r="L114" s="265" t="s">
        <v>265</v>
      </c>
      <c r="AQ114" s="267"/>
    </row>
    <row r="115" spans="1:43" s="265" customFormat="1">
      <c r="A115" s="265">
        <v>215275</v>
      </c>
      <c r="B115" s="265" t="s">
        <v>3417</v>
      </c>
      <c r="C115" s="265" t="s">
        <v>265</v>
      </c>
      <c r="D115" s="265" t="s">
        <v>266</v>
      </c>
      <c r="E115" s="265" t="s">
        <v>266</v>
      </c>
      <c r="F115" s="265" t="s">
        <v>265</v>
      </c>
      <c r="G115" s="265" t="s">
        <v>265</v>
      </c>
      <c r="H115" s="265" t="s">
        <v>265</v>
      </c>
      <c r="I115" s="265" t="s">
        <v>265</v>
      </c>
      <c r="J115" s="265" t="s">
        <v>265</v>
      </c>
      <c r="K115" s="265" t="s">
        <v>265</v>
      </c>
      <c r="L115" s="265" t="s">
        <v>265</v>
      </c>
      <c r="AQ115" s="267"/>
    </row>
    <row r="116" spans="1:43" s="265" customFormat="1">
      <c r="A116" s="265">
        <v>215240</v>
      </c>
      <c r="B116" s="265" t="s">
        <v>3417</v>
      </c>
      <c r="C116" s="265" t="s">
        <v>265</v>
      </c>
      <c r="D116" s="265" t="s">
        <v>266</v>
      </c>
      <c r="E116" s="265" t="s">
        <v>266</v>
      </c>
      <c r="F116" s="265" t="s">
        <v>265</v>
      </c>
      <c r="G116" s="265" t="s">
        <v>265</v>
      </c>
      <c r="H116" s="265" t="s">
        <v>265</v>
      </c>
      <c r="I116" s="265" t="s">
        <v>265</v>
      </c>
      <c r="J116" s="265" t="s">
        <v>265</v>
      </c>
      <c r="K116" s="265" t="s">
        <v>265</v>
      </c>
      <c r="L116" s="265" t="s">
        <v>265</v>
      </c>
      <c r="AQ116" s="267"/>
    </row>
    <row r="117" spans="1:43" s="265" customFormat="1">
      <c r="A117" s="265">
        <v>215216</v>
      </c>
      <c r="B117" s="265" t="s">
        <v>3417</v>
      </c>
      <c r="C117" s="265" t="s">
        <v>265</v>
      </c>
      <c r="D117" s="265" t="s">
        <v>266</v>
      </c>
      <c r="E117" s="265" t="s">
        <v>266</v>
      </c>
      <c r="F117" s="265" t="s">
        <v>265</v>
      </c>
      <c r="G117" s="265" t="s">
        <v>265</v>
      </c>
      <c r="H117" s="265" t="s">
        <v>265</v>
      </c>
      <c r="I117" s="265" t="s">
        <v>265</v>
      </c>
      <c r="J117" s="265" t="s">
        <v>265</v>
      </c>
      <c r="K117" s="265" t="s">
        <v>265</v>
      </c>
      <c r="L117" s="265" t="s">
        <v>265</v>
      </c>
      <c r="AQ117" s="267"/>
    </row>
    <row r="118" spans="1:43" s="265" customFormat="1">
      <c r="A118" s="265">
        <v>215188</v>
      </c>
      <c r="B118" s="265" t="s">
        <v>3417</v>
      </c>
      <c r="C118" s="265" t="s">
        <v>265</v>
      </c>
      <c r="D118" s="265" t="s">
        <v>266</v>
      </c>
      <c r="E118" s="265" t="s">
        <v>266</v>
      </c>
      <c r="F118" s="265" t="s">
        <v>265</v>
      </c>
      <c r="G118" s="265" t="s">
        <v>265</v>
      </c>
      <c r="H118" s="265" t="s">
        <v>265</v>
      </c>
      <c r="I118" s="265" t="s">
        <v>265</v>
      </c>
      <c r="J118" s="265" t="s">
        <v>265</v>
      </c>
      <c r="K118" s="265" t="s">
        <v>265</v>
      </c>
      <c r="L118" s="265" t="s">
        <v>265</v>
      </c>
      <c r="AQ118" s="267"/>
    </row>
    <row r="119" spans="1:43" s="265" customFormat="1">
      <c r="A119" s="265">
        <v>215155</v>
      </c>
      <c r="B119" s="265" t="s">
        <v>3417</v>
      </c>
      <c r="C119" s="265" t="s">
        <v>265</v>
      </c>
      <c r="D119" s="265" t="s">
        <v>266</v>
      </c>
      <c r="E119" s="265" t="s">
        <v>266</v>
      </c>
      <c r="F119" s="265" t="s">
        <v>265</v>
      </c>
      <c r="G119" s="265" t="s">
        <v>265</v>
      </c>
      <c r="H119" s="265" t="s">
        <v>265</v>
      </c>
      <c r="I119" s="265" t="s">
        <v>265</v>
      </c>
      <c r="J119" s="265" t="s">
        <v>265</v>
      </c>
      <c r="K119" s="265" t="s">
        <v>265</v>
      </c>
      <c r="L119" s="265" t="s">
        <v>265</v>
      </c>
      <c r="AQ119" s="267"/>
    </row>
    <row r="120" spans="1:43" s="265" customFormat="1">
      <c r="A120" s="265">
        <v>215135</v>
      </c>
      <c r="B120" s="265" t="s">
        <v>3417</v>
      </c>
      <c r="C120" s="265" t="s">
        <v>265</v>
      </c>
      <c r="D120" s="265" t="s">
        <v>266</v>
      </c>
      <c r="E120" s="265" t="s">
        <v>266</v>
      </c>
      <c r="F120" s="265" t="s">
        <v>265</v>
      </c>
      <c r="G120" s="265" t="s">
        <v>265</v>
      </c>
      <c r="H120" s="265" t="s">
        <v>265</v>
      </c>
      <c r="I120" s="265" t="s">
        <v>265</v>
      </c>
      <c r="J120" s="265" t="s">
        <v>265</v>
      </c>
      <c r="K120" s="265" t="s">
        <v>265</v>
      </c>
      <c r="L120" s="265" t="s">
        <v>265</v>
      </c>
      <c r="AQ120" s="267"/>
    </row>
    <row r="121" spans="1:43" s="265" customFormat="1">
      <c r="A121" s="265">
        <v>215080</v>
      </c>
      <c r="B121" s="265" t="s">
        <v>3417</v>
      </c>
      <c r="C121" s="265" t="s">
        <v>265</v>
      </c>
      <c r="D121" s="265" t="s">
        <v>266</v>
      </c>
      <c r="E121" s="265" t="s">
        <v>266</v>
      </c>
      <c r="F121" s="265" t="s">
        <v>265</v>
      </c>
      <c r="G121" s="265" t="s">
        <v>265</v>
      </c>
      <c r="H121" s="265" t="s">
        <v>265</v>
      </c>
      <c r="I121" s="265" t="s">
        <v>265</v>
      </c>
      <c r="J121" s="265" t="s">
        <v>265</v>
      </c>
      <c r="K121" s="265" t="s">
        <v>265</v>
      </c>
      <c r="L121" s="265" t="s">
        <v>265</v>
      </c>
      <c r="AQ121" s="267"/>
    </row>
    <row r="122" spans="1:43" s="265" customFormat="1">
      <c r="A122" s="265">
        <v>215062</v>
      </c>
      <c r="B122" s="265" t="s">
        <v>3417</v>
      </c>
      <c r="C122" s="265" t="s">
        <v>265</v>
      </c>
      <c r="D122" s="265" t="s">
        <v>266</v>
      </c>
      <c r="E122" s="265" t="s">
        <v>266</v>
      </c>
      <c r="F122" s="265" t="s">
        <v>265</v>
      </c>
      <c r="G122" s="265" t="s">
        <v>265</v>
      </c>
      <c r="H122" s="265" t="s">
        <v>265</v>
      </c>
      <c r="I122" s="265" t="s">
        <v>265</v>
      </c>
      <c r="J122" s="265" t="s">
        <v>265</v>
      </c>
      <c r="K122" s="265" t="s">
        <v>265</v>
      </c>
      <c r="L122" s="265" t="s">
        <v>265</v>
      </c>
      <c r="AQ122" s="267"/>
    </row>
    <row r="123" spans="1:43" s="265" customFormat="1">
      <c r="A123" s="265">
        <v>215059</v>
      </c>
      <c r="B123" s="265" t="s">
        <v>3417</v>
      </c>
      <c r="C123" s="265" t="s">
        <v>265</v>
      </c>
      <c r="D123" s="265" t="s">
        <v>266</v>
      </c>
      <c r="E123" s="265" t="s">
        <v>266</v>
      </c>
      <c r="F123" s="265" t="s">
        <v>265</v>
      </c>
      <c r="G123" s="265" t="s">
        <v>265</v>
      </c>
      <c r="H123" s="265" t="s">
        <v>265</v>
      </c>
      <c r="I123" s="265" t="s">
        <v>265</v>
      </c>
      <c r="J123" s="265" t="s">
        <v>265</v>
      </c>
      <c r="K123" s="265" t="s">
        <v>265</v>
      </c>
      <c r="L123" s="265" t="s">
        <v>265</v>
      </c>
      <c r="AQ123" s="267"/>
    </row>
    <row r="124" spans="1:43" s="265" customFormat="1">
      <c r="A124" s="265">
        <v>215050</v>
      </c>
      <c r="B124" s="265" t="s">
        <v>3417</v>
      </c>
      <c r="C124" s="265" t="s">
        <v>265</v>
      </c>
      <c r="D124" s="265" t="s">
        <v>266</v>
      </c>
      <c r="E124" s="265" t="s">
        <v>266</v>
      </c>
      <c r="F124" s="265" t="s">
        <v>265</v>
      </c>
      <c r="G124" s="265" t="s">
        <v>265</v>
      </c>
      <c r="H124" s="265" t="s">
        <v>265</v>
      </c>
      <c r="I124" s="265" t="s">
        <v>265</v>
      </c>
      <c r="J124" s="265" t="s">
        <v>265</v>
      </c>
      <c r="K124" s="265" t="s">
        <v>265</v>
      </c>
      <c r="L124" s="265" t="s">
        <v>265</v>
      </c>
      <c r="AQ124" s="267"/>
    </row>
    <row r="125" spans="1:43" s="265" customFormat="1">
      <c r="A125" s="265">
        <v>215005</v>
      </c>
      <c r="B125" s="265" t="s">
        <v>3417</v>
      </c>
      <c r="C125" s="265" t="s">
        <v>265</v>
      </c>
      <c r="D125" s="265" t="s">
        <v>266</v>
      </c>
      <c r="E125" s="265" t="s">
        <v>266</v>
      </c>
      <c r="F125" s="265" t="s">
        <v>265</v>
      </c>
      <c r="G125" s="265" t="s">
        <v>265</v>
      </c>
      <c r="H125" s="265" t="s">
        <v>265</v>
      </c>
      <c r="I125" s="265" t="s">
        <v>265</v>
      </c>
      <c r="J125" s="265" t="s">
        <v>265</v>
      </c>
      <c r="K125" s="265" t="s">
        <v>265</v>
      </c>
      <c r="L125" s="265" t="s">
        <v>265</v>
      </c>
      <c r="AQ125" s="267"/>
    </row>
    <row r="126" spans="1:43" s="265" customFormat="1">
      <c r="A126" s="265">
        <v>214982</v>
      </c>
      <c r="B126" s="265" t="s">
        <v>3417</v>
      </c>
      <c r="C126" s="265" t="s">
        <v>265</v>
      </c>
      <c r="D126" s="265" t="s">
        <v>266</v>
      </c>
      <c r="E126" s="265" t="s">
        <v>266</v>
      </c>
      <c r="F126" s="265" t="s">
        <v>265</v>
      </c>
      <c r="G126" s="265" t="s">
        <v>265</v>
      </c>
      <c r="H126" s="265" t="s">
        <v>265</v>
      </c>
      <c r="I126" s="265" t="s">
        <v>265</v>
      </c>
      <c r="J126" s="265" t="s">
        <v>265</v>
      </c>
      <c r="K126" s="265" t="s">
        <v>265</v>
      </c>
      <c r="L126" s="265" t="s">
        <v>265</v>
      </c>
      <c r="AQ126" s="267"/>
    </row>
    <row r="127" spans="1:43" s="265" customFormat="1">
      <c r="A127" s="265">
        <v>214925</v>
      </c>
      <c r="B127" s="265" t="s">
        <v>3417</v>
      </c>
      <c r="C127" s="265" t="s">
        <v>265</v>
      </c>
      <c r="D127" s="265" t="s">
        <v>266</v>
      </c>
      <c r="E127" s="265" t="s">
        <v>266</v>
      </c>
      <c r="F127" s="265" t="s">
        <v>265</v>
      </c>
      <c r="G127" s="265" t="s">
        <v>265</v>
      </c>
      <c r="H127" s="265" t="s">
        <v>265</v>
      </c>
      <c r="I127" s="265" t="s">
        <v>265</v>
      </c>
      <c r="J127" s="265" t="s">
        <v>265</v>
      </c>
      <c r="K127" s="265" t="s">
        <v>265</v>
      </c>
      <c r="L127" s="265" t="s">
        <v>265</v>
      </c>
      <c r="AQ127" s="267"/>
    </row>
    <row r="128" spans="1:43" s="265" customFormat="1">
      <c r="A128" s="265">
        <v>214904</v>
      </c>
      <c r="B128" s="265" t="s">
        <v>3417</v>
      </c>
      <c r="C128" s="265" t="s">
        <v>265</v>
      </c>
      <c r="D128" s="265" t="s">
        <v>266</v>
      </c>
      <c r="E128" s="265" t="s">
        <v>266</v>
      </c>
      <c r="F128" s="265" t="s">
        <v>265</v>
      </c>
      <c r="G128" s="265" t="s">
        <v>265</v>
      </c>
      <c r="H128" s="265" t="s">
        <v>265</v>
      </c>
      <c r="I128" s="265" t="s">
        <v>265</v>
      </c>
      <c r="J128" s="265" t="s">
        <v>265</v>
      </c>
      <c r="K128" s="265" t="s">
        <v>265</v>
      </c>
      <c r="L128" s="265" t="s">
        <v>265</v>
      </c>
      <c r="AQ128" s="267"/>
    </row>
    <row r="129" spans="1:43" s="265" customFormat="1">
      <c r="A129" s="265">
        <v>214879</v>
      </c>
      <c r="B129" s="265" t="s">
        <v>3417</v>
      </c>
      <c r="C129" s="265" t="s">
        <v>265</v>
      </c>
      <c r="D129" s="265" t="s">
        <v>266</v>
      </c>
      <c r="E129" s="265" t="s">
        <v>266</v>
      </c>
      <c r="F129" s="265" t="s">
        <v>265</v>
      </c>
      <c r="G129" s="265" t="s">
        <v>265</v>
      </c>
      <c r="H129" s="265" t="s">
        <v>265</v>
      </c>
      <c r="I129" s="265" t="s">
        <v>265</v>
      </c>
      <c r="J129" s="265" t="s">
        <v>265</v>
      </c>
      <c r="K129" s="265" t="s">
        <v>265</v>
      </c>
      <c r="L129" s="265" t="s">
        <v>265</v>
      </c>
      <c r="AQ129" s="267"/>
    </row>
    <row r="130" spans="1:43" s="265" customFormat="1">
      <c r="A130" s="265">
        <v>214866</v>
      </c>
      <c r="B130" s="265" t="s">
        <v>3417</v>
      </c>
      <c r="C130" s="265" t="s">
        <v>265</v>
      </c>
      <c r="D130" s="265" t="s">
        <v>266</v>
      </c>
      <c r="E130" s="265" t="s">
        <v>266</v>
      </c>
      <c r="F130" s="265" t="s">
        <v>265</v>
      </c>
      <c r="G130" s="265" t="s">
        <v>265</v>
      </c>
      <c r="H130" s="265" t="s">
        <v>265</v>
      </c>
      <c r="I130" s="265" t="s">
        <v>265</v>
      </c>
      <c r="J130" s="265" t="s">
        <v>265</v>
      </c>
      <c r="K130" s="265" t="s">
        <v>265</v>
      </c>
      <c r="L130" s="265" t="s">
        <v>265</v>
      </c>
      <c r="AQ130" s="267"/>
    </row>
    <row r="131" spans="1:43" s="265" customFormat="1">
      <c r="A131" s="265">
        <v>214710</v>
      </c>
      <c r="B131" s="265" t="s">
        <v>3417</v>
      </c>
      <c r="C131" s="265" t="s">
        <v>265</v>
      </c>
      <c r="D131" s="265" t="s">
        <v>266</v>
      </c>
      <c r="E131" s="265" t="s">
        <v>266</v>
      </c>
      <c r="F131" s="265" t="s">
        <v>265</v>
      </c>
      <c r="G131" s="265" t="s">
        <v>265</v>
      </c>
      <c r="H131" s="265" t="s">
        <v>265</v>
      </c>
      <c r="I131" s="265" t="s">
        <v>265</v>
      </c>
      <c r="J131" s="265" t="s">
        <v>265</v>
      </c>
      <c r="K131" s="265" t="s">
        <v>265</v>
      </c>
      <c r="L131" s="265" t="s">
        <v>265</v>
      </c>
      <c r="AQ131" s="267"/>
    </row>
    <row r="132" spans="1:43" s="265" customFormat="1">
      <c r="A132" s="265">
        <v>214678</v>
      </c>
      <c r="B132" s="265" t="s">
        <v>3417</v>
      </c>
      <c r="C132" s="265" t="s">
        <v>265</v>
      </c>
      <c r="D132" s="265" t="s">
        <v>266</v>
      </c>
      <c r="E132" s="265" t="s">
        <v>266</v>
      </c>
      <c r="F132" s="265" t="s">
        <v>265</v>
      </c>
      <c r="G132" s="265" t="s">
        <v>265</v>
      </c>
      <c r="H132" s="265" t="s">
        <v>265</v>
      </c>
      <c r="I132" s="265" t="s">
        <v>265</v>
      </c>
      <c r="J132" s="265" t="s">
        <v>265</v>
      </c>
      <c r="K132" s="265" t="s">
        <v>265</v>
      </c>
      <c r="L132" s="265" t="s">
        <v>265</v>
      </c>
      <c r="AQ132" s="267"/>
    </row>
    <row r="133" spans="1:43" s="265" customFormat="1">
      <c r="A133" s="265">
        <v>212916</v>
      </c>
      <c r="B133" s="265" t="s">
        <v>3417</v>
      </c>
      <c r="C133" s="265" t="s">
        <v>265</v>
      </c>
      <c r="D133" s="265" t="s">
        <v>266</v>
      </c>
      <c r="E133" s="265" t="s">
        <v>266</v>
      </c>
      <c r="F133" s="265" t="s">
        <v>265</v>
      </c>
      <c r="G133" s="265" t="s">
        <v>265</v>
      </c>
      <c r="H133" s="265" t="s">
        <v>265</v>
      </c>
      <c r="I133" s="265" t="s">
        <v>265</v>
      </c>
      <c r="J133" s="265" t="s">
        <v>265</v>
      </c>
      <c r="K133" s="265" t="s">
        <v>265</v>
      </c>
      <c r="L133" s="265" t="s">
        <v>265</v>
      </c>
      <c r="AQ133" s="267"/>
    </row>
    <row r="134" spans="1:43" s="265" customFormat="1">
      <c r="A134" s="265">
        <v>212649</v>
      </c>
      <c r="B134" s="265" t="s">
        <v>3417</v>
      </c>
      <c r="C134" s="265" t="s">
        <v>265</v>
      </c>
      <c r="D134" s="265" t="s">
        <v>266</v>
      </c>
      <c r="E134" s="265" t="s">
        <v>266</v>
      </c>
      <c r="F134" s="265" t="s">
        <v>265</v>
      </c>
      <c r="G134" s="265" t="s">
        <v>265</v>
      </c>
      <c r="H134" s="265" t="s">
        <v>265</v>
      </c>
      <c r="I134" s="265" t="s">
        <v>265</v>
      </c>
      <c r="J134" s="265" t="s">
        <v>265</v>
      </c>
      <c r="K134" s="265" t="s">
        <v>265</v>
      </c>
      <c r="L134" s="265" t="s">
        <v>265</v>
      </c>
      <c r="AQ134" s="267"/>
    </row>
    <row r="135" spans="1:43" s="265" customFormat="1">
      <c r="A135" s="265">
        <v>212635</v>
      </c>
      <c r="B135" s="265" t="s">
        <v>3417</v>
      </c>
      <c r="C135" s="265" t="s">
        <v>265</v>
      </c>
      <c r="D135" s="265" t="s">
        <v>266</v>
      </c>
      <c r="E135" s="265" t="s">
        <v>266</v>
      </c>
      <c r="F135" s="265" t="s">
        <v>265</v>
      </c>
      <c r="G135" s="265" t="s">
        <v>265</v>
      </c>
      <c r="H135" s="265" t="s">
        <v>265</v>
      </c>
      <c r="I135" s="265" t="s">
        <v>265</v>
      </c>
      <c r="J135" s="265" t="s">
        <v>265</v>
      </c>
      <c r="K135" s="265" t="s">
        <v>265</v>
      </c>
      <c r="L135" s="265" t="s">
        <v>265</v>
      </c>
      <c r="AQ135" s="267"/>
    </row>
    <row r="136" spans="1:43" s="265" customFormat="1">
      <c r="A136" s="265">
        <v>214733</v>
      </c>
      <c r="B136" s="265" t="s">
        <v>3417</v>
      </c>
      <c r="C136" s="265" t="s">
        <v>265</v>
      </c>
      <c r="D136" s="265" t="s">
        <v>264</v>
      </c>
      <c r="E136" s="265" t="s">
        <v>264</v>
      </c>
      <c r="F136" s="265" t="s">
        <v>265</v>
      </c>
      <c r="G136" s="265" t="s">
        <v>265</v>
      </c>
      <c r="H136" s="265" t="s">
        <v>265</v>
      </c>
      <c r="I136" s="265" t="s">
        <v>265</v>
      </c>
      <c r="J136" s="265" t="s">
        <v>265</v>
      </c>
      <c r="K136" s="265" t="s">
        <v>265</v>
      </c>
      <c r="L136" s="265" t="s">
        <v>265</v>
      </c>
      <c r="AQ136" s="267"/>
    </row>
    <row r="137" spans="1:43" s="265" customFormat="1">
      <c r="A137" s="265">
        <v>213916</v>
      </c>
      <c r="B137" s="265" t="s">
        <v>3417</v>
      </c>
      <c r="C137" s="265" t="s">
        <v>265</v>
      </c>
      <c r="D137" s="265" t="s">
        <v>264</v>
      </c>
      <c r="E137" s="265" t="s">
        <v>264</v>
      </c>
      <c r="F137" s="265" t="s">
        <v>265</v>
      </c>
      <c r="G137" s="265" t="s">
        <v>265</v>
      </c>
      <c r="H137" s="265" t="s">
        <v>265</v>
      </c>
      <c r="I137" s="265" t="s">
        <v>265</v>
      </c>
      <c r="J137" s="265" t="s">
        <v>265</v>
      </c>
      <c r="K137" s="265" t="s">
        <v>265</v>
      </c>
      <c r="L137" s="265" t="s">
        <v>265</v>
      </c>
      <c r="AQ137" s="267"/>
    </row>
    <row r="138" spans="1:43" s="265" customFormat="1">
      <c r="A138" s="265">
        <v>211431</v>
      </c>
      <c r="B138" s="265" t="s">
        <v>3417</v>
      </c>
      <c r="C138" s="265" t="s">
        <v>265</v>
      </c>
      <c r="D138" s="265" t="s">
        <v>264</v>
      </c>
      <c r="E138" s="265" t="s">
        <v>264</v>
      </c>
      <c r="F138" s="265" t="s">
        <v>265</v>
      </c>
      <c r="G138" s="265" t="s">
        <v>265</v>
      </c>
      <c r="H138" s="265" t="s">
        <v>265</v>
      </c>
      <c r="I138" s="265" t="s">
        <v>265</v>
      </c>
      <c r="J138" s="265" t="s">
        <v>265</v>
      </c>
      <c r="K138" s="265" t="s">
        <v>265</v>
      </c>
      <c r="L138" s="265" t="s">
        <v>265</v>
      </c>
      <c r="AQ138" s="267"/>
    </row>
    <row r="139" spans="1:43" s="265" customFormat="1">
      <c r="A139" s="265">
        <v>215498</v>
      </c>
      <c r="B139" s="265" t="s">
        <v>3417</v>
      </c>
      <c r="C139" s="265" t="s">
        <v>265</v>
      </c>
      <c r="D139" s="265" t="s">
        <v>266</v>
      </c>
      <c r="E139" s="265" t="s">
        <v>265</v>
      </c>
      <c r="F139" s="265" t="s">
        <v>266</v>
      </c>
      <c r="G139" s="265" t="s">
        <v>265</v>
      </c>
      <c r="H139" s="265" t="s">
        <v>265</v>
      </c>
      <c r="I139" s="265" t="s">
        <v>265</v>
      </c>
      <c r="J139" s="265" t="s">
        <v>265</v>
      </c>
      <c r="K139" s="265" t="s">
        <v>265</v>
      </c>
      <c r="L139" s="265" t="s">
        <v>265</v>
      </c>
      <c r="AQ139" s="267"/>
    </row>
    <row r="140" spans="1:43" s="265" customFormat="1">
      <c r="A140" s="265">
        <v>215189</v>
      </c>
      <c r="B140" s="265" t="s">
        <v>3417</v>
      </c>
      <c r="C140" s="265" t="s">
        <v>265</v>
      </c>
      <c r="D140" s="265" t="s">
        <v>266</v>
      </c>
      <c r="E140" s="265" t="s">
        <v>265</v>
      </c>
      <c r="F140" s="265" t="s">
        <v>266</v>
      </c>
      <c r="G140" s="265" t="s">
        <v>265</v>
      </c>
      <c r="H140" s="265" t="s">
        <v>265</v>
      </c>
      <c r="I140" s="265" t="s">
        <v>265</v>
      </c>
      <c r="J140" s="265" t="s">
        <v>265</v>
      </c>
      <c r="K140" s="265" t="s">
        <v>265</v>
      </c>
      <c r="L140" s="265" t="s">
        <v>265</v>
      </c>
      <c r="AQ140" s="267"/>
    </row>
    <row r="141" spans="1:43" s="265" customFormat="1">
      <c r="A141" s="265">
        <v>215035</v>
      </c>
      <c r="B141" s="265" t="s">
        <v>3417</v>
      </c>
      <c r="C141" s="265" t="s">
        <v>265</v>
      </c>
      <c r="D141" s="265" t="s">
        <v>266</v>
      </c>
      <c r="E141" s="265" t="s">
        <v>265</v>
      </c>
      <c r="F141" s="265" t="s">
        <v>266</v>
      </c>
      <c r="G141" s="265" t="s">
        <v>265</v>
      </c>
      <c r="H141" s="265" t="s">
        <v>265</v>
      </c>
      <c r="I141" s="265" t="s">
        <v>265</v>
      </c>
      <c r="J141" s="265" t="s">
        <v>265</v>
      </c>
      <c r="K141" s="265" t="s">
        <v>265</v>
      </c>
      <c r="L141" s="265" t="s">
        <v>265</v>
      </c>
      <c r="AQ141" s="267"/>
    </row>
    <row r="142" spans="1:43" s="265" customFormat="1">
      <c r="A142" s="265">
        <v>215496</v>
      </c>
      <c r="B142" s="265" t="s">
        <v>3417</v>
      </c>
      <c r="C142" s="265" t="s">
        <v>265</v>
      </c>
      <c r="D142" s="265" t="s">
        <v>265</v>
      </c>
      <c r="E142" s="265" t="s">
        <v>266</v>
      </c>
      <c r="F142" s="265" t="s">
        <v>266</v>
      </c>
      <c r="G142" s="265" t="s">
        <v>265</v>
      </c>
      <c r="H142" s="265" t="s">
        <v>265</v>
      </c>
      <c r="I142" s="265" t="s">
        <v>265</v>
      </c>
      <c r="J142" s="265" t="s">
        <v>265</v>
      </c>
      <c r="K142" s="265" t="s">
        <v>265</v>
      </c>
      <c r="L142" s="265" t="s">
        <v>265</v>
      </c>
      <c r="AQ142" s="267"/>
    </row>
    <row r="143" spans="1:43" s="265" customFormat="1">
      <c r="A143" s="265">
        <v>215458</v>
      </c>
      <c r="B143" s="265" t="s">
        <v>3417</v>
      </c>
      <c r="C143" s="265" t="s">
        <v>265</v>
      </c>
      <c r="D143" s="265" t="s">
        <v>265</v>
      </c>
      <c r="E143" s="265" t="s">
        <v>266</v>
      </c>
      <c r="F143" s="265" t="s">
        <v>266</v>
      </c>
      <c r="G143" s="265" t="s">
        <v>265</v>
      </c>
      <c r="H143" s="265" t="s">
        <v>265</v>
      </c>
      <c r="I143" s="265" t="s">
        <v>265</v>
      </c>
      <c r="J143" s="265" t="s">
        <v>265</v>
      </c>
      <c r="K143" s="265" t="s">
        <v>265</v>
      </c>
      <c r="L143" s="265" t="s">
        <v>265</v>
      </c>
      <c r="AQ143" s="267"/>
    </row>
    <row r="144" spans="1:43" s="265" customFormat="1">
      <c r="A144" s="265">
        <v>215296</v>
      </c>
      <c r="B144" s="265" t="s">
        <v>3417</v>
      </c>
      <c r="C144" s="265" t="s">
        <v>265</v>
      </c>
      <c r="D144" s="265" t="s">
        <v>265</v>
      </c>
      <c r="E144" s="265" t="s">
        <v>266</v>
      </c>
      <c r="F144" s="265" t="s">
        <v>266</v>
      </c>
      <c r="G144" s="265" t="s">
        <v>265</v>
      </c>
      <c r="H144" s="265" t="s">
        <v>265</v>
      </c>
      <c r="I144" s="265" t="s">
        <v>265</v>
      </c>
      <c r="J144" s="265" t="s">
        <v>265</v>
      </c>
      <c r="K144" s="265" t="s">
        <v>265</v>
      </c>
      <c r="L144" s="265" t="s">
        <v>265</v>
      </c>
      <c r="AQ144" s="267"/>
    </row>
    <row r="145" spans="1:43" s="265" customFormat="1">
      <c r="A145" s="265">
        <v>214908</v>
      </c>
      <c r="B145" s="265" t="s">
        <v>3417</v>
      </c>
      <c r="C145" s="265" t="s">
        <v>265</v>
      </c>
      <c r="D145" s="265" t="s">
        <v>265</v>
      </c>
      <c r="E145" s="265" t="s">
        <v>266</v>
      </c>
      <c r="F145" s="265" t="s">
        <v>266</v>
      </c>
      <c r="G145" s="265" t="s">
        <v>265</v>
      </c>
      <c r="H145" s="265" t="s">
        <v>265</v>
      </c>
      <c r="I145" s="265" t="s">
        <v>265</v>
      </c>
      <c r="J145" s="265" t="s">
        <v>265</v>
      </c>
      <c r="K145" s="265" t="s">
        <v>265</v>
      </c>
      <c r="L145" s="265" t="s">
        <v>265</v>
      </c>
      <c r="AQ145" s="267"/>
    </row>
    <row r="146" spans="1:43" s="265" customFormat="1">
      <c r="A146" s="265">
        <v>214743</v>
      </c>
      <c r="B146" s="265" t="s">
        <v>3417</v>
      </c>
      <c r="C146" s="265" t="s">
        <v>265</v>
      </c>
      <c r="D146" s="265" t="s">
        <v>265</v>
      </c>
      <c r="E146" s="265" t="s">
        <v>266</v>
      </c>
      <c r="F146" s="265" t="s">
        <v>266</v>
      </c>
      <c r="G146" s="265" t="s">
        <v>265</v>
      </c>
      <c r="H146" s="265" t="s">
        <v>265</v>
      </c>
      <c r="I146" s="265" t="s">
        <v>265</v>
      </c>
      <c r="J146" s="265" t="s">
        <v>265</v>
      </c>
      <c r="K146" s="265" t="s">
        <v>265</v>
      </c>
      <c r="L146" s="265" t="s">
        <v>265</v>
      </c>
      <c r="AQ146" s="267"/>
    </row>
    <row r="147" spans="1:43" s="265" customFormat="1">
      <c r="A147" s="265">
        <v>213980</v>
      </c>
      <c r="B147" s="265" t="s">
        <v>3417</v>
      </c>
      <c r="C147" s="265" t="s">
        <v>265</v>
      </c>
      <c r="D147" s="265" t="s">
        <v>265</v>
      </c>
      <c r="E147" s="265" t="s">
        <v>266</v>
      </c>
      <c r="F147" s="265" t="s">
        <v>266</v>
      </c>
      <c r="G147" s="265" t="s">
        <v>265</v>
      </c>
      <c r="H147" s="265" t="s">
        <v>265</v>
      </c>
      <c r="I147" s="265" t="s">
        <v>265</v>
      </c>
      <c r="J147" s="265" t="s">
        <v>265</v>
      </c>
      <c r="K147" s="265" t="s">
        <v>265</v>
      </c>
      <c r="L147" s="265" t="s">
        <v>265</v>
      </c>
      <c r="AQ147" s="267"/>
    </row>
    <row r="148" spans="1:43" s="265" customFormat="1">
      <c r="A148" s="265">
        <v>215489</v>
      </c>
      <c r="B148" s="265" t="s">
        <v>3417</v>
      </c>
      <c r="C148" s="265" t="s">
        <v>265</v>
      </c>
      <c r="D148" s="265" t="s">
        <v>266</v>
      </c>
      <c r="E148" s="265" t="s">
        <v>266</v>
      </c>
      <c r="F148" s="265" t="s">
        <v>266</v>
      </c>
      <c r="G148" s="265" t="s">
        <v>265</v>
      </c>
      <c r="H148" s="265" t="s">
        <v>265</v>
      </c>
      <c r="I148" s="265" t="s">
        <v>265</v>
      </c>
      <c r="J148" s="265" t="s">
        <v>265</v>
      </c>
      <c r="K148" s="265" t="s">
        <v>265</v>
      </c>
      <c r="L148" s="265" t="s">
        <v>265</v>
      </c>
      <c r="AQ148" s="267"/>
    </row>
    <row r="149" spans="1:43" s="265" customFormat="1">
      <c r="A149" s="265">
        <v>215379</v>
      </c>
      <c r="B149" s="265" t="s">
        <v>3417</v>
      </c>
      <c r="C149" s="265" t="s">
        <v>265</v>
      </c>
      <c r="D149" s="265" t="s">
        <v>266</v>
      </c>
      <c r="E149" s="265" t="s">
        <v>266</v>
      </c>
      <c r="F149" s="265" t="s">
        <v>266</v>
      </c>
      <c r="G149" s="265" t="s">
        <v>265</v>
      </c>
      <c r="H149" s="265" t="s">
        <v>265</v>
      </c>
      <c r="I149" s="265" t="s">
        <v>265</v>
      </c>
      <c r="J149" s="265" t="s">
        <v>265</v>
      </c>
      <c r="K149" s="265" t="s">
        <v>265</v>
      </c>
      <c r="L149" s="265" t="s">
        <v>265</v>
      </c>
      <c r="AQ149" s="267"/>
    </row>
    <row r="150" spans="1:43" s="265" customFormat="1">
      <c r="A150" s="265">
        <v>215363</v>
      </c>
      <c r="B150" s="265" t="s">
        <v>3417</v>
      </c>
      <c r="C150" s="265" t="s">
        <v>265</v>
      </c>
      <c r="D150" s="265" t="s">
        <v>266</v>
      </c>
      <c r="E150" s="265" t="s">
        <v>266</v>
      </c>
      <c r="F150" s="265" t="s">
        <v>266</v>
      </c>
      <c r="G150" s="265" t="s">
        <v>265</v>
      </c>
      <c r="H150" s="265" t="s">
        <v>265</v>
      </c>
      <c r="I150" s="265" t="s">
        <v>265</v>
      </c>
      <c r="J150" s="265" t="s">
        <v>265</v>
      </c>
      <c r="K150" s="265" t="s">
        <v>265</v>
      </c>
      <c r="L150" s="265" t="s">
        <v>265</v>
      </c>
      <c r="AQ150" s="267"/>
    </row>
    <row r="151" spans="1:43" s="265" customFormat="1">
      <c r="A151" s="265">
        <v>215341</v>
      </c>
      <c r="B151" s="265" t="s">
        <v>3417</v>
      </c>
      <c r="C151" s="265" t="s">
        <v>265</v>
      </c>
      <c r="D151" s="265" t="s">
        <v>266</v>
      </c>
      <c r="E151" s="265" t="s">
        <v>266</v>
      </c>
      <c r="F151" s="265" t="s">
        <v>266</v>
      </c>
      <c r="G151" s="265" t="s">
        <v>265</v>
      </c>
      <c r="H151" s="265" t="s">
        <v>265</v>
      </c>
      <c r="I151" s="265" t="s">
        <v>265</v>
      </c>
      <c r="J151" s="265" t="s">
        <v>265</v>
      </c>
      <c r="K151" s="265" t="s">
        <v>265</v>
      </c>
      <c r="L151" s="265" t="s">
        <v>265</v>
      </c>
      <c r="AQ151" s="267"/>
    </row>
    <row r="152" spans="1:43" s="265" customFormat="1">
      <c r="A152" s="265">
        <v>215289</v>
      </c>
      <c r="B152" s="265" t="s">
        <v>3417</v>
      </c>
      <c r="C152" s="265" t="s">
        <v>265</v>
      </c>
      <c r="D152" s="265" t="s">
        <v>266</v>
      </c>
      <c r="E152" s="265" t="s">
        <v>266</v>
      </c>
      <c r="F152" s="265" t="s">
        <v>266</v>
      </c>
      <c r="G152" s="265" t="s">
        <v>265</v>
      </c>
      <c r="H152" s="265" t="s">
        <v>265</v>
      </c>
      <c r="I152" s="265" t="s">
        <v>265</v>
      </c>
      <c r="J152" s="265" t="s">
        <v>265</v>
      </c>
      <c r="K152" s="265" t="s">
        <v>265</v>
      </c>
      <c r="L152" s="265" t="s">
        <v>265</v>
      </c>
      <c r="AQ152" s="267"/>
    </row>
    <row r="153" spans="1:43" s="265" customFormat="1">
      <c r="A153" s="265">
        <v>215266</v>
      </c>
      <c r="B153" s="265" t="s">
        <v>3417</v>
      </c>
      <c r="C153" s="265" t="s">
        <v>265</v>
      </c>
      <c r="D153" s="265" t="s">
        <v>266</v>
      </c>
      <c r="E153" s="265" t="s">
        <v>266</v>
      </c>
      <c r="F153" s="265" t="s">
        <v>266</v>
      </c>
      <c r="G153" s="265" t="s">
        <v>265</v>
      </c>
      <c r="H153" s="265" t="s">
        <v>265</v>
      </c>
      <c r="I153" s="265" t="s">
        <v>265</v>
      </c>
      <c r="J153" s="265" t="s">
        <v>265</v>
      </c>
      <c r="K153" s="265" t="s">
        <v>265</v>
      </c>
      <c r="L153" s="265" t="s">
        <v>265</v>
      </c>
      <c r="AQ153" s="267"/>
    </row>
    <row r="154" spans="1:43" s="265" customFormat="1">
      <c r="A154" s="265">
        <v>215255</v>
      </c>
      <c r="B154" s="265" t="s">
        <v>3417</v>
      </c>
      <c r="C154" s="265" t="s">
        <v>265</v>
      </c>
      <c r="D154" s="265" t="s">
        <v>266</v>
      </c>
      <c r="E154" s="265" t="s">
        <v>266</v>
      </c>
      <c r="F154" s="265" t="s">
        <v>266</v>
      </c>
      <c r="G154" s="265" t="s">
        <v>265</v>
      </c>
      <c r="H154" s="265" t="s">
        <v>265</v>
      </c>
      <c r="I154" s="265" t="s">
        <v>265</v>
      </c>
      <c r="J154" s="265" t="s">
        <v>265</v>
      </c>
      <c r="K154" s="265" t="s">
        <v>265</v>
      </c>
      <c r="L154" s="265" t="s">
        <v>265</v>
      </c>
      <c r="AQ154" s="267"/>
    </row>
    <row r="155" spans="1:43" s="265" customFormat="1">
      <c r="A155" s="265">
        <v>215224</v>
      </c>
      <c r="B155" s="265" t="s">
        <v>3417</v>
      </c>
      <c r="C155" s="265" t="s">
        <v>265</v>
      </c>
      <c r="D155" s="265" t="s">
        <v>266</v>
      </c>
      <c r="E155" s="265" t="s">
        <v>266</v>
      </c>
      <c r="F155" s="265" t="s">
        <v>266</v>
      </c>
      <c r="G155" s="265" t="s">
        <v>265</v>
      </c>
      <c r="H155" s="265" t="s">
        <v>265</v>
      </c>
      <c r="I155" s="265" t="s">
        <v>265</v>
      </c>
      <c r="J155" s="265" t="s">
        <v>265</v>
      </c>
      <c r="K155" s="265" t="s">
        <v>265</v>
      </c>
      <c r="L155" s="265" t="s">
        <v>265</v>
      </c>
      <c r="AQ155" s="267"/>
    </row>
    <row r="156" spans="1:43" s="265" customFormat="1">
      <c r="A156" s="265">
        <v>215208</v>
      </c>
      <c r="B156" s="265" t="s">
        <v>3417</v>
      </c>
      <c r="C156" s="265" t="s">
        <v>265</v>
      </c>
      <c r="D156" s="265" t="s">
        <v>266</v>
      </c>
      <c r="E156" s="265" t="s">
        <v>266</v>
      </c>
      <c r="F156" s="265" t="s">
        <v>266</v>
      </c>
      <c r="G156" s="265" t="s">
        <v>265</v>
      </c>
      <c r="H156" s="265" t="s">
        <v>265</v>
      </c>
      <c r="I156" s="265" t="s">
        <v>265</v>
      </c>
      <c r="J156" s="265" t="s">
        <v>265</v>
      </c>
      <c r="K156" s="265" t="s">
        <v>265</v>
      </c>
      <c r="L156" s="265" t="s">
        <v>265</v>
      </c>
      <c r="AQ156" s="267"/>
    </row>
    <row r="157" spans="1:43" s="265" customFormat="1">
      <c r="A157" s="265">
        <v>215204</v>
      </c>
      <c r="B157" s="265" t="s">
        <v>3417</v>
      </c>
      <c r="C157" s="265" t="s">
        <v>265</v>
      </c>
      <c r="D157" s="265" t="s">
        <v>266</v>
      </c>
      <c r="E157" s="265" t="s">
        <v>266</v>
      </c>
      <c r="F157" s="265" t="s">
        <v>266</v>
      </c>
      <c r="G157" s="265" t="s">
        <v>265</v>
      </c>
      <c r="H157" s="265" t="s">
        <v>265</v>
      </c>
      <c r="I157" s="265" t="s">
        <v>265</v>
      </c>
      <c r="J157" s="265" t="s">
        <v>265</v>
      </c>
      <c r="K157" s="265" t="s">
        <v>265</v>
      </c>
      <c r="L157" s="265" t="s">
        <v>265</v>
      </c>
      <c r="AQ157" s="267"/>
    </row>
    <row r="158" spans="1:43" s="265" customFormat="1">
      <c r="A158" s="265">
        <v>215181</v>
      </c>
      <c r="B158" s="265" t="s">
        <v>3417</v>
      </c>
      <c r="C158" s="265" t="s">
        <v>265</v>
      </c>
      <c r="D158" s="265" t="s">
        <v>266</v>
      </c>
      <c r="E158" s="265" t="s">
        <v>266</v>
      </c>
      <c r="F158" s="265" t="s">
        <v>266</v>
      </c>
      <c r="G158" s="265" t="s">
        <v>265</v>
      </c>
      <c r="H158" s="265" t="s">
        <v>265</v>
      </c>
      <c r="I158" s="265" t="s">
        <v>265</v>
      </c>
      <c r="J158" s="265" t="s">
        <v>265</v>
      </c>
      <c r="K158" s="265" t="s">
        <v>265</v>
      </c>
      <c r="L158" s="265" t="s">
        <v>265</v>
      </c>
      <c r="AQ158" s="267"/>
    </row>
    <row r="159" spans="1:43" s="265" customFormat="1">
      <c r="A159" s="265">
        <v>215153</v>
      </c>
      <c r="B159" s="265" t="s">
        <v>3417</v>
      </c>
      <c r="C159" s="265" t="s">
        <v>265</v>
      </c>
      <c r="D159" s="265" t="s">
        <v>266</v>
      </c>
      <c r="E159" s="265" t="s">
        <v>266</v>
      </c>
      <c r="F159" s="265" t="s">
        <v>266</v>
      </c>
      <c r="G159" s="265" t="s">
        <v>265</v>
      </c>
      <c r="H159" s="265" t="s">
        <v>265</v>
      </c>
      <c r="I159" s="265" t="s">
        <v>265</v>
      </c>
      <c r="J159" s="265" t="s">
        <v>265</v>
      </c>
      <c r="K159" s="265" t="s">
        <v>265</v>
      </c>
      <c r="L159" s="265" t="s">
        <v>265</v>
      </c>
      <c r="AQ159" s="267"/>
    </row>
    <row r="160" spans="1:43" s="265" customFormat="1">
      <c r="A160" s="265">
        <v>215123</v>
      </c>
      <c r="B160" s="265" t="s">
        <v>3417</v>
      </c>
      <c r="C160" s="265" t="s">
        <v>265</v>
      </c>
      <c r="D160" s="265" t="s">
        <v>266</v>
      </c>
      <c r="E160" s="265" t="s">
        <v>266</v>
      </c>
      <c r="F160" s="265" t="s">
        <v>266</v>
      </c>
      <c r="G160" s="265" t="s">
        <v>265</v>
      </c>
      <c r="H160" s="265" t="s">
        <v>265</v>
      </c>
      <c r="I160" s="265" t="s">
        <v>265</v>
      </c>
      <c r="J160" s="265" t="s">
        <v>265</v>
      </c>
      <c r="K160" s="265" t="s">
        <v>265</v>
      </c>
      <c r="L160" s="265" t="s">
        <v>265</v>
      </c>
      <c r="AQ160" s="267"/>
    </row>
    <row r="161" spans="1:43" s="265" customFormat="1">
      <c r="A161" s="265">
        <v>215121</v>
      </c>
      <c r="B161" s="265" t="s">
        <v>3417</v>
      </c>
      <c r="C161" s="265" t="s">
        <v>265</v>
      </c>
      <c r="D161" s="265" t="s">
        <v>266</v>
      </c>
      <c r="E161" s="265" t="s">
        <v>266</v>
      </c>
      <c r="F161" s="265" t="s">
        <v>266</v>
      </c>
      <c r="G161" s="265" t="s">
        <v>265</v>
      </c>
      <c r="H161" s="265" t="s">
        <v>265</v>
      </c>
      <c r="I161" s="265" t="s">
        <v>265</v>
      </c>
      <c r="J161" s="265" t="s">
        <v>265</v>
      </c>
      <c r="K161" s="265" t="s">
        <v>265</v>
      </c>
      <c r="L161" s="265" t="s">
        <v>265</v>
      </c>
      <c r="AQ161" s="267"/>
    </row>
    <row r="162" spans="1:43" s="265" customFormat="1">
      <c r="A162" s="265">
        <v>215114</v>
      </c>
      <c r="B162" s="265" t="s">
        <v>3417</v>
      </c>
      <c r="C162" s="265" t="s">
        <v>265</v>
      </c>
      <c r="D162" s="265" t="s">
        <v>266</v>
      </c>
      <c r="E162" s="265" t="s">
        <v>266</v>
      </c>
      <c r="F162" s="265" t="s">
        <v>266</v>
      </c>
      <c r="G162" s="265" t="s">
        <v>265</v>
      </c>
      <c r="H162" s="265" t="s">
        <v>265</v>
      </c>
      <c r="I162" s="265" t="s">
        <v>265</v>
      </c>
      <c r="J162" s="265" t="s">
        <v>265</v>
      </c>
      <c r="K162" s="265" t="s">
        <v>265</v>
      </c>
      <c r="L162" s="265" t="s">
        <v>265</v>
      </c>
      <c r="AQ162" s="267"/>
    </row>
    <row r="163" spans="1:43" s="265" customFormat="1">
      <c r="A163" s="265">
        <v>215097</v>
      </c>
      <c r="B163" s="265" t="s">
        <v>3417</v>
      </c>
      <c r="C163" s="265" t="s">
        <v>265</v>
      </c>
      <c r="D163" s="265" t="s">
        <v>266</v>
      </c>
      <c r="E163" s="265" t="s">
        <v>266</v>
      </c>
      <c r="F163" s="265" t="s">
        <v>266</v>
      </c>
      <c r="G163" s="265" t="s">
        <v>265</v>
      </c>
      <c r="H163" s="265" t="s">
        <v>265</v>
      </c>
      <c r="I163" s="265" t="s">
        <v>265</v>
      </c>
      <c r="J163" s="265" t="s">
        <v>265</v>
      </c>
      <c r="K163" s="265" t="s">
        <v>265</v>
      </c>
      <c r="L163" s="265" t="s">
        <v>265</v>
      </c>
      <c r="AQ163" s="267"/>
    </row>
    <row r="164" spans="1:43" s="265" customFormat="1">
      <c r="A164" s="265">
        <v>215090</v>
      </c>
      <c r="B164" s="265" t="s">
        <v>3417</v>
      </c>
      <c r="C164" s="265" t="s">
        <v>265</v>
      </c>
      <c r="D164" s="265" t="s">
        <v>266</v>
      </c>
      <c r="E164" s="265" t="s">
        <v>266</v>
      </c>
      <c r="F164" s="265" t="s">
        <v>266</v>
      </c>
      <c r="G164" s="265" t="s">
        <v>265</v>
      </c>
      <c r="H164" s="265" t="s">
        <v>265</v>
      </c>
      <c r="I164" s="265" t="s">
        <v>265</v>
      </c>
      <c r="J164" s="265" t="s">
        <v>265</v>
      </c>
      <c r="K164" s="265" t="s">
        <v>265</v>
      </c>
      <c r="L164" s="265" t="s">
        <v>265</v>
      </c>
      <c r="AQ164" s="267"/>
    </row>
    <row r="165" spans="1:43" s="265" customFormat="1">
      <c r="A165" s="265">
        <v>215085</v>
      </c>
      <c r="B165" s="265" t="s">
        <v>3417</v>
      </c>
      <c r="C165" s="265" t="s">
        <v>265</v>
      </c>
      <c r="D165" s="265" t="s">
        <v>266</v>
      </c>
      <c r="E165" s="265" t="s">
        <v>266</v>
      </c>
      <c r="F165" s="265" t="s">
        <v>266</v>
      </c>
      <c r="G165" s="265" t="s">
        <v>265</v>
      </c>
      <c r="H165" s="265" t="s">
        <v>265</v>
      </c>
      <c r="I165" s="265" t="s">
        <v>265</v>
      </c>
      <c r="J165" s="265" t="s">
        <v>265</v>
      </c>
      <c r="K165" s="265" t="s">
        <v>265</v>
      </c>
      <c r="L165" s="265" t="s">
        <v>265</v>
      </c>
      <c r="AQ165" s="267"/>
    </row>
    <row r="166" spans="1:43" s="265" customFormat="1">
      <c r="A166" s="265">
        <v>215077</v>
      </c>
      <c r="B166" s="265" t="s">
        <v>3417</v>
      </c>
      <c r="C166" s="265" t="s">
        <v>265</v>
      </c>
      <c r="D166" s="265" t="s">
        <v>266</v>
      </c>
      <c r="E166" s="265" t="s">
        <v>266</v>
      </c>
      <c r="F166" s="265" t="s">
        <v>266</v>
      </c>
      <c r="G166" s="265" t="s">
        <v>265</v>
      </c>
      <c r="H166" s="265" t="s">
        <v>265</v>
      </c>
      <c r="I166" s="265" t="s">
        <v>265</v>
      </c>
      <c r="J166" s="265" t="s">
        <v>265</v>
      </c>
      <c r="K166" s="265" t="s">
        <v>265</v>
      </c>
      <c r="L166" s="265" t="s">
        <v>265</v>
      </c>
      <c r="AQ166" s="267"/>
    </row>
    <row r="167" spans="1:43" s="265" customFormat="1">
      <c r="A167" s="265">
        <v>214959</v>
      </c>
      <c r="B167" s="265" t="s">
        <v>3417</v>
      </c>
      <c r="C167" s="265" t="s">
        <v>265</v>
      </c>
      <c r="D167" s="265" t="s">
        <v>266</v>
      </c>
      <c r="E167" s="265" t="s">
        <v>266</v>
      </c>
      <c r="F167" s="265" t="s">
        <v>266</v>
      </c>
      <c r="G167" s="265" t="s">
        <v>265</v>
      </c>
      <c r="H167" s="265" t="s">
        <v>265</v>
      </c>
      <c r="I167" s="265" t="s">
        <v>265</v>
      </c>
      <c r="J167" s="265" t="s">
        <v>265</v>
      </c>
      <c r="K167" s="265" t="s">
        <v>265</v>
      </c>
      <c r="L167" s="265" t="s">
        <v>265</v>
      </c>
      <c r="AQ167" s="267"/>
    </row>
    <row r="168" spans="1:43" s="265" customFormat="1">
      <c r="A168" s="265">
        <v>214922</v>
      </c>
      <c r="B168" s="265" t="s">
        <v>3417</v>
      </c>
      <c r="C168" s="265" t="s">
        <v>265</v>
      </c>
      <c r="D168" s="265" t="s">
        <v>266</v>
      </c>
      <c r="E168" s="265" t="s">
        <v>266</v>
      </c>
      <c r="F168" s="265" t="s">
        <v>266</v>
      </c>
      <c r="G168" s="265" t="s">
        <v>265</v>
      </c>
      <c r="H168" s="265" t="s">
        <v>265</v>
      </c>
      <c r="I168" s="265" t="s">
        <v>265</v>
      </c>
      <c r="J168" s="265" t="s">
        <v>265</v>
      </c>
      <c r="K168" s="265" t="s">
        <v>265</v>
      </c>
      <c r="L168" s="265" t="s">
        <v>265</v>
      </c>
      <c r="AQ168" s="267"/>
    </row>
    <row r="169" spans="1:43" s="265" customFormat="1">
      <c r="A169" s="265">
        <v>214858</v>
      </c>
      <c r="B169" s="265" t="s">
        <v>3417</v>
      </c>
      <c r="C169" s="265" t="s">
        <v>265</v>
      </c>
      <c r="D169" s="265" t="s">
        <v>266</v>
      </c>
      <c r="E169" s="265" t="s">
        <v>266</v>
      </c>
      <c r="F169" s="265" t="s">
        <v>266</v>
      </c>
      <c r="G169" s="265" t="s">
        <v>265</v>
      </c>
      <c r="H169" s="265" t="s">
        <v>265</v>
      </c>
      <c r="I169" s="265" t="s">
        <v>265</v>
      </c>
      <c r="J169" s="265" t="s">
        <v>265</v>
      </c>
      <c r="K169" s="265" t="s">
        <v>265</v>
      </c>
      <c r="L169" s="265" t="s">
        <v>265</v>
      </c>
      <c r="AQ169" s="267"/>
    </row>
    <row r="170" spans="1:43" s="265" customFormat="1">
      <c r="A170" s="265">
        <v>214851</v>
      </c>
      <c r="B170" s="265" t="s">
        <v>3417</v>
      </c>
      <c r="C170" s="265" t="s">
        <v>265</v>
      </c>
      <c r="D170" s="265" t="s">
        <v>266</v>
      </c>
      <c r="E170" s="265" t="s">
        <v>266</v>
      </c>
      <c r="F170" s="265" t="s">
        <v>266</v>
      </c>
      <c r="G170" s="265" t="s">
        <v>265</v>
      </c>
      <c r="H170" s="265" t="s">
        <v>265</v>
      </c>
      <c r="I170" s="265" t="s">
        <v>265</v>
      </c>
      <c r="J170" s="265" t="s">
        <v>265</v>
      </c>
      <c r="K170" s="265" t="s">
        <v>265</v>
      </c>
      <c r="L170" s="265" t="s">
        <v>265</v>
      </c>
      <c r="AQ170" s="267"/>
    </row>
    <row r="171" spans="1:43" s="265" customFormat="1">
      <c r="A171" s="265">
        <v>214831</v>
      </c>
      <c r="B171" s="265" t="s">
        <v>3417</v>
      </c>
      <c r="C171" s="265" t="s">
        <v>265</v>
      </c>
      <c r="D171" s="265" t="s">
        <v>266</v>
      </c>
      <c r="E171" s="265" t="s">
        <v>266</v>
      </c>
      <c r="F171" s="265" t="s">
        <v>266</v>
      </c>
      <c r="G171" s="265" t="s">
        <v>265</v>
      </c>
      <c r="H171" s="265" t="s">
        <v>265</v>
      </c>
      <c r="I171" s="265" t="s">
        <v>265</v>
      </c>
      <c r="J171" s="265" t="s">
        <v>265</v>
      </c>
      <c r="K171" s="265" t="s">
        <v>265</v>
      </c>
      <c r="L171" s="265" t="s">
        <v>265</v>
      </c>
      <c r="AQ171" s="267"/>
    </row>
    <row r="172" spans="1:43" s="265" customFormat="1">
      <c r="A172" s="265">
        <v>214825</v>
      </c>
      <c r="B172" s="265" t="s">
        <v>3417</v>
      </c>
      <c r="C172" s="265" t="s">
        <v>265</v>
      </c>
      <c r="D172" s="265" t="s">
        <v>266</v>
      </c>
      <c r="E172" s="265" t="s">
        <v>266</v>
      </c>
      <c r="F172" s="265" t="s">
        <v>266</v>
      </c>
      <c r="G172" s="265" t="s">
        <v>265</v>
      </c>
      <c r="H172" s="265" t="s">
        <v>265</v>
      </c>
      <c r="I172" s="265" t="s">
        <v>265</v>
      </c>
      <c r="J172" s="265" t="s">
        <v>265</v>
      </c>
      <c r="K172" s="265" t="s">
        <v>265</v>
      </c>
      <c r="L172" s="265" t="s">
        <v>265</v>
      </c>
      <c r="AQ172" s="267"/>
    </row>
    <row r="173" spans="1:43" s="265" customFormat="1">
      <c r="A173" s="265">
        <v>214762</v>
      </c>
      <c r="B173" s="265" t="s">
        <v>3417</v>
      </c>
      <c r="C173" s="265" t="s">
        <v>265</v>
      </c>
      <c r="D173" s="265" t="s">
        <v>266</v>
      </c>
      <c r="E173" s="265" t="s">
        <v>266</v>
      </c>
      <c r="F173" s="265" t="s">
        <v>266</v>
      </c>
      <c r="G173" s="265" t="s">
        <v>265</v>
      </c>
      <c r="H173" s="265" t="s">
        <v>265</v>
      </c>
      <c r="I173" s="265" t="s">
        <v>265</v>
      </c>
      <c r="J173" s="265" t="s">
        <v>265</v>
      </c>
      <c r="K173" s="265" t="s">
        <v>265</v>
      </c>
      <c r="L173" s="265" t="s">
        <v>265</v>
      </c>
      <c r="AQ173" s="267"/>
    </row>
    <row r="174" spans="1:43" s="265" customFormat="1">
      <c r="A174" s="265">
        <v>214709</v>
      </c>
      <c r="B174" s="265" t="s">
        <v>3417</v>
      </c>
      <c r="C174" s="265" t="s">
        <v>265</v>
      </c>
      <c r="D174" s="265" t="s">
        <v>266</v>
      </c>
      <c r="E174" s="265" t="s">
        <v>266</v>
      </c>
      <c r="F174" s="265" t="s">
        <v>266</v>
      </c>
      <c r="G174" s="265" t="s">
        <v>265</v>
      </c>
      <c r="H174" s="265" t="s">
        <v>265</v>
      </c>
      <c r="I174" s="265" t="s">
        <v>265</v>
      </c>
      <c r="J174" s="265" t="s">
        <v>265</v>
      </c>
      <c r="K174" s="265" t="s">
        <v>265</v>
      </c>
      <c r="L174" s="265" t="s">
        <v>265</v>
      </c>
      <c r="AQ174" s="267"/>
    </row>
    <row r="175" spans="1:43" s="265" customFormat="1">
      <c r="A175" s="265">
        <v>214676</v>
      </c>
      <c r="B175" s="265" t="s">
        <v>3417</v>
      </c>
      <c r="C175" s="265" t="s">
        <v>265</v>
      </c>
      <c r="D175" s="265" t="s">
        <v>266</v>
      </c>
      <c r="E175" s="265" t="s">
        <v>266</v>
      </c>
      <c r="F175" s="265" t="s">
        <v>266</v>
      </c>
      <c r="G175" s="265" t="s">
        <v>265</v>
      </c>
      <c r="H175" s="265" t="s">
        <v>265</v>
      </c>
      <c r="I175" s="265" t="s">
        <v>265</v>
      </c>
      <c r="J175" s="265" t="s">
        <v>265</v>
      </c>
      <c r="K175" s="265" t="s">
        <v>265</v>
      </c>
      <c r="L175" s="265" t="s">
        <v>265</v>
      </c>
      <c r="AQ175" s="267"/>
    </row>
    <row r="176" spans="1:43" s="265" customFormat="1">
      <c r="A176" s="265">
        <v>214658</v>
      </c>
      <c r="B176" s="265" t="s">
        <v>3417</v>
      </c>
      <c r="C176" s="265" t="s">
        <v>265</v>
      </c>
      <c r="D176" s="265" t="s">
        <v>266</v>
      </c>
      <c r="E176" s="265" t="s">
        <v>266</v>
      </c>
      <c r="F176" s="265" t="s">
        <v>266</v>
      </c>
      <c r="G176" s="265" t="s">
        <v>265</v>
      </c>
      <c r="H176" s="265" t="s">
        <v>265</v>
      </c>
      <c r="I176" s="265" t="s">
        <v>265</v>
      </c>
      <c r="J176" s="265" t="s">
        <v>265</v>
      </c>
      <c r="K176" s="265" t="s">
        <v>265</v>
      </c>
      <c r="L176" s="265" t="s">
        <v>265</v>
      </c>
      <c r="AQ176" s="267"/>
    </row>
    <row r="177" spans="1:43" s="265" customFormat="1">
      <c r="A177" s="265">
        <v>211514</v>
      </c>
      <c r="B177" s="265" t="s">
        <v>3417</v>
      </c>
      <c r="C177" s="265" t="s">
        <v>265</v>
      </c>
      <c r="D177" s="265" t="s">
        <v>266</v>
      </c>
      <c r="E177" s="265" t="s">
        <v>266</v>
      </c>
      <c r="F177" s="265" t="s">
        <v>266</v>
      </c>
      <c r="G177" s="265" t="s">
        <v>265</v>
      </c>
      <c r="H177" s="265" t="s">
        <v>265</v>
      </c>
      <c r="I177" s="265" t="s">
        <v>265</v>
      </c>
      <c r="J177" s="265" t="s">
        <v>265</v>
      </c>
      <c r="K177" s="265" t="s">
        <v>265</v>
      </c>
      <c r="L177" s="265" t="s">
        <v>265</v>
      </c>
      <c r="AQ177" s="267"/>
    </row>
    <row r="178" spans="1:43" s="265" customFormat="1">
      <c r="A178" s="265">
        <v>213904</v>
      </c>
      <c r="B178" s="265" t="s">
        <v>3417</v>
      </c>
      <c r="C178" s="265" t="s">
        <v>265</v>
      </c>
      <c r="D178" s="265" t="s">
        <v>264</v>
      </c>
      <c r="E178" s="265" t="s">
        <v>264</v>
      </c>
      <c r="F178" s="265" t="s">
        <v>266</v>
      </c>
      <c r="G178" s="265" t="s">
        <v>265</v>
      </c>
      <c r="H178" s="265" t="s">
        <v>265</v>
      </c>
      <c r="I178" s="265" t="s">
        <v>265</v>
      </c>
      <c r="J178" s="265" t="s">
        <v>265</v>
      </c>
      <c r="K178" s="265" t="s">
        <v>265</v>
      </c>
      <c r="L178" s="265" t="s">
        <v>265</v>
      </c>
      <c r="AQ178" s="267"/>
    </row>
    <row r="179" spans="1:43" s="265" customFormat="1">
      <c r="A179" s="265">
        <v>213668</v>
      </c>
      <c r="B179" s="265" t="s">
        <v>3417</v>
      </c>
      <c r="C179" s="265" t="s">
        <v>265</v>
      </c>
      <c r="D179" s="265" t="s">
        <v>264</v>
      </c>
      <c r="E179" s="265" t="s">
        <v>264</v>
      </c>
      <c r="F179" s="265" t="s">
        <v>266</v>
      </c>
      <c r="G179" s="265" t="s">
        <v>265</v>
      </c>
      <c r="H179" s="265" t="s">
        <v>265</v>
      </c>
      <c r="I179" s="265" t="s">
        <v>265</v>
      </c>
      <c r="J179" s="265" t="s">
        <v>265</v>
      </c>
      <c r="K179" s="265" t="s">
        <v>265</v>
      </c>
      <c r="L179" s="265" t="s">
        <v>265</v>
      </c>
      <c r="AQ179" s="267"/>
    </row>
    <row r="180" spans="1:43" s="265" customFormat="1">
      <c r="A180" s="265">
        <v>212824</v>
      </c>
      <c r="B180" s="265" t="s">
        <v>3417</v>
      </c>
      <c r="C180" s="265" t="s">
        <v>265</v>
      </c>
      <c r="D180" s="265" t="s">
        <v>265</v>
      </c>
      <c r="E180" s="265" t="s">
        <v>264</v>
      </c>
      <c r="F180" s="265" t="s">
        <v>264</v>
      </c>
      <c r="G180" s="265" t="s">
        <v>265</v>
      </c>
      <c r="H180" s="265" t="s">
        <v>265</v>
      </c>
      <c r="I180" s="265" t="s">
        <v>265</v>
      </c>
      <c r="J180" s="265" t="s">
        <v>265</v>
      </c>
      <c r="K180" s="265" t="s">
        <v>265</v>
      </c>
      <c r="L180" s="265" t="s">
        <v>265</v>
      </c>
      <c r="AQ180" s="267"/>
    </row>
    <row r="181" spans="1:43" s="265" customFormat="1">
      <c r="A181" s="265">
        <v>212588</v>
      </c>
      <c r="B181" s="265" t="s">
        <v>3417</v>
      </c>
      <c r="C181" s="265" t="s">
        <v>265</v>
      </c>
      <c r="D181" s="265" t="s">
        <v>264</v>
      </c>
      <c r="E181" s="265" t="s">
        <v>264</v>
      </c>
      <c r="F181" s="265" t="s">
        <v>264</v>
      </c>
      <c r="G181" s="265" t="s">
        <v>265</v>
      </c>
      <c r="H181" s="265" t="s">
        <v>265</v>
      </c>
      <c r="I181" s="265" t="s">
        <v>265</v>
      </c>
      <c r="J181" s="265" t="s">
        <v>265</v>
      </c>
      <c r="K181" s="265" t="s">
        <v>265</v>
      </c>
      <c r="L181" s="265" t="s">
        <v>265</v>
      </c>
      <c r="AQ181" s="267"/>
    </row>
    <row r="182" spans="1:43" s="265" customFormat="1">
      <c r="A182" s="265">
        <v>214672</v>
      </c>
      <c r="B182" s="265" t="s">
        <v>3417</v>
      </c>
      <c r="C182" s="265" t="s">
        <v>265</v>
      </c>
      <c r="D182" s="265" t="s">
        <v>265</v>
      </c>
      <c r="E182" s="265" t="s">
        <v>266</v>
      </c>
      <c r="F182" s="265" t="s">
        <v>265</v>
      </c>
      <c r="G182" s="265" t="s">
        <v>266</v>
      </c>
      <c r="H182" s="265" t="s">
        <v>265</v>
      </c>
      <c r="I182" s="265" t="s">
        <v>265</v>
      </c>
      <c r="J182" s="265" t="s">
        <v>265</v>
      </c>
      <c r="K182" s="265" t="s">
        <v>265</v>
      </c>
      <c r="L182" s="265" t="s">
        <v>265</v>
      </c>
      <c r="AQ182" s="267"/>
    </row>
    <row r="183" spans="1:43" s="265" customFormat="1">
      <c r="A183" s="265">
        <v>215412</v>
      </c>
      <c r="B183" s="265" t="s">
        <v>3417</v>
      </c>
      <c r="C183" s="265" t="s">
        <v>265</v>
      </c>
      <c r="D183" s="265" t="s">
        <v>266</v>
      </c>
      <c r="E183" s="265" t="s">
        <v>266</v>
      </c>
      <c r="F183" s="265" t="s">
        <v>265</v>
      </c>
      <c r="G183" s="265" t="s">
        <v>266</v>
      </c>
      <c r="H183" s="265" t="s">
        <v>265</v>
      </c>
      <c r="I183" s="265" t="s">
        <v>265</v>
      </c>
      <c r="J183" s="265" t="s">
        <v>265</v>
      </c>
      <c r="K183" s="265" t="s">
        <v>265</v>
      </c>
      <c r="L183" s="265" t="s">
        <v>265</v>
      </c>
      <c r="AQ183" s="267"/>
    </row>
    <row r="184" spans="1:43" s="265" customFormat="1">
      <c r="A184" s="265">
        <v>215382</v>
      </c>
      <c r="B184" s="265" t="s">
        <v>3417</v>
      </c>
      <c r="C184" s="265" t="s">
        <v>265</v>
      </c>
      <c r="D184" s="265" t="s">
        <v>266</v>
      </c>
      <c r="E184" s="265" t="s">
        <v>266</v>
      </c>
      <c r="F184" s="265" t="s">
        <v>265</v>
      </c>
      <c r="G184" s="265" t="s">
        <v>266</v>
      </c>
      <c r="H184" s="265" t="s">
        <v>265</v>
      </c>
      <c r="I184" s="265" t="s">
        <v>265</v>
      </c>
      <c r="J184" s="265" t="s">
        <v>265</v>
      </c>
      <c r="K184" s="265" t="s">
        <v>265</v>
      </c>
      <c r="L184" s="265" t="s">
        <v>265</v>
      </c>
      <c r="AQ184" s="267"/>
    </row>
    <row r="185" spans="1:43" s="265" customFormat="1">
      <c r="A185" s="265">
        <v>215371</v>
      </c>
      <c r="B185" s="265" t="s">
        <v>3417</v>
      </c>
      <c r="C185" s="265" t="s">
        <v>265</v>
      </c>
      <c r="D185" s="265" t="s">
        <v>266</v>
      </c>
      <c r="E185" s="265" t="s">
        <v>266</v>
      </c>
      <c r="F185" s="265" t="s">
        <v>265</v>
      </c>
      <c r="G185" s="265" t="s">
        <v>266</v>
      </c>
      <c r="H185" s="265" t="s">
        <v>265</v>
      </c>
      <c r="I185" s="265" t="s">
        <v>265</v>
      </c>
      <c r="J185" s="265" t="s">
        <v>265</v>
      </c>
      <c r="K185" s="265" t="s">
        <v>265</v>
      </c>
      <c r="L185" s="265" t="s">
        <v>265</v>
      </c>
      <c r="AQ185" s="267"/>
    </row>
    <row r="186" spans="1:43" s="265" customFormat="1">
      <c r="A186" s="265">
        <v>215344</v>
      </c>
      <c r="B186" s="265" t="s">
        <v>3417</v>
      </c>
      <c r="C186" s="265" t="s">
        <v>265</v>
      </c>
      <c r="D186" s="265" t="s">
        <v>266</v>
      </c>
      <c r="E186" s="265" t="s">
        <v>266</v>
      </c>
      <c r="F186" s="265" t="s">
        <v>265</v>
      </c>
      <c r="G186" s="265" t="s">
        <v>266</v>
      </c>
      <c r="H186" s="265" t="s">
        <v>265</v>
      </c>
      <c r="I186" s="265" t="s">
        <v>265</v>
      </c>
      <c r="J186" s="265" t="s">
        <v>265</v>
      </c>
      <c r="K186" s="265" t="s">
        <v>265</v>
      </c>
      <c r="L186" s="265" t="s">
        <v>265</v>
      </c>
      <c r="AQ186" s="267"/>
    </row>
    <row r="187" spans="1:43" s="265" customFormat="1">
      <c r="A187" s="265">
        <v>215299</v>
      </c>
      <c r="B187" s="265" t="s">
        <v>3417</v>
      </c>
      <c r="C187" s="265" t="s">
        <v>265</v>
      </c>
      <c r="D187" s="265" t="s">
        <v>266</v>
      </c>
      <c r="E187" s="265" t="s">
        <v>266</v>
      </c>
      <c r="F187" s="265" t="s">
        <v>265</v>
      </c>
      <c r="G187" s="265" t="s">
        <v>266</v>
      </c>
      <c r="H187" s="265" t="s">
        <v>265</v>
      </c>
      <c r="I187" s="265" t="s">
        <v>265</v>
      </c>
      <c r="J187" s="265" t="s">
        <v>265</v>
      </c>
      <c r="K187" s="265" t="s">
        <v>265</v>
      </c>
      <c r="L187" s="265" t="s">
        <v>265</v>
      </c>
      <c r="AQ187" s="267"/>
    </row>
    <row r="188" spans="1:43" s="265" customFormat="1">
      <c r="A188" s="265">
        <v>214980</v>
      </c>
      <c r="B188" s="265" t="s">
        <v>3417</v>
      </c>
      <c r="C188" s="265" t="s">
        <v>265</v>
      </c>
      <c r="D188" s="265" t="s">
        <v>266</v>
      </c>
      <c r="E188" s="265" t="s">
        <v>266</v>
      </c>
      <c r="F188" s="265" t="s">
        <v>265</v>
      </c>
      <c r="G188" s="265" t="s">
        <v>266</v>
      </c>
      <c r="H188" s="265" t="s">
        <v>265</v>
      </c>
      <c r="I188" s="265" t="s">
        <v>265</v>
      </c>
      <c r="J188" s="265" t="s">
        <v>265</v>
      </c>
      <c r="K188" s="265" t="s">
        <v>265</v>
      </c>
      <c r="L188" s="265" t="s">
        <v>265</v>
      </c>
      <c r="AQ188" s="267"/>
    </row>
    <row r="189" spans="1:43" s="265" customFormat="1">
      <c r="A189" s="265">
        <v>214796</v>
      </c>
      <c r="B189" s="265" t="s">
        <v>3417</v>
      </c>
      <c r="C189" s="265" t="s">
        <v>265</v>
      </c>
      <c r="D189" s="265" t="s">
        <v>266</v>
      </c>
      <c r="E189" s="265" t="s">
        <v>266</v>
      </c>
      <c r="F189" s="265" t="s">
        <v>265</v>
      </c>
      <c r="G189" s="265" t="s">
        <v>266</v>
      </c>
      <c r="H189" s="265" t="s">
        <v>265</v>
      </c>
      <c r="I189" s="265" t="s">
        <v>265</v>
      </c>
      <c r="J189" s="265" t="s">
        <v>265</v>
      </c>
      <c r="K189" s="265" t="s">
        <v>265</v>
      </c>
      <c r="L189" s="265" t="s">
        <v>265</v>
      </c>
      <c r="AQ189" s="267"/>
    </row>
    <row r="190" spans="1:43" s="265" customFormat="1">
      <c r="A190" s="265">
        <v>214683</v>
      </c>
      <c r="B190" s="265" t="s">
        <v>3417</v>
      </c>
      <c r="C190" s="265" t="s">
        <v>265</v>
      </c>
      <c r="D190" s="265" t="s">
        <v>266</v>
      </c>
      <c r="E190" s="265" t="s">
        <v>266</v>
      </c>
      <c r="F190" s="265" t="s">
        <v>265</v>
      </c>
      <c r="G190" s="265" t="s">
        <v>266</v>
      </c>
      <c r="H190" s="265" t="s">
        <v>265</v>
      </c>
      <c r="I190" s="265" t="s">
        <v>265</v>
      </c>
      <c r="J190" s="265" t="s">
        <v>265</v>
      </c>
      <c r="K190" s="265" t="s">
        <v>265</v>
      </c>
      <c r="L190" s="265" t="s">
        <v>265</v>
      </c>
      <c r="AQ190" s="267"/>
    </row>
    <row r="191" spans="1:43" s="265" customFormat="1">
      <c r="A191" s="265">
        <v>215141</v>
      </c>
      <c r="B191" s="265" t="s">
        <v>3417</v>
      </c>
      <c r="C191" s="265" t="s">
        <v>265</v>
      </c>
      <c r="D191" s="265" t="s">
        <v>266</v>
      </c>
      <c r="E191" s="265" t="s">
        <v>265</v>
      </c>
      <c r="F191" s="265" t="s">
        <v>266</v>
      </c>
      <c r="G191" s="265" t="s">
        <v>266</v>
      </c>
      <c r="H191" s="265" t="s">
        <v>265</v>
      </c>
      <c r="I191" s="265" t="s">
        <v>265</v>
      </c>
      <c r="J191" s="265" t="s">
        <v>265</v>
      </c>
      <c r="K191" s="265" t="s">
        <v>265</v>
      </c>
      <c r="L191" s="265" t="s">
        <v>265</v>
      </c>
      <c r="AQ191" s="267"/>
    </row>
    <row r="192" spans="1:43" s="265" customFormat="1">
      <c r="A192" s="265">
        <v>214669</v>
      </c>
      <c r="B192" s="265" t="s">
        <v>3417</v>
      </c>
      <c r="C192" s="265" t="s">
        <v>265</v>
      </c>
      <c r="D192" s="265" t="s">
        <v>266</v>
      </c>
      <c r="E192" s="265" t="s">
        <v>265</v>
      </c>
      <c r="F192" s="265" t="s">
        <v>266</v>
      </c>
      <c r="G192" s="265" t="s">
        <v>266</v>
      </c>
      <c r="H192" s="265" t="s">
        <v>265</v>
      </c>
      <c r="I192" s="265" t="s">
        <v>265</v>
      </c>
      <c r="J192" s="265" t="s">
        <v>265</v>
      </c>
      <c r="K192" s="265" t="s">
        <v>265</v>
      </c>
      <c r="L192" s="265" t="s">
        <v>265</v>
      </c>
      <c r="AQ192" s="267"/>
    </row>
    <row r="193" spans="1:43" s="265" customFormat="1">
      <c r="A193" s="265">
        <v>215508</v>
      </c>
      <c r="B193" s="265" t="s">
        <v>3417</v>
      </c>
      <c r="C193" s="265" t="s">
        <v>265</v>
      </c>
      <c r="D193" s="265" t="s">
        <v>265</v>
      </c>
      <c r="E193" s="265" t="s">
        <v>266</v>
      </c>
      <c r="F193" s="265" t="s">
        <v>266</v>
      </c>
      <c r="G193" s="265" t="s">
        <v>266</v>
      </c>
      <c r="H193" s="265" t="s">
        <v>265</v>
      </c>
      <c r="I193" s="265" t="s">
        <v>265</v>
      </c>
      <c r="J193" s="265" t="s">
        <v>265</v>
      </c>
      <c r="K193" s="265" t="s">
        <v>265</v>
      </c>
      <c r="L193" s="265" t="s">
        <v>265</v>
      </c>
      <c r="AQ193" s="267"/>
    </row>
    <row r="194" spans="1:43" s="265" customFormat="1">
      <c r="A194" s="265">
        <v>215307</v>
      </c>
      <c r="B194" s="265" t="s">
        <v>3417</v>
      </c>
      <c r="C194" s="265" t="s">
        <v>265</v>
      </c>
      <c r="D194" s="265" t="s">
        <v>265</v>
      </c>
      <c r="E194" s="265" t="s">
        <v>266</v>
      </c>
      <c r="F194" s="265" t="s">
        <v>266</v>
      </c>
      <c r="G194" s="265" t="s">
        <v>266</v>
      </c>
      <c r="H194" s="265" t="s">
        <v>265</v>
      </c>
      <c r="I194" s="265" t="s">
        <v>265</v>
      </c>
      <c r="J194" s="265" t="s">
        <v>265</v>
      </c>
      <c r="K194" s="265" t="s">
        <v>265</v>
      </c>
      <c r="L194" s="265" t="s">
        <v>265</v>
      </c>
      <c r="AQ194" s="267"/>
    </row>
    <row r="195" spans="1:43" s="265" customFormat="1">
      <c r="A195" s="265">
        <v>215501</v>
      </c>
      <c r="B195" s="265" t="s">
        <v>3417</v>
      </c>
      <c r="C195" s="265" t="s">
        <v>265</v>
      </c>
      <c r="D195" s="265" t="s">
        <v>266</v>
      </c>
      <c r="E195" s="265" t="s">
        <v>266</v>
      </c>
      <c r="F195" s="265" t="s">
        <v>266</v>
      </c>
      <c r="G195" s="265" t="s">
        <v>266</v>
      </c>
      <c r="H195" s="265" t="s">
        <v>265</v>
      </c>
      <c r="I195" s="265" t="s">
        <v>265</v>
      </c>
      <c r="J195" s="265" t="s">
        <v>265</v>
      </c>
      <c r="K195" s="265" t="s">
        <v>265</v>
      </c>
      <c r="L195" s="265" t="s">
        <v>265</v>
      </c>
      <c r="AQ195" s="267"/>
    </row>
    <row r="196" spans="1:43" s="265" customFormat="1">
      <c r="A196" s="265">
        <v>215433</v>
      </c>
      <c r="B196" s="265" t="s">
        <v>3417</v>
      </c>
      <c r="C196" s="265" t="s">
        <v>265</v>
      </c>
      <c r="D196" s="265" t="s">
        <v>266</v>
      </c>
      <c r="E196" s="265" t="s">
        <v>266</v>
      </c>
      <c r="F196" s="265" t="s">
        <v>266</v>
      </c>
      <c r="G196" s="265" t="s">
        <v>266</v>
      </c>
      <c r="H196" s="265" t="s">
        <v>265</v>
      </c>
      <c r="I196" s="265" t="s">
        <v>265</v>
      </c>
      <c r="J196" s="265" t="s">
        <v>265</v>
      </c>
      <c r="K196" s="265" t="s">
        <v>265</v>
      </c>
      <c r="L196" s="265" t="s">
        <v>265</v>
      </c>
      <c r="AQ196" s="267"/>
    </row>
    <row r="197" spans="1:43" s="265" customFormat="1">
      <c r="A197" s="265">
        <v>215308</v>
      </c>
      <c r="B197" s="265" t="s">
        <v>3417</v>
      </c>
      <c r="C197" s="265" t="s">
        <v>265</v>
      </c>
      <c r="D197" s="265" t="s">
        <v>266</v>
      </c>
      <c r="E197" s="265" t="s">
        <v>266</v>
      </c>
      <c r="F197" s="265" t="s">
        <v>266</v>
      </c>
      <c r="G197" s="265" t="s">
        <v>266</v>
      </c>
      <c r="H197" s="265" t="s">
        <v>265</v>
      </c>
      <c r="I197" s="265" t="s">
        <v>265</v>
      </c>
      <c r="J197" s="265" t="s">
        <v>265</v>
      </c>
      <c r="K197" s="265" t="s">
        <v>265</v>
      </c>
      <c r="L197" s="265" t="s">
        <v>265</v>
      </c>
      <c r="AQ197" s="267"/>
    </row>
    <row r="198" spans="1:43" s="265" customFormat="1">
      <c r="A198" s="265">
        <v>215207</v>
      </c>
      <c r="B198" s="265" t="s">
        <v>3417</v>
      </c>
      <c r="C198" s="265" t="s">
        <v>265</v>
      </c>
      <c r="D198" s="265" t="s">
        <v>266</v>
      </c>
      <c r="E198" s="265" t="s">
        <v>266</v>
      </c>
      <c r="F198" s="265" t="s">
        <v>266</v>
      </c>
      <c r="G198" s="265" t="s">
        <v>266</v>
      </c>
      <c r="H198" s="265" t="s">
        <v>265</v>
      </c>
      <c r="I198" s="265" t="s">
        <v>265</v>
      </c>
      <c r="J198" s="265" t="s">
        <v>265</v>
      </c>
      <c r="K198" s="265" t="s">
        <v>265</v>
      </c>
      <c r="L198" s="265" t="s">
        <v>265</v>
      </c>
      <c r="AQ198" s="267"/>
    </row>
    <row r="199" spans="1:43" s="265" customFormat="1">
      <c r="A199" s="265">
        <v>215030</v>
      </c>
      <c r="B199" s="265" t="s">
        <v>3417</v>
      </c>
      <c r="C199" s="265" t="s">
        <v>265</v>
      </c>
      <c r="D199" s="265" t="s">
        <v>266</v>
      </c>
      <c r="E199" s="265" t="s">
        <v>266</v>
      </c>
      <c r="F199" s="265" t="s">
        <v>266</v>
      </c>
      <c r="G199" s="265" t="s">
        <v>266</v>
      </c>
      <c r="H199" s="265" t="s">
        <v>265</v>
      </c>
      <c r="I199" s="265" t="s">
        <v>265</v>
      </c>
      <c r="J199" s="265" t="s">
        <v>265</v>
      </c>
      <c r="K199" s="265" t="s">
        <v>265</v>
      </c>
      <c r="L199" s="265" t="s">
        <v>265</v>
      </c>
      <c r="AQ199" s="267"/>
    </row>
    <row r="200" spans="1:43" s="265" customFormat="1">
      <c r="A200" s="265">
        <v>215023</v>
      </c>
      <c r="B200" s="265" t="s">
        <v>3417</v>
      </c>
      <c r="C200" s="265" t="s">
        <v>265</v>
      </c>
      <c r="D200" s="265" t="s">
        <v>266</v>
      </c>
      <c r="E200" s="265" t="s">
        <v>266</v>
      </c>
      <c r="F200" s="265" t="s">
        <v>266</v>
      </c>
      <c r="G200" s="265" t="s">
        <v>266</v>
      </c>
      <c r="H200" s="265" t="s">
        <v>265</v>
      </c>
      <c r="I200" s="265" t="s">
        <v>265</v>
      </c>
      <c r="J200" s="265" t="s">
        <v>265</v>
      </c>
      <c r="K200" s="265" t="s">
        <v>265</v>
      </c>
      <c r="L200" s="265" t="s">
        <v>265</v>
      </c>
      <c r="AQ200" s="267"/>
    </row>
    <row r="201" spans="1:43" s="265" customFormat="1">
      <c r="A201" s="265">
        <v>214986</v>
      </c>
      <c r="B201" s="265" t="s">
        <v>3417</v>
      </c>
      <c r="C201" s="265" t="s">
        <v>265</v>
      </c>
      <c r="D201" s="265" t="s">
        <v>266</v>
      </c>
      <c r="E201" s="265" t="s">
        <v>266</v>
      </c>
      <c r="F201" s="265" t="s">
        <v>266</v>
      </c>
      <c r="G201" s="265" t="s">
        <v>266</v>
      </c>
      <c r="H201" s="265" t="s">
        <v>265</v>
      </c>
      <c r="I201" s="265" t="s">
        <v>265</v>
      </c>
      <c r="J201" s="265" t="s">
        <v>265</v>
      </c>
      <c r="K201" s="265" t="s">
        <v>265</v>
      </c>
      <c r="L201" s="265" t="s">
        <v>265</v>
      </c>
      <c r="AQ201" s="267"/>
    </row>
    <row r="202" spans="1:43" s="265" customFormat="1">
      <c r="A202" s="265">
        <v>214981</v>
      </c>
      <c r="B202" s="265" t="s">
        <v>3417</v>
      </c>
      <c r="C202" s="265" t="s">
        <v>265</v>
      </c>
      <c r="D202" s="265" t="s">
        <v>266</v>
      </c>
      <c r="E202" s="265" t="s">
        <v>266</v>
      </c>
      <c r="F202" s="265" t="s">
        <v>266</v>
      </c>
      <c r="G202" s="265" t="s">
        <v>266</v>
      </c>
      <c r="H202" s="265" t="s">
        <v>265</v>
      </c>
      <c r="I202" s="265" t="s">
        <v>265</v>
      </c>
      <c r="J202" s="265" t="s">
        <v>265</v>
      </c>
      <c r="K202" s="265" t="s">
        <v>265</v>
      </c>
      <c r="L202" s="265" t="s">
        <v>265</v>
      </c>
      <c r="AQ202" s="267"/>
    </row>
    <row r="203" spans="1:43" s="265" customFormat="1">
      <c r="A203" s="265">
        <v>214968</v>
      </c>
      <c r="B203" s="265" t="s">
        <v>3417</v>
      </c>
      <c r="C203" s="265" t="s">
        <v>265</v>
      </c>
      <c r="D203" s="265" t="s">
        <v>266</v>
      </c>
      <c r="E203" s="265" t="s">
        <v>266</v>
      </c>
      <c r="F203" s="265" t="s">
        <v>266</v>
      </c>
      <c r="G203" s="265" t="s">
        <v>266</v>
      </c>
      <c r="H203" s="265" t="s">
        <v>265</v>
      </c>
      <c r="I203" s="265" t="s">
        <v>265</v>
      </c>
      <c r="J203" s="265" t="s">
        <v>265</v>
      </c>
      <c r="K203" s="265" t="s">
        <v>265</v>
      </c>
      <c r="L203" s="265" t="s">
        <v>265</v>
      </c>
      <c r="AQ203" s="267"/>
    </row>
    <row r="204" spans="1:43" s="265" customFormat="1">
      <c r="A204" s="265">
        <v>214934</v>
      </c>
      <c r="B204" s="265" t="s">
        <v>3417</v>
      </c>
      <c r="C204" s="265" t="s">
        <v>265</v>
      </c>
      <c r="D204" s="265" t="s">
        <v>266</v>
      </c>
      <c r="E204" s="265" t="s">
        <v>266</v>
      </c>
      <c r="F204" s="265" t="s">
        <v>266</v>
      </c>
      <c r="G204" s="265" t="s">
        <v>266</v>
      </c>
      <c r="H204" s="265" t="s">
        <v>265</v>
      </c>
      <c r="I204" s="265" t="s">
        <v>265</v>
      </c>
      <c r="J204" s="265" t="s">
        <v>265</v>
      </c>
      <c r="K204" s="265" t="s">
        <v>265</v>
      </c>
      <c r="L204" s="265" t="s">
        <v>265</v>
      </c>
      <c r="AQ204" s="267"/>
    </row>
    <row r="205" spans="1:43" s="265" customFormat="1">
      <c r="A205" s="265">
        <v>214878</v>
      </c>
      <c r="B205" s="265" t="s">
        <v>3417</v>
      </c>
      <c r="C205" s="265" t="s">
        <v>265</v>
      </c>
      <c r="D205" s="265" t="s">
        <v>266</v>
      </c>
      <c r="E205" s="265" t="s">
        <v>266</v>
      </c>
      <c r="F205" s="265" t="s">
        <v>266</v>
      </c>
      <c r="G205" s="265" t="s">
        <v>266</v>
      </c>
      <c r="H205" s="265" t="s">
        <v>265</v>
      </c>
      <c r="I205" s="265" t="s">
        <v>265</v>
      </c>
      <c r="J205" s="265" t="s">
        <v>265</v>
      </c>
      <c r="K205" s="265" t="s">
        <v>265</v>
      </c>
      <c r="L205" s="265" t="s">
        <v>265</v>
      </c>
      <c r="AQ205" s="267"/>
    </row>
    <row r="206" spans="1:43" s="265" customFormat="1">
      <c r="A206" s="265">
        <v>214837</v>
      </c>
      <c r="B206" s="265" t="s">
        <v>3417</v>
      </c>
      <c r="C206" s="265" t="s">
        <v>265</v>
      </c>
      <c r="D206" s="265" t="s">
        <v>266</v>
      </c>
      <c r="E206" s="265" t="s">
        <v>266</v>
      </c>
      <c r="F206" s="265" t="s">
        <v>266</v>
      </c>
      <c r="G206" s="265" t="s">
        <v>266</v>
      </c>
      <c r="H206" s="265" t="s">
        <v>265</v>
      </c>
      <c r="I206" s="265" t="s">
        <v>265</v>
      </c>
      <c r="J206" s="265" t="s">
        <v>265</v>
      </c>
      <c r="K206" s="265" t="s">
        <v>265</v>
      </c>
      <c r="L206" s="265" t="s">
        <v>265</v>
      </c>
      <c r="AQ206" s="267"/>
    </row>
    <row r="207" spans="1:43" s="265" customFormat="1">
      <c r="A207" s="265">
        <v>214823</v>
      </c>
      <c r="B207" s="265" t="s">
        <v>3417</v>
      </c>
      <c r="C207" s="265" t="s">
        <v>265</v>
      </c>
      <c r="D207" s="265" t="s">
        <v>266</v>
      </c>
      <c r="E207" s="265" t="s">
        <v>266</v>
      </c>
      <c r="F207" s="265" t="s">
        <v>266</v>
      </c>
      <c r="G207" s="265" t="s">
        <v>266</v>
      </c>
      <c r="H207" s="265" t="s">
        <v>265</v>
      </c>
      <c r="I207" s="265" t="s">
        <v>265</v>
      </c>
      <c r="J207" s="265" t="s">
        <v>265</v>
      </c>
      <c r="K207" s="265" t="s">
        <v>265</v>
      </c>
      <c r="L207" s="265" t="s">
        <v>265</v>
      </c>
      <c r="AQ207" s="267"/>
    </row>
    <row r="208" spans="1:43" s="265" customFormat="1">
      <c r="A208" s="265">
        <v>214811</v>
      </c>
      <c r="B208" s="265" t="s">
        <v>3417</v>
      </c>
      <c r="C208" s="265" t="s">
        <v>265</v>
      </c>
      <c r="D208" s="265" t="s">
        <v>266</v>
      </c>
      <c r="E208" s="265" t="s">
        <v>266</v>
      </c>
      <c r="F208" s="265" t="s">
        <v>266</v>
      </c>
      <c r="G208" s="265" t="s">
        <v>266</v>
      </c>
      <c r="H208" s="265" t="s">
        <v>265</v>
      </c>
      <c r="I208" s="265" t="s">
        <v>265</v>
      </c>
      <c r="J208" s="265" t="s">
        <v>265</v>
      </c>
      <c r="K208" s="265" t="s">
        <v>265</v>
      </c>
      <c r="L208" s="265" t="s">
        <v>265</v>
      </c>
      <c r="AQ208" s="267"/>
    </row>
    <row r="209" spans="1:43" s="265" customFormat="1">
      <c r="A209" s="265">
        <v>214789</v>
      </c>
      <c r="B209" s="265" t="s">
        <v>3417</v>
      </c>
      <c r="C209" s="265" t="s">
        <v>265</v>
      </c>
      <c r="D209" s="265" t="s">
        <v>266</v>
      </c>
      <c r="E209" s="265" t="s">
        <v>266</v>
      </c>
      <c r="F209" s="265" t="s">
        <v>266</v>
      </c>
      <c r="G209" s="265" t="s">
        <v>266</v>
      </c>
      <c r="H209" s="265" t="s">
        <v>265</v>
      </c>
      <c r="I209" s="265" t="s">
        <v>265</v>
      </c>
      <c r="J209" s="265" t="s">
        <v>265</v>
      </c>
      <c r="K209" s="265" t="s">
        <v>265</v>
      </c>
      <c r="L209" s="265" t="s">
        <v>265</v>
      </c>
      <c r="AQ209" s="267"/>
    </row>
    <row r="210" spans="1:43" s="265" customFormat="1">
      <c r="A210" s="265">
        <v>214760</v>
      </c>
      <c r="B210" s="265" t="s">
        <v>3417</v>
      </c>
      <c r="C210" s="265" t="s">
        <v>265</v>
      </c>
      <c r="D210" s="265" t="s">
        <v>266</v>
      </c>
      <c r="E210" s="265" t="s">
        <v>266</v>
      </c>
      <c r="F210" s="265" t="s">
        <v>266</v>
      </c>
      <c r="G210" s="265" t="s">
        <v>266</v>
      </c>
      <c r="H210" s="265" t="s">
        <v>265</v>
      </c>
      <c r="I210" s="265" t="s">
        <v>265</v>
      </c>
      <c r="J210" s="265" t="s">
        <v>265</v>
      </c>
      <c r="K210" s="265" t="s">
        <v>265</v>
      </c>
      <c r="L210" s="265" t="s">
        <v>265</v>
      </c>
      <c r="AQ210" s="267"/>
    </row>
    <row r="211" spans="1:43" s="265" customFormat="1">
      <c r="A211" s="265">
        <v>214671</v>
      </c>
      <c r="B211" s="265" t="s">
        <v>3417</v>
      </c>
      <c r="C211" s="265" t="s">
        <v>265</v>
      </c>
      <c r="D211" s="265" t="s">
        <v>266</v>
      </c>
      <c r="E211" s="265" t="s">
        <v>266</v>
      </c>
      <c r="F211" s="265" t="s">
        <v>266</v>
      </c>
      <c r="G211" s="265" t="s">
        <v>266</v>
      </c>
      <c r="H211" s="265" t="s">
        <v>265</v>
      </c>
      <c r="I211" s="265" t="s">
        <v>265</v>
      </c>
      <c r="J211" s="265" t="s">
        <v>265</v>
      </c>
      <c r="K211" s="265" t="s">
        <v>265</v>
      </c>
      <c r="L211" s="265" t="s">
        <v>265</v>
      </c>
      <c r="AQ211" s="267"/>
    </row>
    <row r="212" spans="1:43" s="265" customFormat="1">
      <c r="A212" s="265">
        <v>214659</v>
      </c>
      <c r="B212" s="265" t="s">
        <v>3417</v>
      </c>
      <c r="C212" s="265" t="s">
        <v>265</v>
      </c>
      <c r="D212" s="265" t="s">
        <v>266</v>
      </c>
      <c r="E212" s="265" t="s">
        <v>266</v>
      </c>
      <c r="F212" s="265" t="s">
        <v>266</v>
      </c>
      <c r="G212" s="265" t="s">
        <v>266</v>
      </c>
      <c r="H212" s="265" t="s">
        <v>265</v>
      </c>
      <c r="I212" s="265" t="s">
        <v>265</v>
      </c>
      <c r="J212" s="265" t="s">
        <v>265</v>
      </c>
      <c r="K212" s="265" t="s">
        <v>265</v>
      </c>
      <c r="L212" s="265" t="s">
        <v>265</v>
      </c>
      <c r="AQ212" s="267"/>
    </row>
    <row r="213" spans="1:43" s="265" customFormat="1">
      <c r="A213" s="265">
        <v>214653</v>
      </c>
      <c r="B213" s="265" t="s">
        <v>3417</v>
      </c>
      <c r="C213" s="265" t="s">
        <v>265</v>
      </c>
      <c r="D213" s="265" t="s">
        <v>266</v>
      </c>
      <c r="E213" s="265" t="s">
        <v>266</v>
      </c>
      <c r="F213" s="265" t="s">
        <v>266</v>
      </c>
      <c r="G213" s="265" t="s">
        <v>266</v>
      </c>
      <c r="H213" s="265" t="s">
        <v>265</v>
      </c>
      <c r="I213" s="265" t="s">
        <v>265</v>
      </c>
      <c r="J213" s="265" t="s">
        <v>265</v>
      </c>
      <c r="K213" s="265" t="s">
        <v>265</v>
      </c>
      <c r="L213" s="265" t="s">
        <v>265</v>
      </c>
      <c r="AQ213" s="267"/>
    </row>
    <row r="214" spans="1:43" s="265" customFormat="1">
      <c r="A214" s="265">
        <v>212900</v>
      </c>
      <c r="B214" s="265" t="s">
        <v>3417</v>
      </c>
      <c r="C214" s="265" t="s">
        <v>265</v>
      </c>
      <c r="D214" s="265" t="s">
        <v>264</v>
      </c>
      <c r="E214" s="265" t="s">
        <v>264</v>
      </c>
      <c r="F214" s="265" t="s">
        <v>265</v>
      </c>
      <c r="G214" s="265" t="s">
        <v>264</v>
      </c>
      <c r="H214" s="265" t="s">
        <v>265</v>
      </c>
      <c r="I214" s="265" t="s">
        <v>265</v>
      </c>
      <c r="J214" s="265" t="s">
        <v>265</v>
      </c>
      <c r="K214" s="265" t="s">
        <v>265</v>
      </c>
      <c r="L214" s="265" t="s">
        <v>265</v>
      </c>
      <c r="AQ214" s="267"/>
    </row>
    <row r="215" spans="1:43" s="265" customFormat="1">
      <c r="A215" s="265">
        <v>215454</v>
      </c>
      <c r="B215" s="265" t="s">
        <v>3417</v>
      </c>
      <c r="C215" s="265" t="s">
        <v>265</v>
      </c>
      <c r="D215" s="265" t="s">
        <v>264</v>
      </c>
      <c r="E215" s="265" t="s">
        <v>264</v>
      </c>
      <c r="F215" s="265" t="s">
        <v>264</v>
      </c>
      <c r="G215" s="265" t="s">
        <v>264</v>
      </c>
      <c r="H215" s="265" t="s">
        <v>265</v>
      </c>
      <c r="I215" s="265" t="s">
        <v>265</v>
      </c>
      <c r="J215" s="265" t="s">
        <v>265</v>
      </c>
      <c r="K215" s="265" t="s">
        <v>265</v>
      </c>
      <c r="L215" s="265" t="s">
        <v>265</v>
      </c>
      <c r="AQ215" s="267"/>
    </row>
    <row r="216" spans="1:43" s="265" customFormat="1">
      <c r="A216" s="265">
        <v>215167</v>
      </c>
      <c r="B216" s="265" t="s">
        <v>3417</v>
      </c>
      <c r="C216" s="265" t="s">
        <v>265</v>
      </c>
      <c r="D216" s="265" t="s">
        <v>264</v>
      </c>
      <c r="E216" s="265" t="s">
        <v>264</v>
      </c>
      <c r="F216" s="265" t="s">
        <v>264</v>
      </c>
      <c r="G216" s="265" t="s">
        <v>264</v>
      </c>
      <c r="H216" s="265" t="s">
        <v>265</v>
      </c>
      <c r="I216" s="265" t="s">
        <v>265</v>
      </c>
      <c r="J216" s="265" t="s">
        <v>265</v>
      </c>
      <c r="K216" s="265" t="s">
        <v>265</v>
      </c>
      <c r="L216" s="265" t="s">
        <v>265</v>
      </c>
      <c r="AQ216" s="267"/>
    </row>
    <row r="217" spans="1:43" s="265" customFormat="1">
      <c r="A217" s="265">
        <v>213294</v>
      </c>
      <c r="B217" s="265" t="s">
        <v>3417</v>
      </c>
      <c r="C217" s="265" t="s">
        <v>265</v>
      </c>
      <c r="D217" s="265" t="s">
        <v>265</v>
      </c>
      <c r="E217" s="265" t="s">
        <v>264</v>
      </c>
      <c r="F217" s="265" t="s">
        <v>264</v>
      </c>
      <c r="G217" s="265" t="s">
        <v>265</v>
      </c>
      <c r="H217" s="265" t="s">
        <v>266</v>
      </c>
      <c r="I217" s="265" t="s">
        <v>265</v>
      </c>
      <c r="J217" s="265" t="s">
        <v>265</v>
      </c>
      <c r="K217" s="265" t="s">
        <v>265</v>
      </c>
      <c r="L217" s="265" t="s">
        <v>265</v>
      </c>
      <c r="AQ217" s="267"/>
    </row>
    <row r="218" spans="1:43" s="265" customFormat="1">
      <c r="A218" s="265">
        <v>215051</v>
      </c>
      <c r="B218" s="265" t="s">
        <v>3417</v>
      </c>
      <c r="C218" s="265" t="s">
        <v>265</v>
      </c>
      <c r="D218" s="265" t="s">
        <v>266</v>
      </c>
      <c r="E218" s="265" t="s">
        <v>264</v>
      </c>
      <c r="F218" s="265" t="s">
        <v>265</v>
      </c>
      <c r="G218" s="265" t="s">
        <v>266</v>
      </c>
      <c r="H218" s="265" t="s">
        <v>266</v>
      </c>
      <c r="I218" s="265" t="s">
        <v>265</v>
      </c>
      <c r="J218" s="265" t="s">
        <v>265</v>
      </c>
      <c r="K218" s="265" t="s">
        <v>265</v>
      </c>
      <c r="L218" s="265" t="s">
        <v>265</v>
      </c>
      <c r="AQ218" s="267"/>
    </row>
    <row r="219" spans="1:43" s="265" customFormat="1">
      <c r="A219" s="265">
        <v>213572</v>
      </c>
      <c r="B219" s="265" t="s">
        <v>3417</v>
      </c>
      <c r="C219" s="265" t="s">
        <v>265</v>
      </c>
      <c r="D219" s="265" t="s">
        <v>264</v>
      </c>
      <c r="E219" s="265" t="s">
        <v>264</v>
      </c>
      <c r="F219" s="265" t="s">
        <v>265</v>
      </c>
      <c r="G219" s="265" t="s">
        <v>264</v>
      </c>
      <c r="H219" s="265" t="s">
        <v>266</v>
      </c>
      <c r="I219" s="265" t="s">
        <v>265</v>
      </c>
      <c r="J219" s="265" t="s">
        <v>265</v>
      </c>
      <c r="K219" s="265" t="s">
        <v>265</v>
      </c>
      <c r="L219" s="265" t="s">
        <v>265</v>
      </c>
      <c r="AQ219" s="267"/>
    </row>
    <row r="220" spans="1:43" s="265" customFormat="1">
      <c r="A220" s="265">
        <v>213169</v>
      </c>
      <c r="B220" s="265" t="s">
        <v>3417</v>
      </c>
      <c r="C220" s="265" t="s">
        <v>265</v>
      </c>
      <c r="D220" s="265" t="s">
        <v>264</v>
      </c>
      <c r="E220" s="265" t="s">
        <v>264</v>
      </c>
      <c r="F220" s="265" t="s">
        <v>266</v>
      </c>
      <c r="G220" s="265" t="s">
        <v>265</v>
      </c>
      <c r="H220" s="265" t="s">
        <v>265</v>
      </c>
      <c r="I220" s="265" t="s">
        <v>266</v>
      </c>
      <c r="J220" s="265" t="s">
        <v>265</v>
      </c>
      <c r="K220" s="265" t="s">
        <v>265</v>
      </c>
      <c r="L220" s="265" t="s">
        <v>265</v>
      </c>
      <c r="AQ220" s="267"/>
    </row>
    <row r="221" spans="1:43" s="265" customFormat="1">
      <c r="A221" s="265">
        <v>214271</v>
      </c>
      <c r="B221" s="265" t="s">
        <v>3417</v>
      </c>
      <c r="C221" s="265" t="s">
        <v>265</v>
      </c>
      <c r="D221" s="265" t="s">
        <v>266</v>
      </c>
      <c r="E221" s="265" t="s">
        <v>266</v>
      </c>
      <c r="F221" s="265" t="s">
        <v>266</v>
      </c>
      <c r="G221" s="265" t="s">
        <v>265</v>
      </c>
      <c r="H221" s="265" t="s">
        <v>266</v>
      </c>
      <c r="I221" s="265" t="s">
        <v>266</v>
      </c>
      <c r="J221" s="265" t="s">
        <v>265</v>
      </c>
      <c r="K221" s="265" t="s">
        <v>265</v>
      </c>
      <c r="L221" s="265" t="s">
        <v>265</v>
      </c>
      <c r="AQ221" s="267"/>
    </row>
    <row r="222" spans="1:43" s="265" customFormat="1">
      <c r="A222" s="265">
        <v>215056</v>
      </c>
      <c r="B222" s="265" t="s">
        <v>3417</v>
      </c>
      <c r="C222" s="265" t="s">
        <v>265</v>
      </c>
      <c r="D222" s="265" t="s">
        <v>266</v>
      </c>
      <c r="E222" s="265" t="s">
        <v>265</v>
      </c>
      <c r="F222" s="265" t="s">
        <v>266</v>
      </c>
      <c r="G222" s="265" t="s">
        <v>266</v>
      </c>
      <c r="H222" s="265" t="s">
        <v>266</v>
      </c>
      <c r="I222" s="265" t="s">
        <v>266</v>
      </c>
      <c r="J222" s="265" t="s">
        <v>265</v>
      </c>
      <c r="K222" s="265" t="s">
        <v>265</v>
      </c>
      <c r="L222" s="265" t="s">
        <v>265</v>
      </c>
      <c r="AQ222" s="267"/>
    </row>
    <row r="223" spans="1:43" s="265" customFormat="1">
      <c r="A223" s="265">
        <v>215186</v>
      </c>
      <c r="B223" s="265" t="s">
        <v>3417</v>
      </c>
      <c r="C223" s="265" t="s">
        <v>265</v>
      </c>
      <c r="D223" s="265" t="s">
        <v>266</v>
      </c>
      <c r="E223" s="265" t="s">
        <v>266</v>
      </c>
      <c r="F223" s="265" t="s">
        <v>264</v>
      </c>
      <c r="G223" s="265" t="s">
        <v>264</v>
      </c>
      <c r="H223" s="265" t="s">
        <v>266</v>
      </c>
      <c r="I223" s="265" t="s">
        <v>265</v>
      </c>
      <c r="J223" s="265" t="s">
        <v>266</v>
      </c>
      <c r="K223" s="265" t="s">
        <v>265</v>
      </c>
      <c r="L223" s="265" t="s">
        <v>265</v>
      </c>
      <c r="AQ223" s="267"/>
    </row>
    <row r="224" spans="1:43" s="265" customFormat="1">
      <c r="A224" s="265">
        <v>211733</v>
      </c>
      <c r="B224" s="265" t="s">
        <v>3417</v>
      </c>
      <c r="C224" s="265" t="s">
        <v>265</v>
      </c>
      <c r="D224" s="265" t="s">
        <v>264</v>
      </c>
      <c r="E224" s="265" t="s">
        <v>264</v>
      </c>
      <c r="F224" s="265" t="s">
        <v>264</v>
      </c>
      <c r="G224" s="265" t="s">
        <v>264</v>
      </c>
      <c r="H224" s="265" t="s">
        <v>264</v>
      </c>
      <c r="I224" s="265" t="s">
        <v>266</v>
      </c>
      <c r="J224" s="265" t="s">
        <v>266</v>
      </c>
      <c r="K224" s="265" t="s">
        <v>265</v>
      </c>
      <c r="L224" s="265" t="s">
        <v>265</v>
      </c>
      <c r="AQ224" s="267"/>
    </row>
    <row r="225" spans="1:43" s="265" customFormat="1">
      <c r="A225" s="265">
        <v>215349</v>
      </c>
      <c r="B225" s="265" t="s">
        <v>3417</v>
      </c>
      <c r="C225" s="265" t="s">
        <v>265</v>
      </c>
      <c r="D225" s="265" t="s">
        <v>266</v>
      </c>
      <c r="E225" s="265" t="s">
        <v>266</v>
      </c>
      <c r="F225" s="265" t="s">
        <v>266</v>
      </c>
      <c r="G225" s="265" t="s">
        <v>265</v>
      </c>
      <c r="H225" s="265" t="s">
        <v>265</v>
      </c>
      <c r="I225" s="265" t="s">
        <v>265</v>
      </c>
      <c r="J225" s="265" t="s">
        <v>265</v>
      </c>
      <c r="K225" s="265" t="s">
        <v>266</v>
      </c>
      <c r="L225" s="265" t="s">
        <v>265</v>
      </c>
      <c r="AQ225" s="267"/>
    </row>
    <row r="226" spans="1:43" s="265" customFormat="1">
      <c r="A226" s="265">
        <v>212095</v>
      </c>
      <c r="B226" s="265" t="s">
        <v>3417</v>
      </c>
      <c r="C226" s="265" t="s">
        <v>265</v>
      </c>
      <c r="D226" s="265" t="s">
        <v>264</v>
      </c>
      <c r="E226" s="265" t="s">
        <v>264</v>
      </c>
      <c r="F226" s="265" t="s">
        <v>264</v>
      </c>
      <c r="G226" s="265" t="s">
        <v>265</v>
      </c>
      <c r="H226" s="265" t="s">
        <v>265</v>
      </c>
      <c r="I226" s="265" t="s">
        <v>265</v>
      </c>
      <c r="J226" s="265" t="s">
        <v>265</v>
      </c>
      <c r="K226" s="265" t="s">
        <v>266</v>
      </c>
      <c r="L226" s="265" t="s">
        <v>265</v>
      </c>
      <c r="AQ226" s="267"/>
    </row>
    <row r="227" spans="1:43" s="265" customFormat="1">
      <c r="A227" s="265">
        <v>214079</v>
      </c>
      <c r="B227" s="265" t="s">
        <v>3417</v>
      </c>
      <c r="C227" s="265" t="s">
        <v>265</v>
      </c>
      <c r="D227" s="265" t="s">
        <v>266</v>
      </c>
      <c r="E227" s="265" t="s">
        <v>264</v>
      </c>
      <c r="F227" s="265" t="s">
        <v>266</v>
      </c>
      <c r="G227" s="265" t="s">
        <v>266</v>
      </c>
      <c r="H227" s="265" t="s">
        <v>265</v>
      </c>
      <c r="I227" s="265" t="s">
        <v>265</v>
      </c>
      <c r="J227" s="265" t="s">
        <v>265</v>
      </c>
      <c r="K227" s="265" t="s">
        <v>266</v>
      </c>
      <c r="L227" s="265" t="s">
        <v>265</v>
      </c>
      <c r="AQ227" s="267"/>
    </row>
    <row r="228" spans="1:43" s="265" customFormat="1">
      <c r="A228" s="265">
        <v>213850</v>
      </c>
      <c r="B228" s="265" t="s">
        <v>3417</v>
      </c>
      <c r="C228" s="265" t="s">
        <v>265</v>
      </c>
      <c r="D228" s="265" t="s">
        <v>264</v>
      </c>
      <c r="E228" s="265" t="s">
        <v>264</v>
      </c>
      <c r="F228" s="265" t="s">
        <v>266</v>
      </c>
      <c r="G228" s="265" t="s">
        <v>266</v>
      </c>
      <c r="H228" s="265" t="s">
        <v>265</v>
      </c>
      <c r="I228" s="265" t="s">
        <v>265</v>
      </c>
      <c r="J228" s="265" t="s">
        <v>265</v>
      </c>
      <c r="K228" s="265" t="s">
        <v>266</v>
      </c>
      <c r="L228" s="265" t="s">
        <v>265</v>
      </c>
      <c r="AQ228" s="267"/>
    </row>
    <row r="229" spans="1:43" s="265" customFormat="1">
      <c r="A229" s="265">
        <v>214235</v>
      </c>
      <c r="B229" s="265" t="s">
        <v>3417</v>
      </c>
      <c r="C229" s="265" t="s">
        <v>265</v>
      </c>
      <c r="D229" s="265" t="s">
        <v>264</v>
      </c>
      <c r="E229" s="265" t="s">
        <v>264</v>
      </c>
      <c r="F229" s="265" t="s">
        <v>264</v>
      </c>
      <c r="G229" s="265" t="s">
        <v>266</v>
      </c>
      <c r="H229" s="265" t="s">
        <v>265</v>
      </c>
      <c r="I229" s="265" t="s">
        <v>265</v>
      </c>
      <c r="J229" s="265" t="s">
        <v>265</v>
      </c>
      <c r="K229" s="265" t="s">
        <v>266</v>
      </c>
      <c r="L229" s="265" t="s">
        <v>265</v>
      </c>
      <c r="AQ229" s="267"/>
    </row>
    <row r="230" spans="1:43" s="265" customFormat="1">
      <c r="A230" s="265">
        <v>212260</v>
      </c>
      <c r="B230" s="265" t="s">
        <v>3417</v>
      </c>
      <c r="C230" s="265" t="s">
        <v>265</v>
      </c>
      <c r="D230" s="265" t="s">
        <v>266</v>
      </c>
      <c r="E230" s="265" t="s">
        <v>266</v>
      </c>
      <c r="F230" s="265" t="s">
        <v>266</v>
      </c>
      <c r="G230" s="265" t="s">
        <v>265</v>
      </c>
      <c r="H230" s="265" t="s">
        <v>265</v>
      </c>
      <c r="I230" s="265" t="s">
        <v>266</v>
      </c>
      <c r="J230" s="265" t="s">
        <v>265</v>
      </c>
      <c r="K230" s="265" t="s">
        <v>266</v>
      </c>
      <c r="L230" s="265" t="s">
        <v>265</v>
      </c>
      <c r="AQ230" s="267"/>
    </row>
    <row r="231" spans="1:43" s="265" customFormat="1">
      <c r="A231" s="265">
        <v>214557</v>
      </c>
      <c r="B231" s="265" t="s">
        <v>3417</v>
      </c>
      <c r="C231" s="265" t="s">
        <v>265</v>
      </c>
      <c r="D231" s="265" t="s">
        <v>264</v>
      </c>
      <c r="E231" s="265" t="s">
        <v>264</v>
      </c>
      <c r="F231" s="265" t="s">
        <v>264</v>
      </c>
      <c r="G231" s="265" t="s">
        <v>265</v>
      </c>
      <c r="H231" s="265" t="s">
        <v>265</v>
      </c>
      <c r="I231" s="265" t="s">
        <v>266</v>
      </c>
      <c r="J231" s="265" t="s">
        <v>265</v>
      </c>
      <c r="K231" s="265" t="s">
        <v>266</v>
      </c>
      <c r="L231" s="265" t="s">
        <v>265</v>
      </c>
      <c r="AQ231" s="267"/>
    </row>
    <row r="232" spans="1:43" s="265" customFormat="1">
      <c r="A232" s="265">
        <v>215230</v>
      </c>
      <c r="B232" s="265" t="s">
        <v>3417</v>
      </c>
      <c r="C232" s="265" t="s">
        <v>265</v>
      </c>
      <c r="D232" s="265" t="s">
        <v>266</v>
      </c>
      <c r="E232" s="265" t="s">
        <v>266</v>
      </c>
      <c r="F232" s="265" t="s">
        <v>266</v>
      </c>
      <c r="G232" s="265" t="s">
        <v>266</v>
      </c>
      <c r="H232" s="265" t="s">
        <v>266</v>
      </c>
      <c r="I232" s="265" t="s">
        <v>266</v>
      </c>
      <c r="J232" s="265" t="s">
        <v>265</v>
      </c>
      <c r="K232" s="265" t="s">
        <v>266</v>
      </c>
      <c r="L232" s="265" t="s">
        <v>265</v>
      </c>
      <c r="AQ232" s="267"/>
    </row>
    <row r="233" spans="1:43" s="265" customFormat="1">
      <c r="A233" s="265">
        <v>213332</v>
      </c>
      <c r="B233" s="265" t="s">
        <v>3417</v>
      </c>
      <c r="C233" s="265" t="s">
        <v>265</v>
      </c>
      <c r="D233" s="265" t="s">
        <v>266</v>
      </c>
      <c r="E233" s="265" t="s">
        <v>266</v>
      </c>
      <c r="F233" s="265" t="s">
        <v>266</v>
      </c>
      <c r="G233" s="265" t="s">
        <v>265</v>
      </c>
      <c r="H233" s="265" t="s">
        <v>265</v>
      </c>
      <c r="I233" s="265" t="s">
        <v>265</v>
      </c>
      <c r="J233" s="265" t="s">
        <v>266</v>
      </c>
      <c r="K233" s="265" t="s">
        <v>266</v>
      </c>
      <c r="L233" s="265" t="s">
        <v>265</v>
      </c>
      <c r="AQ233" s="267"/>
    </row>
    <row r="234" spans="1:43" s="265" customFormat="1">
      <c r="A234" s="265">
        <v>215088</v>
      </c>
      <c r="B234" s="265" t="s">
        <v>3417</v>
      </c>
      <c r="C234" s="265" t="s">
        <v>265</v>
      </c>
      <c r="D234" s="265" t="s">
        <v>266</v>
      </c>
      <c r="E234" s="265" t="s">
        <v>266</v>
      </c>
      <c r="F234" s="265" t="s">
        <v>264</v>
      </c>
      <c r="G234" s="265" t="s">
        <v>265</v>
      </c>
      <c r="H234" s="265" t="s">
        <v>265</v>
      </c>
      <c r="I234" s="265" t="s">
        <v>265</v>
      </c>
      <c r="J234" s="265" t="s">
        <v>266</v>
      </c>
      <c r="K234" s="265" t="s">
        <v>266</v>
      </c>
      <c r="L234" s="265" t="s">
        <v>265</v>
      </c>
      <c r="AQ234" s="267"/>
    </row>
    <row r="235" spans="1:43" s="265" customFormat="1">
      <c r="A235" s="265">
        <v>213136</v>
      </c>
      <c r="B235" s="265" t="s">
        <v>3417</v>
      </c>
      <c r="C235" s="265" t="s">
        <v>265</v>
      </c>
      <c r="D235" s="265" t="s">
        <v>264</v>
      </c>
      <c r="E235" s="265" t="s">
        <v>266</v>
      </c>
      <c r="F235" s="265" t="s">
        <v>266</v>
      </c>
      <c r="G235" s="265" t="s">
        <v>266</v>
      </c>
      <c r="H235" s="265" t="s">
        <v>266</v>
      </c>
      <c r="I235" s="265" t="s">
        <v>265</v>
      </c>
      <c r="J235" s="265" t="s">
        <v>266</v>
      </c>
      <c r="K235" s="265" t="s">
        <v>266</v>
      </c>
      <c r="L235" s="265" t="s">
        <v>265</v>
      </c>
      <c r="AQ235" s="267"/>
    </row>
    <row r="236" spans="1:43" s="265" customFormat="1">
      <c r="A236" s="265">
        <v>215438</v>
      </c>
      <c r="B236" s="265" t="s">
        <v>3417</v>
      </c>
      <c r="C236" s="265" t="s">
        <v>265</v>
      </c>
      <c r="D236" s="265" t="s">
        <v>264</v>
      </c>
      <c r="E236" s="265" t="s">
        <v>264</v>
      </c>
      <c r="F236" s="265" t="s">
        <v>264</v>
      </c>
      <c r="G236" s="265" t="s">
        <v>265</v>
      </c>
      <c r="H236" s="265" t="s">
        <v>265</v>
      </c>
      <c r="I236" s="265" t="s">
        <v>266</v>
      </c>
      <c r="J236" s="265" t="s">
        <v>266</v>
      </c>
      <c r="K236" s="265" t="s">
        <v>266</v>
      </c>
      <c r="L236" s="265" t="s">
        <v>265</v>
      </c>
      <c r="AQ236" s="267"/>
    </row>
    <row r="237" spans="1:43" s="265" customFormat="1">
      <c r="A237" s="265">
        <v>213326</v>
      </c>
      <c r="B237" s="265" t="s">
        <v>3417</v>
      </c>
      <c r="C237" s="265" t="s">
        <v>265</v>
      </c>
      <c r="D237" s="265" t="s">
        <v>264</v>
      </c>
      <c r="E237" s="265" t="s">
        <v>264</v>
      </c>
      <c r="F237" s="265" t="s">
        <v>264</v>
      </c>
      <c r="G237" s="265" t="s">
        <v>265</v>
      </c>
      <c r="H237" s="265" t="s">
        <v>265</v>
      </c>
      <c r="I237" s="265" t="s">
        <v>266</v>
      </c>
      <c r="J237" s="265" t="s">
        <v>266</v>
      </c>
      <c r="K237" s="265" t="s">
        <v>266</v>
      </c>
      <c r="L237" s="265" t="s">
        <v>265</v>
      </c>
      <c r="AQ237" s="267"/>
    </row>
    <row r="238" spans="1:43" s="265" customFormat="1">
      <c r="A238" s="265">
        <v>213541</v>
      </c>
      <c r="B238" s="265" t="s">
        <v>3417</v>
      </c>
      <c r="C238" s="265" t="s">
        <v>265</v>
      </c>
      <c r="D238" s="265" t="s">
        <v>266</v>
      </c>
      <c r="E238" s="265" t="s">
        <v>264</v>
      </c>
      <c r="F238" s="265" t="s">
        <v>264</v>
      </c>
      <c r="G238" s="265" t="s">
        <v>266</v>
      </c>
      <c r="H238" s="265" t="s">
        <v>265</v>
      </c>
      <c r="I238" s="265" t="s">
        <v>266</v>
      </c>
      <c r="J238" s="265" t="s">
        <v>266</v>
      </c>
      <c r="K238" s="265" t="s">
        <v>266</v>
      </c>
      <c r="L238" s="265" t="s">
        <v>265</v>
      </c>
      <c r="AQ238" s="267"/>
    </row>
    <row r="239" spans="1:43" s="265" customFormat="1">
      <c r="A239" s="265">
        <v>215372</v>
      </c>
      <c r="B239" s="265" t="s">
        <v>3417</v>
      </c>
      <c r="C239" s="265" t="s">
        <v>265</v>
      </c>
      <c r="D239" s="265" t="s">
        <v>266</v>
      </c>
      <c r="E239" s="265" t="s">
        <v>264</v>
      </c>
      <c r="F239" s="265" t="s">
        <v>266</v>
      </c>
      <c r="G239" s="265" t="s">
        <v>266</v>
      </c>
      <c r="H239" s="265" t="s">
        <v>266</v>
      </c>
      <c r="I239" s="265" t="s">
        <v>266</v>
      </c>
      <c r="J239" s="265" t="s">
        <v>266</v>
      </c>
      <c r="K239" s="265" t="s">
        <v>266</v>
      </c>
      <c r="L239" s="265" t="s">
        <v>265</v>
      </c>
      <c r="AQ239" s="267"/>
    </row>
    <row r="240" spans="1:43" s="265" customFormat="1">
      <c r="A240" s="265">
        <v>214480</v>
      </c>
      <c r="B240" s="265" t="s">
        <v>3417</v>
      </c>
      <c r="C240" s="265" t="s">
        <v>265</v>
      </c>
      <c r="D240" s="265" t="s">
        <v>264</v>
      </c>
      <c r="E240" s="265" t="s">
        <v>266</v>
      </c>
      <c r="F240" s="265" t="s">
        <v>264</v>
      </c>
      <c r="G240" s="265" t="s">
        <v>264</v>
      </c>
      <c r="H240" s="265" t="s">
        <v>266</v>
      </c>
      <c r="I240" s="265" t="s">
        <v>264</v>
      </c>
      <c r="J240" s="265" t="s">
        <v>266</v>
      </c>
      <c r="K240" s="265" t="s">
        <v>266</v>
      </c>
      <c r="L240" s="265" t="s">
        <v>265</v>
      </c>
      <c r="AQ240" s="267"/>
    </row>
    <row r="241" spans="1:43" s="265" customFormat="1">
      <c r="A241" s="265">
        <v>214523</v>
      </c>
      <c r="B241" s="265" t="s">
        <v>3417</v>
      </c>
      <c r="C241" s="265" t="s">
        <v>265</v>
      </c>
      <c r="D241" s="265" t="s">
        <v>264</v>
      </c>
      <c r="E241" s="265" t="s">
        <v>266</v>
      </c>
      <c r="F241" s="265" t="s">
        <v>266</v>
      </c>
      <c r="G241" s="265" t="s">
        <v>265</v>
      </c>
      <c r="H241" s="265" t="s">
        <v>266</v>
      </c>
      <c r="I241" s="265" t="s">
        <v>266</v>
      </c>
      <c r="J241" s="265" t="s">
        <v>265</v>
      </c>
      <c r="K241" s="265" t="s">
        <v>264</v>
      </c>
      <c r="L241" s="265" t="s">
        <v>265</v>
      </c>
      <c r="AQ241" s="267"/>
    </row>
    <row r="242" spans="1:43" s="265" customFormat="1">
      <c r="A242" s="265">
        <v>214326</v>
      </c>
      <c r="B242" s="265" t="s">
        <v>3417</v>
      </c>
      <c r="C242" s="265" t="s">
        <v>265</v>
      </c>
      <c r="D242" s="265" t="s">
        <v>264</v>
      </c>
      <c r="E242" s="265" t="s">
        <v>264</v>
      </c>
      <c r="F242" s="265" t="s">
        <v>266</v>
      </c>
      <c r="G242" s="265" t="s">
        <v>266</v>
      </c>
      <c r="H242" s="265" t="s">
        <v>266</v>
      </c>
      <c r="I242" s="265" t="s">
        <v>266</v>
      </c>
      <c r="J242" s="265" t="s">
        <v>265</v>
      </c>
      <c r="K242" s="265" t="s">
        <v>264</v>
      </c>
      <c r="L242" s="265" t="s">
        <v>265</v>
      </c>
      <c r="AQ242" s="267"/>
    </row>
    <row r="243" spans="1:43" s="265" customFormat="1">
      <c r="A243" s="265">
        <v>211603</v>
      </c>
      <c r="B243" s="265" t="s">
        <v>3417</v>
      </c>
      <c r="C243" s="265" t="s">
        <v>265</v>
      </c>
      <c r="D243" s="265" t="s">
        <v>264</v>
      </c>
      <c r="E243" s="265" t="s">
        <v>266</v>
      </c>
      <c r="F243" s="265" t="s">
        <v>265</v>
      </c>
      <c r="G243" s="265" t="s">
        <v>266</v>
      </c>
      <c r="H243" s="265" t="s">
        <v>266</v>
      </c>
      <c r="I243" s="265" t="s">
        <v>264</v>
      </c>
      <c r="J243" s="265" t="s">
        <v>265</v>
      </c>
      <c r="K243" s="265" t="s">
        <v>264</v>
      </c>
      <c r="L243" s="265" t="s">
        <v>265</v>
      </c>
      <c r="AQ243" s="267"/>
    </row>
    <row r="244" spans="1:43" s="265" customFormat="1">
      <c r="A244" s="265">
        <v>213832</v>
      </c>
      <c r="B244" s="265" t="s">
        <v>3417</v>
      </c>
      <c r="C244" s="265" t="s">
        <v>265</v>
      </c>
      <c r="D244" s="265" t="s">
        <v>266</v>
      </c>
      <c r="E244" s="265" t="s">
        <v>264</v>
      </c>
      <c r="F244" s="265" t="s">
        <v>266</v>
      </c>
      <c r="G244" s="265" t="s">
        <v>265</v>
      </c>
      <c r="H244" s="265" t="s">
        <v>265</v>
      </c>
      <c r="I244" s="265" t="s">
        <v>265</v>
      </c>
      <c r="J244" s="265" t="s">
        <v>265</v>
      </c>
      <c r="K244" s="265" t="s">
        <v>265</v>
      </c>
      <c r="L244" s="265" t="s">
        <v>266</v>
      </c>
      <c r="AQ244" s="267"/>
    </row>
    <row r="245" spans="1:43" s="265" customFormat="1">
      <c r="A245" s="265">
        <v>213464</v>
      </c>
      <c r="B245" s="265" t="s">
        <v>3417</v>
      </c>
      <c r="C245" s="265" t="s">
        <v>265</v>
      </c>
      <c r="D245" s="265" t="s">
        <v>264</v>
      </c>
      <c r="E245" s="265" t="s">
        <v>264</v>
      </c>
      <c r="F245" s="265" t="s">
        <v>264</v>
      </c>
      <c r="G245" s="265" t="s">
        <v>265</v>
      </c>
      <c r="H245" s="265" t="s">
        <v>265</v>
      </c>
      <c r="I245" s="265" t="s">
        <v>265</v>
      </c>
      <c r="J245" s="265" t="s">
        <v>265</v>
      </c>
      <c r="K245" s="265" t="s">
        <v>265</v>
      </c>
      <c r="L245" s="265" t="s">
        <v>266</v>
      </c>
      <c r="AQ245" s="267"/>
    </row>
    <row r="246" spans="1:43" s="265" customFormat="1">
      <c r="A246" s="265">
        <v>214598</v>
      </c>
      <c r="B246" s="265" t="s">
        <v>3417</v>
      </c>
      <c r="C246" s="265" t="s">
        <v>265</v>
      </c>
      <c r="D246" s="265" t="s">
        <v>264</v>
      </c>
      <c r="E246" s="265" t="s">
        <v>264</v>
      </c>
      <c r="F246" s="265" t="s">
        <v>265</v>
      </c>
      <c r="G246" s="265" t="s">
        <v>265</v>
      </c>
      <c r="H246" s="265" t="s">
        <v>265</v>
      </c>
      <c r="I246" s="265" t="s">
        <v>266</v>
      </c>
      <c r="J246" s="265" t="s">
        <v>265</v>
      </c>
      <c r="K246" s="265" t="s">
        <v>265</v>
      </c>
      <c r="L246" s="265" t="s">
        <v>266</v>
      </c>
      <c r="AQ246" s="267"/>
    </row>
    <row r="247" spans="1:43" s="265" customFormat="1">
      <c r="A247" s="265">
        <v>215098</v>
      </c>
      <c r="B247" s="265" t="s">
        <v>3417</v>
      </c>
      <c r="C247" s="265" t="s">
        <v>265</v>
      </c>
      <c r="D247" s="265" t="s">
        <v>264</v>
      </c>
      <c r="E247" s="265" t="s">
        <v>264</v>
      </c>
      <c r="F247" s="265" t="s">
        <v>266</v>
      </c>
      <c r="G247" s="265" t="s">
        <v>265</v>
      </c>
      <c r="H247" s="265" t="s">
        <v>266</v>
      </c>
      <c r="I247" s="265" t="s">
        <v>266</v>
      </c>
      <c r="J247" s="265" t="s">
        <v>265</v>
      </c>
      <c r="K247" s="265" t="s">
        <v>265</v>
      </c>
      <c r="L247" s="265" t="s">
        <v>266</v>
      </c>
      <c r="AQ247" s="267"/>
    </row>
    <row r="248" spans="1:43" s="265" customFormat="1">
      <c r="A248" s="265">
        <v>214822</v>
      </c>
      <c r="B248" s="265" t="s">
        <v>3417</v>
      </c>
      <c r="C248" s="265" t="s">
        <v>265</v>
      </c>
      <c r="D248" s="265" t="s">
        <v>264</v>
      </c>
      <c r="E248" s="265" t="s">
        <v>264</v>
      </c>
      <c r="F248" s="265" t="s">
        <v>264</v>
      </c>
      <c r="G248" s="265" t="s">
        <v>265</v>
      </c>
      <c r="H248" s="265" t="s">
        <v>265</v>
      </c>
      <c r="I248" s="265" t="s">
        <v>265</v>
      </c>
      <c r="J248" s="265" t="s">
        <v>266</v>
      </c>
      <c r="K248" s="265" t="s">
        <v>265</v>
      </c>
      <c r="L248" s="265" t="s">
        <v>266</v>
      </c>
      <c r="AQ248" s="267"/>
    </row>
    <row r="249" spans="1:43" s="265" customFormat="1">
      <c r="A249" s="265">
        <v>215164</v>
      </c>
      <c r="B249" s="265" t="s">
        <v>3417</v>
      </c>
      <c r="C249" s="265" t="s">
        <v>265</v>
      </c>
      <c r="D249" s="265" t="s">
        <v>266</v>
      </c>
      <c r="E249" s="265" t="s">
        <v>264</v>
      </c>
      <c r="F249" s="265" t="s">
        <v>265</v>
      </c>
      <c r="G249" s="265" t="s">
        <v>265</v>
      </c>
      <c r="H249" s="265" t="s">
        <v>265</v>
      </c>
      <c r="I249" s="265" t="s">
        <v>265</v>
      </c>
      <c r="J249" s="265" t="s">
        <v>265</v>
      </c>
      <c r="K249" s="265" t="s">
        <v>266</v>
      </c>
      <c r="L249" s="265" t="s">
        <v>266</v>
      </c>
      <c r="AQ249" s="267"/>
    </row>
    <row r="250" spans="1:43" s="265" customFormat="1">
      <c r="A250" s="265">
        <v>215072</v>
      </c>
      <c r="B250" s="265" t="s">
        <v>3417</v>
      </c>
      <c r="C250" s="265" t="s">
        <v>265</v>
      </c>
      <c r="D250" s="265" t="s">
        <v>266</v>
      </c>
      <c r="E250" s="265" t="s">
        <v>266</v>
      </c>
      <c r="F250" s="265" t="s">
        <v>266</v>
      </c>
      <c r="G250" s="265" t="s">
        <v>266</v>
      </c>
      <c r="H250" s="265" t="s">
        <v>265</v>
      </c>
      <c r="I250" s="265" t="s">
        <v>265</v>
      </c>
      <c r="J250" s="265" t="s">
        <v>265</v>
      </c>
      <c r="K250" s="265" t="s">
        <v>266</v>
      </c>
      <c r="L250" s="265" t="s">
        <v>266</v>
      </c>
      <c r="AQ250" s="267"/>
    </row>
    <row r="251" spans="1:43" s="265" customFormat="1">
      <c r="A251" s="265">
        <v>213923</v>
      </c>
      <c r="B251" s="265" t="s">
        <v>3417</v>
      </c>
      <c r="C251" s="265" t="s">
        <v>265</v>
      </c>
      <c r="D251" s="265" t="s">
        <v>264</v>
      </c>
      <c r="E251" s="265" t="s">
        <v>264</v>
      </c>
      <c r="F251" s="265" t="s">
        <v>266</v>
      </c>
      <c r="G251" s="265" t="s">
        <v>266</v>
      </c>
      <c r="H251" s="265" t="s">
        <v>265</v>
      </c>
      <c r="I251" s="265" t="s">
        <v>265</v>
      </c>
      <c r="J251" s="265" t="s">
        <v>265</v>
      </c>
      <c r="K251" s="265" t="s">
        <v>266</v>
      </c>
      <c r="L251" s="265" t="s">
        <v>266</v>
      </c>
      <c r="AQ251" s="267"/>
    </row>
    <row r="252" spans="1:43" s="265" customFormat="1">
      <c r="A252" s="265">
        <v>214218</v>
      </c>
      <c r="B252" s="265" t="s">
        <v>3417</v>
      </c>
      <c r="C252" s="265" t="s">
        <v>265</v>
      </c>
      <c r="D252" s="265" t="s">
        <v>264</v>
      </c>
      <c r="E252" s="265" t="s">
        <v>264</v>
      </c>
      <c r="F252" s="265" t="s">
        <v>265</v>
      </c>
      <c r="G252" s="265" t="s">
        <v>266</v>
      </c>
      <c r="H252" s="265" t="s">
        <v>265</v>
      </c>
      <c r="I252" s="265" t="s">
        <v>266</v>
      </c>
      <c r="J252" s="265" t="s">
        <v>265</v>
      </c>
      <c r="K252" s="265" t="s">
        <v>266</v>
      </c>
      <c r="L252" s="265" t="s">
        <v>266</v>
      </c>
      <c r="AQ252" s="267"/>
    </row>
    <row r="253" spans="1:43" s="265" customFormat="1">
      <c r="A253" s="265">
        <v>214301</v>
      </c>
      <c r="B253" s="265" t="s">
        <v>3417</v>
      </c>
      <c r="C253" s="265" t="s">
        <v>265</v>
      </c>
      <c r="D253" s="265" t="s">
        <v>266</v>
      </c>
      <c r="E253" s="265" t="s">
        <v>264</v>
      </c>
      <c r="F253" s="265" t="s">
        <v>266</v>
      </c>
      <c r="G253" s="265" t="s">
        <v>266</v>
      </c>
      <c r="H253" s="265" t="s">
        <v>265</v>
      </c>
      <c r="I253" s="265" t="s">
        <v>266</v>
      </c>
      <c r="J253" s="265" t="s">
        <v>265</v>
      </c>
      <c r="K253" s="265" t="s">
        <v>266</v>
      </c>
      <c r="L253" s="265" t="s">
        <v>266</v>
      </c>
      <c r="AQ253" s="267"/>
    </row>
    <row r="254" spans="1:43" s="265" customFormat="1">
      <c r="A254" s="265">
        <v>212143</v>
      </c>
      <c r="B254" s="265" t="s">
        <v>3417</v>
      </c>
      <c r="C254" s="265" t="s">
        <v>265</v>
      </c>
      <c r="D254" s="265" t="s">
        <v>266</v>
      </c>
      <c r="E254" s="265" t="s">
        <v>264</v>
      </c>
      <c r="F254" s="265" t="s">
        <v>264</v>
      </c>
      <c r="G254" s="265" t="s">
        <v>265</v>
      </c>
      <c r="H254" s="265" t="s">
        <v>265</v>
      </c>
      <c r="I254" s="265" t="s">
        <v>265</v>
      </c>
      <c r="J254" s="265" t="s">
        <v>266</v>
      </c>
      <c r="K254" s="265" t="s">
        <v>266</v>
      </c>
      <c r="L254" s="265" t="s">
        <v>266</v>
      </c>
      <c r="AQ254" s="267"/>
    </row>
    <row r="255" spans="1:43" s="265" customFormat="1">
      <c r="A255" s="265">
        <v>213783</v>
      </c>
      <c r="B255" s="265" t="s">
        <v>3417</v>
      </c>
      <c r="C255" s="265" t="s">
        <v>265</v>
      </c>
      <c r="D255" s="265" t="s">
        <v>266</v>
      </c>
      <c r="E255" s="265" t="s">
        <v>264</v>
      </c>
      <c r="F255" s="265" t="s">
        <v>266</v>
      </c>
      <c r="G255" s="265" t="s">
        <v>266</v>
      </c>
      <c r="H255" s="265" t="s">
        <v>265</v>
      </c>
      <c r="I255" s="265" t="s">
        <v>265</v>
      </c>
      <c r="J255" s="265" t="s">
        <v>266</v>
      </c>
      <c r="K255" s="265" t="s">
        <v>266</v>
      </c>
      <c r="L255" s="265" t="s">
        <v>266</v>
      </c>
      <c r="AQ255" s="267"/>
    </row>
    <row r="256" spans="1:43" s="265" customFormat="1">
      <c r="A256" s="265">
        <v>214974</v>
      </c>
      <c r="B256" s="265" t="s">
        <v>3417</v>
      </c>
      <c r="C256" s="265" t="s">
        <v>265</v>
      </c>
      <c r="D256" s="265" t="s">
        <v>266</v>
      </c>
      <c r="E256" s="265" t="s">
        <v>264</v>
      </c>
      <c r="F256" s="265" t="s">
        <v>266</v>
      </c>
      <c r="G256" s="265" t="s">
        <v>265</v>
      </c>
      <c r="H256" s="265" t="s">
        <v>266</v>
      </c>
      <c r="I256" s="265" t="s">
        <v>265</v>
      </c>
      <c r="J256" s="265" t="s">
        <v>266</v>
      </c>
      <c r="K256" s="265" t="s">
        <v>266</v>
      </c>
      <c r="L256" s="265" t="s">
        <v>266</v>
      </c>
      <c r="AQ256" s="267"/>
    </row>
    <row r="257" spans="1:43" s="265" customFormat="1">
      <c r="A257" s="265">
        <v>215227</v>
      </c>
      <c r="B257" s="265" t="s">
        <v>3417</v>
      </c>
      <c r="C257" s="265" t="s">
        <v>265</v>
      </c>
      <c r="D257" s="265" t="s">
        <v>264</v>
      </c>
      <c r="E257" s="265" t="s">
        <v>266</v>
      </c>
      <c r="F257" s="265" t="s">
        <v>266</v>
      </c>
      <c r="G257" s="265" t="s">
        <v>266</v>
      </c>
      <c r="H257" s="265" t="s">
        <v>265</v>
      </c>
      <c r="I257" s="265" t="s">
        <v>266</v>
      </c>
      <c r="J257" s="265" t="s">
        <v>266</v>
      </c>
      <c r="K257" s="265" t="s">
        <v>266</v>
      </c>
      <c r="L257" s="265" t="s">
        <v>266</v>
      </c>
      <c r="AQ257" s="267"/>
    </row>
    <row r="258" spans="1:43" s="265" customFormat="1">
      <c r="A258" s="265">
        <v>215245</v>
      </c>
      <c r="B258" s="265" t="s">
        <v>3417</v>
      </c>
      <c r="C258" s="265" t="s">
        <v>265</v>
      </c>
      <c r="D258" s="265" t="s">
        <v>264</v>
      </c>
      <c r="E258" s="265" t="s">
        <v>264</v>
      </c>
      <c r="F258" s="265" t="s">
        <v>266</v>
      </c>
      <c r="G258" s="265" t="s">
        <v>266</v>
      </c>
      <c r="H258" s="265" t="s">
        <v>265</v>
      </c>
      <c r="I258" s="265" t="s">
        <v>266</v>
      </c>
      <c r="J258" s="265" t="s">
        <v>266</v>
      </c>
      <c r="K258" s="265" t="s">
        <v>266</v>
      </c>
      <c r="L258" s="265" t="s">
        <v>266</v>
      </c>
      <c r="AQ258" s="267"/>
    </row>
    <row r="259" spans="1:43" s="265" customFormat="1">
      <c r="A259" s="265">
        <v>215029</v>
      </c>
      <c r="B259" s="265" t="s">
        <v>3417</v>
      </c>
      <c r="C259" s="265" t="s">
        <v>265</v>
      </c>
      <c r="D259" s="265" t="s">
        <v>264</v>
      </c>
      <c r="E259" s="265" t="s">
        <v>264</v>
      </c>
      <c r="F259" s="265" t="s">
        <v>266</v>
      </c>
      <c r="G259" s="265" t="s">
        <v>266</v>
      </c>
      <c r="H259" s="265" t="s">
        <v>265</v>
      </c>
      <c r="I259" s="265" t="s">
        <v>266</v>
      </c>
      <c r="J259" s="265" t="s">
        <v>266</v>
      </c>
      <c r="K259" s="265" t="s">
        <v>266</v>
      </c>
      <c r="L259" s="265" t="s">
        <v>266</v>
      </c>
      <c r="AQ259" s="267"/>
    </row>
    <row r="260" spans="1:43" s="265" customFormat="1">
      <c r="A260" s="265">
        <v>214987</v>
      </c>
      <c r="B260" s="265" t="s">
        <v>3417</v>
      </c>
      <c r="C260" s="265" t="s">
        <v>265</v>
      </c>
      <c r="D260" s="265" t="s">
        <v>266</v>
      </c>
      <c r="E260" s="265" t="s">
        <v>266</v>
      </c>
      <c r="F260" s="265" t="s">
        <v>266</v>
      </c>
      <c r="G260" s="265" t="s">
        <v>266</v>
      </c>
      <c r="H260" s="265" t="s">
        <v>266</v>
      </c>
      <c r="I260" s="265" t="s">
        <v>266</v>
      </c>
      <c r="J260" s="265" t="s">
        <v>266</v>
      </c>
      <c r="K260" s="265" t="s">
        <v>266</v>
      </c>
      <c r="L260" s="265" t="s">
        <v>266</v>
      </c>
      <c r="AQ260" s="267"/>
    </row>
    <row r="261" spans="1:43" s="265" customFormat="1">
      <c r="A261" s="265">
        <v>210214</v>
      </c>
      <c r="B261" s="265" t="s">
        <v>3417</v>
      </c>
      <c r="C261" s="265" t="s">
        <v>265</v>
      </c>
      <c r="D261" s="265" t="s">
        <v>266</v>
      </c>
      <c r="E261" s="265" t="s">
        <v>264</v>
      </c>
      <c r="F261" s="265" t="s">
        <v>264</v>
      </c>
      <c r="G261" s="265" t="s">
        <v>265</v>
      </c>
      <c r="H261" s="265" t="s">
        <v>265</v>
      </c>
      <c r="I261" s="265" t="s">
        <v>264</v>
      </c>
      <c r="J261" s="265" t="s">
        <v>266</v>
      </c>
      <c r="K261" s="265" t="s">
        <v>266</v>
      </c>
      <c r="L261" s="265" t="s">
        <v>266</v>
      </c>
      <c r="AQ261" s="267"/>
    </row>
    <row r="262" spans="1:43" s="265" customFormat="1">
      <c r="A262" s="265">
        <v>213839</v>
      </c>
      <c r="B262" s="265" t="s">
        <v>3417</v>
      </c>
      <c r="C262" s="265" t="s">
        <v>265</v>
      </c>
      <c r="D262" s="265" t="s">
        <v>266</v>
      </c>
      <c r="E262" s="265" t="s">
        <v>264</v>
      </c>
      <c r="F262" s="265" t="s">
        <v>264</v>
      </c>
      <c r="G262" s="265" t="s">
        <v>266</v>
      </c>
      <c r="H262" s="265" t="s">
        <v>266</v>
      </c>
      <c r="I262" s="265" t="s">
        <v>264</v>
      </c>
      <c r="J262" s="265" t="s">
        <v>264</v>
      </c>
      <c r="K262" s="265" t="s">
        <v>266</v>
      </c>
      <c r="L262" s="265" t="s">
        <v>266</v>
      </c>
      <c r="AQ262" s="267"/>
    </row>
    <row r="263" spans="1:43" s="265" customFormat="1">
      <c r="A263" s="265">
        <v>213969</v>
      </c>
      <c r="B263" s="265" t="s">
        <v>3417</v>
      </c>
      <c r="C263" s="265" t="s">
        <v>265</v>
      </c>
      <c r="D263" s="265" t="s">
        <v>264</v>
      </c>
      <c r="E263" s="265" t="s">
        <v>264</v>
      </c>
      <c r="F263" s="265" t="s">
        <v>264</v>
      </c>
      <c r="G263" s="265" t="s">
        <v>265</v>
      </c>
      <c r="H263" s="265" t="s">
        <v>265</v>
      </c>
      <c r="I263" s="265" t="s">
        <v>264</v>
      </c>
      <c r="J263" s="265" t="s">
        <v>265</v>
      </c>
      <c r="K263" s="265" t="s">
        <v>264</v>
      </c>
      <c r="L263" s="265" t="s">
        <v>266</v>
      </c>
      <c r="AQ263" s="267"/>
    </row>
    <row r="264" spans="1:43" s="265" customFormat="1">
      <c r="A264" s="265">
        <v>213091</v>
      </c>
      <c r="B264" s="265" t="s">
        <v>3417</v>
      </c>
      <c r="C264" s="265" t="s">
        <v>265</v>
      </c>
      <c r="D264" s="265" t="s">
        <v>266</v>
      </c>
      <c r="E264" s="265" t="s">
        <v>266</v>
      </c>
      <c r="F264" s="265" t="s">
        <v>264</v>
      </c>
      <c r="G264" s="265" t="s">
        <v>265</v>
      </c>
      <c r="H264" s="265" t="s">
        <v>265</v>
      </c>
      <c r="I264" s="265" t="s">
        <v>266</v>
      </c>
      <c r="J264" s="265" t="s">
        <v>264</v>
      </c>
      <c r="K264" s="265" t="s">
        <v>264</v>
      </c>
      <c r="L264" s="265" t="s">
        <v>266</v>
      </c>
      <c r="AQ264" s="267"/>
    </row>
    <row r="265" spans="1:43" s="265" customFormat="1">
      <c r="A265" s="265">
        <v>213065</v>
      </c>
      <c r="B265" s="265" t="s">
        <v>3417</v>
      </c>
      <c r="C265" s="265" t="s">
        <v>265</v>
      </c>
      <c r="D265" s="265" t="s">
        <v>266</v>
      </c>
      <c r="E265" s="265" t="s">
        <v>265</v>
      </c>
      <c r="F265" s="265" t="s">
        <v>264</v>
      </c>
      <c r="G265" s="265" t="s">
        <v>266</v>
      </c>
      <c r="H265" s="265" t="s">
        <v>266</v>
      </c>
      <c r="I265" s="265" t="s">
        <v>266</v>
      </c>
      <c r="J265" s="265" t="s">
        <v>265</v>
      </c>
      <c r="K265" s="265" t="s">
        <v>264</v>
      </c>
      <c r="L265" s="265" t="s">
        <v>264</v>
      </c>
      <c r="AQ265" s="267"/>
    </row>
    <row r="266" spans="1:43" s="265" customFormat="1">
      <c r="A266" s="265">
        <v>212556</v>
      </c>
      <c r="B266" s="265" t="s">
        <v>3417</v>
      </c>
      <c r="C266" s="265" t="s">
        <v>265</v>
      </c>
      <c r="D266" s="265" t="s">
        <v>266</v>
      </c>
      <c r="E266" s="265" t="s">
        <v>266</v>
      </c>
      <c r="F266" s="265" t="s">
        <v>266</v>
      </c>
      <c r="G266" s="265" t="s">
        <v>266</v>
      </c>
      <c r="H266" s="265" t="s">
        <v>265</v>
      </c>
      <c r="I266" s="265" t="s">
        <v>266</v>
      </c>
      <c r="J266" s="265" t="s">
        <v>266</v>
      </c>
      <c r="K266" s="265" t="s">
        <v>264</v>
      </c>
      <c r="L266" s="265" t="s">
        <v>264</v>
      </c>
      <c r="AQ266" s="267"/>
    </row>
    <row r="267" spans="1:43" s="265" customFormat="1">
      <c r="A267" s="265">
        <v>212440</v>
      </c>
      <c r="B267" s="265" t="s">
        <v>3417</v>
      </c>
      <c r="C267" s="265" t="s">
        <v>265</v>
      </c>
      <c r="D267" s="265" t="s">
        <v>264</v>
      </c>
      <c r="E267" s="265" t="s">
        <v>264</v>
      </c>
      <c r="F267" s="265" t="s">
        <v>264</v>
      </c>
      <c r="G267" s="265" t="s">
        <v>265</v>
      </c>
      <c r="H267" s="265" t="s">
        <v>266</v>
      </c>
      <c r="I267" s="265" t="s">
        <v>266</v>
      </c>
      <c r="J267" s="265" t="s">
        <v>266</v>
      </c>
      <c r="K267" s="265" t="s">
        <v>264</v>
      </c>
      <c r="L267" s="265" t="s">
        <v>264</v>
      </c>
      <c r="AQ267" s="267"/>
    </row>
    <row r="268" spans="1:43" s="265" customFormat="1">
      <c r="A268" s="265">
        <v>214501</v>
      </c>
      <c r="B268" s="265" t="s">
        <v>3417</v>
      </c>
      <c r="C268" s="265" t="s">
        <v>265</v>
      </c>
      <c r="D268" s="265" t="s">
        <v>264</v>
      </c>
      <c r="E268" s="265" t="s">
        <v>264</v>
      </c>
      <c r="F268" s="265" t="s">
        <v>264</v>
      </c>
      <c r="G268" s="265" t="s">
        <v>266</v>
      </c>
      <c r="H268" s="265" t="s">
        <v>264</v>
      </c>
      <c r="I268" s="265" t="s">
        <v>266</v>
      </c>
      <c r="J268" s="265" t="s">
        <v>264</v>
      </c>
      <c r="K268" s="265" t="s">
        <v>264</v>
      </c>
      <c r="L268" s="265" t="s">
        <v>264</v>
      </c>
      <c r="AQ268" s="267"/>
    </row>
    <row r="269" spans="1:43" s="265" customFormat="1">
      <c r="A269" s="265">
        <v>215046</v>
      </c>
      <c r="B269" s="265" t="s">
        <v>3417</v>
      </c>
      <c r="C269" s="265" t="s">
        <v>266</v>
      </c>
      <c r="D269" s="265" t="s">
        <v>266</v>
      </c>
      <c r="E269" s="265" t="s">
        <v>266</v>
      </c>
      <c r="F269" s="265" t="s">
        <v>266</v>
      </c>
      <c r="G269" s="265" t="s">
        <v>266</v>
      </c>
      <c r="H269" s="265" t="s">
        <v>265</v>
      </c>
      <c r="I269" s="265" t="s">
        <v>265</v>
      </c>
      <c r="J269" s="265" t="s">
        <v>265</v>
      </c>
      <c r="K269" s="265" t="s">
        <v>265</v>
      </c>
      <c r="L269" s="265" t="s">
        <v>265</v>
      </c>
      <c r="AQ269" s="267"/>
    </row>
    <row r="270" spans="1:43" s="265" customFormat="1">
      <c r="A270" s="265">
        <v>214682</v>
      </c>
      <c r="B270" s="265" t="s">
        <v>3417</v>
      </c>
      <c r="C270" s="265" t="s">
        <v>266</v>
      </c>
      <c r="D270" s="265" t="s">
        <v>266</v>
      </c>
      <c r="E270" s="265" t="s">
        <v>266</v>
      </c>
      <c r="F270" s="265" t="s">
        <v>266</v>
      </c>
      <c r="G270" s="265" t="s">
        <v>265</v>
      </c>
      <c r="H270" s="265" t="s">
        <v>265</v>
      </c>
      <c r="I270" s="265" t="s">
        <v>265</v>
      </c>
      <c r="J270" s="265" t="s">
        <v>265</v>
      </c>
      <c r="K270" s="265" t="s">
        <v>265</v>
      </c>
      <c r="L270" s="265" t="s">
        <v>265</v>
      </c>
      <c r="AQ270" s="267"/>
    </row>
    <row r="271" spans="1:43" s="265" customFormat="1">
      <c r="A271" s="265">
        <v>214940</v>
      </c>
      <c r="B271" s="265" t="s">
        <v>3417</v>
      </c>
      <c r="C271" s="265" t="s">
        <v>266</v>
      </c>
      <c r="D271" s="265" t="s">
        <v>266</v>
      </c>
      <c r="E271" s="265" t="s">
        <v>266</v>
      </c>
      <c r="F271" s="265" t="s">
        <v>266</v>
      </c>
      <c r="G271" s="265" t="s">
        <v>265</v>
      </c>
      <c r="H271" s="265" t="s">
        <v>265</v>
      </c>
      <c r="I271" s="265" t="s">
        <v>265</v>
      </c>
      <c r="J271" s="265" t="s">
        <v>265</v>
      </c>
      <c r="K271" s="265" t="s">
        <v>265</v>
      </c>
      <c r="L271" s="265" t="s">
        <v>265</v>
      </c>
      <c r="AQ271" s="267"/>
    </row>
    <row r="272" spans="1:43" s="265" customFormat="1">
      <c r="A272" s="265">
        <v>213565</v>
      </c>
      <c r="B272" s="265" t="s">
        <v>3417</v>
      </c>
      <c r="C272" s="265" t="s">
        <v>266</v>
      </c>
      <c r="D272" s="265" t="s">
        <v>266</v>
      </c>
      <c r="E272" s="265" t="s">
        <v>266</v>
      </c>
      <c r="F272" s="265" t="s">
        <v>264</v>
      </c>
      <c r="G272" s="265" t="s">
        <v>266</v>
      </c>
      <c r="H272" s="265" t="s">
        <v>265</v>
      </c>
      <c r="I272" s="265" t="s">
        <v>266</v>
      </c>
      <c r="J272" s="265" t="s">
        <v>266</v>
      </c>
      <c r="K272" s="265" t="s">
        <v>264</v>
      </c>
      <c r="L272" s="265" t="s">
        <v>266</v>
      </c>
      <c r="AQ272" s="267"/>
    </row>
    <row r="273" spans="1:43" s="265" customFormat="1">
      <c r="A273" s="265">
        <v>213808</v>
      </c>
      <c r="B273" s="265" t="s">
        <v>3417</v>
      </c>
      <c r="C273" s="265" t="s">
        <v>266</v>
      </c>
      <c r="D273" s="265" t="s">
        <v>266</v>
      </c>
      <c r="E273" s="265" t="s">
        <v>266</v>
      </c>
      <c r="F273" s="265" t="s">
        <v>266</v>
      </c>
      <c r="G273" s="265" t="s">
        <v>265</v>
      </c>
      <c r="H273" s="265" t="s">
        <v>265</v>
      </c>
      <c r="I273" s="265" t="s">
        <v>265</v>
      </c>
      <c r="J273" s="265" t="s">
        <v>265</v>
      </c>
      <c r="K273" s="265" t="s">
        <v>265</v>
      </c>
      <c r="L273" s="265" t="s">
        <v>265</v>
      </c>
      <c r="AQ273" s="267"/>
    </row>
    <row r="274" spans="1:43" s="265" customFormat="1">
      <c r="A274" s="265">
        <v>215493</v>
      </c>
      <c r="B274" s="265" t="s">
        <v>3417</v>
      </c>
      <c r="C274" s="265" t="s">
        <v>266</v>
      </c>
      <c r="D274" s="265" t="s">
        <v>265</v>
      </c>
      <c r="E274" s="265" t="s">
        <v>266</v>
      </c>
      <c r="F274" s="265" t="s">
        <v>265</v>
      </c>
      <c r="G274" s="265" t="s">
        <v>265</v>
      </c>
      <c r="H274" s="265" t="s">
        <v>265</v>
      </c>
      <c r="I274" s="265" t="s">
        <v>265</v>
      </c>
      <c r="J274" s="265" t="s">
        <v>265</v>
      </c>
      <c r="K274" s="265" t="s">
        <v>265</v>
      </c>
      <c r="L274" s="265" t="s">
        <v>265</v>
      </c>
      <c r="AQ274" s="267"/>
    </row>
    <row r="275" spans="1:43" s="265" customFormat="1">
      <c r="A275" s="265">
        <v>213682</v>
      </c>
      <c r="B275" s="265" t="s">
        <v>3417</v>
      </c>
      <c r="C275" s="265" t="s">
        <v>266</v>
      </c>
      <c r="D275" s="265" t="s">
        <v>266</v>
      </c>
      <c r="E275" s="265" t="s">
        <v>266</v>
      </c>
      <c r="F275" s="265" t="s">
        <v>264</v>
      </c>
      <c r="G275" s="265" t="s">
        <v>265</v>
      </c>
      <c r="H275" s="265" t="s">
        <v>265</v>
      </c>
      <c r="I275" s="265" t="s">
        <v>265</v>
      </c>
      <c r="J275" s="265" t="s">
        <v>265</v>
      </c>
      <c r="K275" s="265" t="s">
        <v>265</v>
      </c>
      <c r="L275" s="265" t="s">
        <v>265</v>
      </c>
      <c r="AQ275" s="267"/>
    </row>
    <row r="276" spans="1:43" s="265" customFormat="1">
      <c r="A276" s="265">
        <v>214928</v>
      </c>
      <c r="B276" s="265" t="s">
        <v>3417</v>
      </c>
      <c r="C276" s="265" t="s">
        <v>266</v>
      </c>
      <c r="D276" s="265" t="s">
        <v>266</v>
      </c>
      <c r="E276" s="265" t="s">
        <v>266</v>
      </c>
      <c r="F276" s="265" t="s">
        <v>266</v>
      </c>
      <c r="G276" s="265" t="s">
        <v>266</v>
      </c>
      <c r="H276" s="265" t="s">
        <v>265</v>
      </c>
      <c r="I276" s="265" t="s">
        <v>265</v>
      </c>
      <c r="J276" s="265" t="s">
        <v>265</v>
      </c>
      <c r="K276" s="265" t="s">
        <v>265</v>
      </c>
      <c r="L276" s="265" t="s">
        <v>265</v>
      </c>
      <c r="AQ276" s="267"/>
    </row>
    <row r="277" spans="1:43" s="265" customFormat="1">
      <c r="A277" s="265">
        <v>213587</v>
      </c>
      <c r="B277" s="265" t="s">
        <v>3417</v>
      </c>
      <c r="C277" s="265" t="s">
        <v>266</v>
      </c>
      <c r="D277" s="265" t="s">
        <v>264</v>
      </c>
      <c r="E277" s="265" t="s">
        <v>264</v>
      </c>
      <c r="F277" s="265" t="s">
        <v>264</v>
      </c>
      <c r="G277" s="265" t="s">
        <v>265</v>
      </c>
      <c r="H277" s="265" t="s">
        <v>265</v>
      </c>
      <c r="I277" s="265" t="s">
        <v>265</v>
      </c>
      <c r="J277" s="265" t="s">
        <v>265</v>
      </c>
      <c r="K277" s="265" t="s">
        <v>266</v>
      </c>
      <c r="L277" s="265" t="s">
        <v>266</v>
      </c>
      <c r="AQ277" s="267"/>
    </row>
    <row r="278" spans="1:43" s="265" customFormat="1">
      <c r="A278" s="265">
        <v>213991</v>
      </c>
      <c r="B278" s="265" t="s">
        <v>3417</v>
      </c>
      <c r="C278" s="265" t="s">
        <v>266</v>
      </c>
      <c r="D278" s="265" t="s">
        <v>266</v>
      </c>
      <c r="E278" s="265" t="s">
        <v>266</v>
      </c>
      <c r="F278" s="265" t="s">
        <v>264</v>
      </c>
      <c r="G278" s="265" t="s">
        <v>265</v>
      </c>
      <c r="H278" s="265" t="s">
        <v>266</v>
      </c>
      <c r="I278" s="265" t="s">
        <v>266</v>
      </c>
      <c r="J278" s="265" t="s">
        <v>266</v>
      </c>
      <c r="K278" s="265" t="s">
        <v>266</v>
      </c>
      <c r="L278" s="265" t="s">
        <v>266</v>
      </c>
      <c r="AQ278" s="267"/>
    </row>
    <row r="279" spans="1:43" s="265" customFormat="1">
      <c r="A279" s="265">
        <v>214441</v>
      </c>
      <c r="B279" s="265" t="s">
        <v>3417</v>
      </c>
      <c r="C279" s="265" t="s">
        <v>266</v>
      </c>
      <c r="D279" s="265" t="s">
        <v>265</v>
      </c>
      <c r="E279" s="265" t="s">
        <v>265</v>
      </c>
      <c r="F279" s="265" t="s">
        <v>266</v>
      </c>
      <c r="G279" s="265" t="s">
        <v>265</v>
      </c>
      <c r="H279" s="265" t="s">
        <v>265</v>
      </c>
      <c r="I279" s="265" t="s">
        <v>265</v>
      </c>
      <c r="J279" s="265" t="s">
        <v>265</v>
      </c>
      <c r="K279" s="265" t="s">
        <v>265</v>
      </c>
      <c r="L279" s="265" t="s">
        <v>265</v>
      </c>
      <c r="AQ279" s="267"/>
    </row>
    <row r="280" spans="1:43" s="265" customFormat="1">
      <c r="A280" s="265">
        <v>215019</v>
      </c>
      <c r="B280" s="265" t="s">
        <v>3417</v>
      </c>
      <c r="C280" s="265" t="s">
        <v>266</v>
      </c>
      <c r="D280" s="265" t="s">
        <v>266</v>
      </c>
      <c r="E280" s="265" t="s">
        <v>266</v>
      </c>
      <c r="F280" s="265" t="s">
        <v>266</v>
      </c>
      <c r="G280" s="265" t="s">
        <v>266</v>
      </c>
      <c r="H280" s="265" t="s">
        <v>265</v>
      </c>
      <c r="I280" s="265" t="s">
        <v>265</v>
      </c>
      <c r="J280" s="265" t="s">
        <v>265</v>
      </c>
      <c r="K280" s="265" t="s">
        <v>265</v>
      </c>
      <c r="L280" s="265" t="s">
        <v>265</v>
      </c>
      <c r="AQ280" s="267"/>
    </row>
    <row r="281" spans="1:43" s="265" customFormat="1">
      <c r="A281" s="265">
        <v>215483</v>
      </c>
      <c r="B281" s="265" t="s">
        <v>3417</v>
      </c>
      <c r="C281" s="265" t="s">
        <v>266</v>
      </c>
      <c r="D281" s="265" t="s">
        <v>266</v>
      </c>
      <c r="E281" s="265" t="s">
        <v>265</v>
      </c>
      <c r="F281" s="265" t="s">
        <v>265</v>
      </c>
      <c r="G281" s="265" t="s">
        <v>265</v>
      </c>
      <c r="H281" s="265" t="s">
        <v>265</v>
      </c>
      <c r="I281" s="265" t="s">
        <v>265</v>
      </c>
      <c r="J281" s="265" t="s">
        <v>265</v>
      </c>
      <c r="K281" s="265" t="s">
        <v>265</v>
      </c>
      <c r="L281" s="265" t="s">
        <v>265</v>
      </c>
      <c r="AQ281" s="267"/>
    </row>
    <row r="282" spans="1:43" s="265" customFormat="1">
      <c r="A282" s="265">
        <v>215315</v>
      </c>
      <c r="B282" s="265" t="s">
        <v>3417</v>
      </c>
      <c r="C282" s="265" t="s">
        <v>266</v>
      </c>
      <c r="D282" s="265" t="s">
        <v>266</v>
      </c>
      <c r="E282" s="265" t="s">
        <v>265</v>
      </c>
      <c r="F282" s="265" t="s">
        <v>265</v>
      </c>
      <c r="G282" s="265" t="s">
        <v>265</v>
      </c>
      <c r="H282" s="265" t="s">
        <v>265</v>
      </c>
      <c r="I282" s="265" t="s">
        <v>265</v>
      </c>
      <c r="J282" s="265" t="s">
        <v>265</v>
      </c>
      <c r="K282" s="265" t="s">
        <v>265</v>
      </c>
      <c r="L282" s="265" t="s">
        <v>265</v>
      </c>
      <c r="AQ282" s="267"/>
    </row>
    <row r="283" spans="1:43" s="265" customFormat="1">
      <c r="A283" s="265">
        <v>214906</v>
      </c>
      <c r="B283" s="265" t="s">
        <v>3417</v>
      </c>
      <c r="C283" s="265" t="s">
        <v>266</v>
      </c>
      <c r="D283" s="265" t="s">
        <v>266</v>
      </c>
      <c r="E283" s="265" t="s">
        <v>265</v>
      </c>
      <c r="F283" s="265" t="s">
        <v>265</v>
      </c>
      <c r="G283" s="265" t="s">
        <v>265</v>
      </c>
      <c r="H283" s="265" t="s">
        <v>265</v>
      </c>
      <c r="I283" s="265" t="s">
        <v>265</v>
      </c>
      <c r="J283" s="265" t="s">
        <v>265</v>
      </c>
      <c r="K283" s="265" t="s">
        <v>265</v>
      </c>
      <c r="L283" s="265" t="s">
        <v>265</v>
      </c>
      <c r="AQ283" s="267"/>
    </row>
    <row r="284" spans="1:43" s="265" customFormat="1">
      <c r="A284" s="265">
        <v>214853</v>
      </c>
      <c r="B284" s="265" t="s">
        <v>3417</v>
      </c>
      <c r="C284" s="265" t="s">
        <v>266</v>
      </c>
      <c r="D284" s="265" t="s">
        <v>266</v>
      </c>
      <c r="E284" s="265" t="s">
        <v>265</v>
      </c>
      <c r="F284" s="265" t="s">
        <v>265</v>
      </c>
      <c r="G284" s="265" t="s">
        <v>265</v>
      </c>
      <c r="H284" s="265" t="s">
        <v>265</v>
      </c>
      <c r="I284" s="265" t="s">
        <v>265</v>
      </c>
      <c r="J284" s="265" t="s">
        <v>265</v>
      </c>
      <c r="K284" s="265" t="s">
        <v>265</v>
      </c>
      <c r="L284" s="265" t="s">
        <v>265</v>
      </c>
      <c r="AQ284" s="267"/>
    </row>
    <row r="285" spans="1:43" s="265" customFormat="1">
      <c r="A285" s="265">
        <v>214780</v>
      </c>
      <c r="B285" s="265" t="s">
        <v>3417</v>
      </c>
      <c r="C285" s="265" t="s">
        <v>266</v>
      </c>
      <c r="D285" s="265" t="s">
        <v>266</v>
      </c>
      <c r="E285" s="265" t="s">
        <v>265</v>
      </c>
      <c r="F285" s="265" t="s">
        <v>265</v>
      </c>
      <c r="G285" s="265" t="s">
        <v>265</v>
      </c>
      <c r="H285" s="265" t="s">
        <v>265</v>
      </c>
      <c r="I285" s="265" t="s">
        <v>265</v>
      </c>
      <c r="J285" s="265" t="s">
        <v>265</v>
      </c>
      <c r="K285" s="265" t="s">
        <v>265</v>
      </c>
      <c r="L285" s="265" t="s">
        <v>265</v>
      </c>
      <c r="AQ285" s="267"/>
    </row>
    <row r="286" spans="1:43" s="265" customFormat="1">
      <c r="A286" s="265">
        <v>214691</v>
      </c>
      <c r="B286" s="265" t="s">
        <v>3417</v>
      </c>
      <c r="C286" s="265" t="s">
        <v>266</v>
      </c>
      <c r="D286" s="265" t="s">
        <v>266</v>
      </c>
      <c r="E286" s="265" t="s">
        <v>265</v>
      </c>
      <c r="F286" s="265" t="s">
        <v>265</v>
      </c>
      <c r="G286" s="265" t="s">
        <v>265</v>
      </c>
      <c r="H286" s="265" t="s">
        <v>265</v>
      </c>
      <c r="I286" s="265" t="s">
        <v>265</v>
      </c>
      <c r="J286" s="265" t="s">
        <v>265</v>
      </c>
      <c r="K286" s="265" t="s">
        <v>265</v>
      </c>
      <c r="L286" s="265" t="s">
        <v>265</v>
      </c>
      <c r="AQ286" s="267"/>
    </row>
    <row r="287" spans="1:43" s="265" customFormat="1">
      <c r="A287" s="265">
        <v>215431</v>
      </c>
      <c r="B287" s="265" t="s">
        <v>3417</v>
      </c>
      <c r="C287" s="265" t="s">
        <v>266</v>
      </c>
      <c r="D287" s="265" t="s">
        <v>265</v>
      </c>
      <c r="E287" s="265" t="s">
        <v>266</v>
      </c>
      <c r="F287" s="265" t="s">
        <v>265</v>
      </c>
      <c r="G287" s="265" t="s">
        <v>265</v>
      </c>
      <c r="H287" s="265" t="s">
        <v>265</v>
      </c>
      <c r="I287" s="265" t="s">
        <v>265</v>
      </c>
      <c r="J287" s="265" t="s">
        <v>265</v>
      </c>
      <c r="K287" s="265" t="s">
        <v>265</v>
      </c>
      <c r="L287" s="265" t="s">
        <v>265</v>
      </c>
      <c r="AQ287" s="267"/>
    </row>
    <row r="288" spans="1:43" s="265" customFormat="1">
      <c r="A288" s="265">
        <v>215359</v>
      </c>
      <c r="B288" s="265" t="s">
        <v>3417</v>
      </c>
      <c r="C288" s="265" t="s">
        <v>266</v>
      </c>
      <c r="D288" s="265" t="s">
        <v>265</v>
      </c>
      <c r="E288" s="265" t="s">
        <v>266</v>
      </c>
      <c r="F288" s="265" t="s">
        <v>265</v>
      </c>
      <c r="G288" s="265" t="s">
        <v>265</v>
      </c>
      <c r="H288" s="265" t="s">
        <v>265</v>
      </c>
      <c r="I288" s="265" t="s">
        <v>265</v>
      </c>
      <c r="J288" s="265" t="s">
        <v>265</v>
      </c>
      <c r="K288" s="265" t="s">
        <v>265</v>
      </c>
      <c r="L288" s="265" t="s">
        <v>265</v>
      </c>
      <c r="AQ288" s="267"/>
    </row>
    <row r="289" spans="1:43" s="265" customFormat="1">
      <c r="A289" s="265">
        <v>215244</v>
      </c>
      <c r="B289" s="265" t="s">
        <v>3417</v>
      </c>
      <c r="C289" s="265" t="s">
        <v>266</v>
      </c>
      <c r="D289" s="265" t="s">
        <v>265</v>
      </c>
      <c r="E289" s="265" t="s">
        <v>266</v>
      </c>
      <c r="F289" s="265" t="s">
        <v>265</v>
      </c>
      <c r="G289" s="265" t="s">
        <v>265</v>
      </c>
      <c r="H289" s="265" t="s">
        <v>265</v>
      </c>
      <c r="I289" s="265" t="s">
        <v>265</v>
      </c>
      <c r="J289" s="265" t="s">
        <v>265</v>
      </c>
      <c r="K289" s="265" t="s">
        <v>265</v>
      </c>
      <c r="L289" s="265" t="s">
        <v>265</v>
      </c>
      <c r="AQ289" s="267"/>
    </row>
    <row r="290" spans="1:43" s="265" customFormat="1">
      <c r="A290" s="265">
        <v>215039</v>
      </c>
      <c r="B290" s="265" t="s">
        <v>3417</v>
      </c>
      <c r="C290" s="265" t="s">
        <v>266</v>
      </c>
      <c r="D290" s="265" t="s">
        <v>265</v>
      </c>
      <c r="E290" s="265" t="s">
        <v>266</v>
      </c>
      <c r="F290" s="265" t="s">
        <v>265</v>
      </c>
      <c r="G290" s="265" t="s">
        <v>265</v>
      </c>
      <c r="H290" s="265" t="s">
        <v>265</v>
      </c>
      <c r="I290" s="265" t="s">
        <v>265</v>
      </c>
      <c r="J290" s="265" t="s">
        <v>265</v>
      </c>
      <c r="K290" s="265" t="s">
        <v>265</v>
      </c>
      <c r="L290" s="265" t="s">
        <v>265</v>
      </c>
      <c r="AQ290" s="267"/>
    </row>
    <row r="291" spans="1:43" s="265" customFormat="1">
      <c r="A291" s="265">
        <v>215022</v>
      </c>
      <c r="B291" s="265" t="s">
        <v>3417</v>
      </c>
      <c r="C291" s="265" t="s">
        <v>266</v>
      </c>
      <c r="D291" s="265" t="s">
        <v>265</v>
      </c>
      <c r="E291" s="265" t="s">
        <v>266</v>
      </c>
      <c r="F291" s="265" t="s">
        <v>265</v>
      </c>
      <c r="G291" s="265" t="s">
        <v>265</v>
      </c>
      <c r="H291" s="265" t="s">
        <v>265</v>
      </c>
      <c r="I291" s="265" t="s">
        <v>265</v>
      </c>
      <c r="J291" s="265" t="s">
        <v>265</v>
      </c>
      <c r="K291" s="265" t="s">
        <v>265</v>
      </c>
      <c r="L291" s="265" t="s">
        <v>265</v>
      </c>
      <c r="AQ291" s="267"/>
    </row>
    <row r="292" spans="1:43" s="265" customFormat="1">
      <c r="A292" s="265">
        <v>214942</v>
      </c>
      <c r="B292" s="265" t="s">
        <v>3417</v>
      </c>
      <c r="C292" s="265" t="s">
        <v>266</v>
      </c>
      <c r="D292" s="265" t="s">
        <v>265</v>
      </c>
      <c r="E292" s="265" t="s">
        <v>266</v>
      </c>
      <c r="F292" s="265" t="s">
        <v>265</v>
      </c>
      <c r="G292" s="265" t="s">
        <v>265</v>
      </c>
      <c r="H292" s="265" t="s">
        <v>265</v>
      </c>
      <c r="I292" s="265" t="s">
        <v>265</v>
      </c>
      <c r="J292" s="265" t="s">
        <v>265</v>
      </c>
      <c r="K292" s="265" t="s">
        <v>265</v>
      </c>
      <c r="L292" s="265" t="s">
        <v>265</v>
      </c>
      <c r="AQ292" s="267"/>
    </row>
    <row r="293" spans="1:43" s="265" customFormat="1">
      <c r="A293" s="265">
        <v>214924</v>
      </c>
      <c r="B293" s="265" t="s">
        <v>3417</v>
      </c>
      <c r="C293" s="265" t="s">
        <v>266</v>
      </c>
      <c r="D293" s="265" t="s">
        <v>265</v>
      </c>
      <c r="E293" s="265" t="s">
        <v>266</v>
      </c>
      <c r="F293" s="265" t="s">
        <v>265</v>
      </c>
      <c r="G293" s="265" t="s">
        <v>265</v>
      </c>
      <c r="H293" s="265" t="s">
        <v>265</v>
      </c>
      <c r="I293" s="265" t="s">
        <v>265</v>
      </c>
      <c r="J293" s="265" t="s">
        <v>265</v>
      </c>
      <c r="K293" s="265" t="s">
        <v>265</v>
      </c>
      <c r="L293" s="265" t="s">
        <v>265</v>
      </c>
      <c r="AQ293" s="267"/>
    </row>
    <row r="294" spans="1:43" s="265" customFormat="1">
      <c r="A294" s="265">
        <v>214724</v>
      </c>
      <c r="B294" s="265" t="s">
        <v>3417</v>
      </c>
      <c r="C294" s="265" t="s">
        <v>266</v>
      </c>
      <c r="D294" s="265" t="s">
        <v>265</v>
      </c>
      <c r="E294" s="265" t="s">
        <v>266</v>
      </c>
      <c r="F294" s="265" t="s">
        <v>265</v>
      </c>
      <c r="G294" s="265" t="s">
        <v>265</v>
      </c>
      <c r="H294" s="265" t="s">
        <v>265</v>
      </c>
      <c r="I294" s="265" t="s">
        <v>265</v>
      </c>
      <c r="J294" s="265" t="s">
        <v>265</v>
      </c>
      <c r="K294" s="265" t="s">
        <v>265</v>
      </c>
      <c r="L294" s="265" t="s">
        <v>265</v>
      </c>
      <c r="AQ294" s="267"/>
    </row>
    <row r="295" spans="1:43" s="265" customFormat="1">
      <c r="A295" s="265">
        <v>214715</v>
      </c>
      <c r="B295" s="265" t="s">
        <v>3417</v>
      </c>
      <c r="C295" s="265" t="s">
        <v>266</v>
      </c>
      <c r="D295" s="265" t="s">
        <v>265</v>
      </c>
      <c r="E295" s="265" t="s">
        <v>266</v>
      </c>
      <c r="F295" s="265" t="s">
        <v>265</v>
      </c>
      <c r="G295" s="265" t="s">
        <v>265</v>
      </c>
      <c r="H295" s="265" t="s">
        <v>265</v>
      </c>
      <c r="I295" s="265" t="s">
        <v>265</v>
      </c>
      <c r="J295" s="265" t="s">
        <v>265</v>
      </c>
      <c r="K295" s="265" t="s">
        <v>265</v>
      </c>
      <c r="L295" s="265" t="s">
        <v>265</v>
      </c>
      <c r="AQ295" s="267"/>
    </row>
    <row r="296" spans="1:43" s="265" customFormat="1">
      <c r="A296" s="265">
        <v>211081</v>
      </c>
      <c r="B296" s="265" t="s">
        <v>3417</v>
      </c>
      <c r="C296" s="265" t="s">
        <v>266</v>
      </c>
      <c r="D296" s="265" t="s">
        <v>265</v>
      </c>
      <c r="E296" s="265" t="s">
        <v>266</v>
      </c>
      <c r="F296" s="265" t="s">
        <v>265</v>
      </c>
      <c r="G296" s="265" t="s">
        <v>265</v>
      </c>
      <c r="H296" s="265" t="s">
        <v>265</v>
      </c>
      <c r="I296" s="265" t="s">
        <v>265</v>
      </c>
      <c r="J296" s="265" t="s">
        <v>265</v>
      </c>
      <c r="K296" s="265" t="s">
        <v>265</v>
      </c>
      <c r="L296" s="265" t="s">
        <v>265</v>
      </c>
      <c r="AQ296" s="267"/>
    </row>
    <row r="297" spans="1:43" s="265" customFormat="1">
      <c r="A297" s="265">
        <v>215481</v>
      </c>
      <c r="B297" s="265" t="s">
        <v>3417</v>
      </c>
      <c r="C297" s="265" t="s">
        <v>266</v>
      </c>
      <c r="D297" s="265" t="s">
        <v>266</v>
      </c>
      <c r="E297" s="265" t="s">
        <v>266</v>
      </c>
      <c r="F297" s="265" t="s">
        <v>265</v>
      </c>
      <c r="G297" s="265" t="s">
        <v>265</v>
      </c>
      <c r="H297" s="265" t="s">
        <v>265</v>
      </c>
      <c r="I297" s="265" t="s">
        <v>265</v>
      </c>
      <c r="J297" s="265" t="s">
        <v>265</v>
      </c>
      <c r="K297" s="265" t="s">
        <v>265</v>
      </c>
      <c r="L297" s="265" t="s">
        <v>265</v>
      </c>
      <c r="AQ297" s="267"/>
    </row>
    <row r="298" spans="1:43" s="265" customFormat="1">
      <c r="A298" s="265">
        <v>215468</v>
      </c>
      <c r="B298" s="265" t="s">
        <v>3417</v>
      </c>
      <c r="C298" s="265" t="s">
        <v>266</v>
      </c>
      <c r="D298" s="265" t="s">
        <v>266</v>
      </c>
      <c r="E298" s="265" t="s">
        <v>266</v>
      </c>
      <c r="F298" s="265" t="s">
        <v>265</v>
      </c>
      <c r="G298" s="265" t="s">
        <v>265</v>
      </c>
      <c r="H298" s="265" t="s">
        <v>265</v>
      </c>
      <c r="I298" s="265" t="s">
        <v>265</v>
      </c>
      <c r="J298" s="265" t="s">
        <v>265</v>
      </c>
      <c r="K298" s="265" t="s">
        <v>265</v>
      </c>
      <c r="L298" s="265" t="s">
        <v>265</v>
      </c>
      <c r="AQ298" s="267"/>
    </row>
    <row r="299" spans="1:43" s="265" customFormat="1">
      <c r="A299" s="265">
        <v>215423</v>
      </c>
      <c r="B299" s="265" t="s">
        <v>3417</v>
      </c>
      <c r="C299" s="265" t="s">
        <v>266</v>
      </c>
      <c r="D299" s="265" t="s">
        <v>266</v>
      </c>
      <c r="E299" s="265" t="s">
        <v>266</v>
      </c>
      <c r="F299" s="265" t="s">
        <v>265</v>
      </c>
      <c r="G299" s="265" t="s">
        <v>265</v>
      </c>
      <c r="H299" s="265" t="s">
        <v>265</v>
      </c>
      <c r="I299" s="265" t="s">
        <v>265</v>
      </c>
      <c r="J299" s="265" t="s">
        <v>265</v>
      </c>
      <c r="K299" s="265" t="s">
        <v>265</v>
      </c>
      <c r="L299" s="265" t="s">
        <v>265</v>
      </c>
      <c r="AQ299" s="267"/>
    </row>
    <row r="300" spans="1:43" s="265" customFormat="1">
      <c r="A300" s="265">
        <v>215407</v>
      </c>
      <c r="B300" s="265" t="s">
        <v>3417</v>
      </c>
      <c r="C300" s="265" t="s">
        <v>266</v>
      </c>
      <c r="D300" s="265" t="s">
        <v>266</v>
      </c>
      <c r="E300" s="265" t="s">
        <v>266</v>
      </c>
      <c r="F300" s="265" t="s">
        <v>265</v>
      </c>
      <c r="G300" s="265" t="s">
        <v>265</v>
      </c>
      <c r="H300" s="265" t="s">
        <v>265</v>
      </c>
      <c r="I300" s="265" t="s">
        <v>265</v>
      </c>
      <c r="J300" s="265" t="s">
        <v>265</v>
      </c>
      <c r="K300" s="265" t="s">
        <v>265</v>
      </c>
      <c r="L300" s="265" t="s">
        <v>265</v>
      </c>
      <c r="AQ300" s="267"/>
    </row>
    <row r="301" spans="1:43" s="265" customFormat="1">
      <c r="A301" s="265">
        <v>215312</v>
      </c>
      <c r="B301" s="265" t="s">
        <v>3417</v>
      </c>
      <c r="C301" s="265" t="s">
        <v>266</v>
      </c>
      <c r="D301" s="265" t="s">
        <v>266</v>
      </c>
      <c r="E301" s="265" t="s">
        <v>266</v>
      </c>
      <c r="F301" s="265" t="s">
        <v>265</v>
      </c>
      <c r="G301" s="265" t="s">
        <v>265</v>
      </c>
      <c r="H301" s="265" t="s">
        <v>265</v>
      </c>
      <c r="I301" s="265" t="s">
        <v>265</v>
      </c>
      <c r="J301" s="265" t="s">
        <v>265</v>
      </c>
      <c r="K301" s="265" t="s">
        <v>265</v>
      </c>
      <c r="L301" s="265" t="s">
        <v>265</v>
      </c>
      <c r="AQ301" s="267"/>
    </row>
    <row r="302" spans="1:43" s="265" customFormat="1">
      <c r="A302" s="265">
        <v>215306</v>
      </c>
      <c r="B302" s="265" t="s">
        <v>3417</v>
      </c>
      <c r="C302" s="265" t="s">
        <v>266</v>
      </c>
      <c r="D302" s="265" t="s">
        <v>266</v>
      </c>
      <c r="E302" s="265" t="s">
        <v>266</v>
      </c>
      <c r="F302" s="265" t="s">
        <v>265</v>
      </c>
      <c r="G302" s="265" t="s">
        <v>265</v>
      </c>
      <c r="H302" s="265" t="s">
        <v>265</v>
      </c>
      <c r="I302" s="265" t="s">
        <v>265</v>
      </c>
      <c r="J302" s="265" t="s">
        <v>265</v>
      </c>
      <c r="K302" s="265" t="s">
        <v>265</v>
      </c>
      <c r="L302" s="265" t="s">
        <v>265</v>
      </c>
      <c r="AQ302" s="267"/>
    </row>
    <row r="303" spans="1:43" s="265" customFormat="1">
      <c r="A303" s="265">
        <v>215237</v>
      </c>
      <c r="B303" s="265" t="s">
        <v>3417</v>
      </c>
      <c r="C303" s="265" t="s">
        <v>266</v>
      </c>
      <c r="D303" s="265" t="s">
        <v>266</v>
      </c>
      <c r="E303" s="265" t="s">
        <v>266</v>
      </c>
      <c r="F303" s="265" t="s">
        <v>265</v>
      </c>
      <c r="G303" s="265" t="s">
        <v>265</v>
      </c>
      <c r="H303" s="265" t="s">
        <v>265</v>
      </c>
      <c r="I303" s="265" t="s">
        <v>265</v>
      </c>
      <c r="J303" s="265" t="s">
        <v>265</v>
      </c>
      <c r="K303" s="265" t="s">
        <v>265</v>
      </c>
      <c r="L303" s="265" t="s">
        <v>265</v>
      </c>
      <c r="AQ303" s="267"/>
    </row>
    <row r="304" spans="1:43" s="265" customFormat="1">
      <c r="A304" s="265">
        <v>215219</v>
      </c>
      <c r="B304" s="265" t="s">
        <v>3417</v>
      </c>
      <c r="C304" s="265" t="s">
        <v>266</v>
      </c>
      <c r="D304" s="265" t="s">
        <v>266</v>
      </c>
      <c r="E304" s="265" t="s">
        <v>266</v>
      </c>
      <c r="F304" s="265" t="s">
        <v>265</v>
      </c>
      <c r="G304" s="265" t="s">
        <v>265</v>
      </c>
      <c r="H304" s="265" t="s">
        <v>265</v>
      </c>
      <c r="I304" s="265" t="s">
        <v>265</v>
      </c>
      <c r="J304" s="265" t="s">
        <v>265</v>
      </c>
      <c r="K304" s="265" t="s">
        <v>265</v>
      </c>
      <c r="L304" s="265" t="s">
        <v>265</v>
      </c>
      <c r="AQ304" s="267"/>
    </row>
    <row r="305" spans="1:43" s="265" customFormat="1">
      <c r="A305" s="265">
        <v>215214</v>
      </c>
      <c r="B305" s="265" t="s">
        <v>3417</v>
      </c>
      <c r="C305" s="265" t="s">
        <v>266</v>
      </c>
      <c r="D305" s="265" t="s">
        <v>266</v>
      </c>
      <c r="E305" s="265" t="s">
        <v>266</v>
      </c>
      <c r="F305" s="265" t="s">
        <v>265</v>
      </c>
      <c r="G305" s="265" t="s">
        <v>265</v>
      </c>
      <c r="H305" s="265" t="s">
        <v>265</v>
      </c>
      <c r="I305" s="265" t="s">
        <v>265</v>
      </c>
      <c r="J305" s="265" t="s">
        <v>265</v>
      </c>
      <c r="K305" s="265" t="s">
        <v>265</v>
      </c>
      <c r="L305" s="265" t="s">
        <v>265</v>
      </c>
      <c r="AQ305" s="267"/>
    </row>
    <row r="306" spans="1:43" s="265" customFormat="1">
      <c r="A306" s="265">
        <v>215194</v>
      </c>
      <c r="B306" s="265" t="s">
        <v>3417</v>
      </c>
      <c r="C306" s="265" t="s">
        <v>266</v>
      </c>
      <c r="D306" s="265" t="s">
        <v>266</v>
      </c>
      <c r="E306" s="265" t="s">
        <v>266</v>
      </c>
      <c r="F306" s="265" t="s">
        <v>265</v>
      </c>
      <c r="G306" s="265" t="s">
        <v>265</v>
      </c>
      <c r="H306" s="265" t="s">
        <v>265</v>
      </c>
      <c r="I306" s="265" t="s">
        <v>265</v>
      </c>
      <c r="J306" s="265" t="s">
        <v>265</v>
      </c>
      <c r="K306" s="265" t="s">
        <v>265</v>
      </c>
      <c r="L306" s="265" t="s">
        <v>265</v>
      </c>
      <c r="AQ306" s="267"/>
    </row>
    <row r="307" spans="1:43" s="265" customFormat="1">
      <c r="A307" s="265">
        <v>215112</v>
      </c>
      <c r="B307" s="265" t="s">
        <v>3417</v>
      </c>
      <c r="C307" s="265" t="s">
        <v>266</v>
      </c>
      <c r="D307" s="265" t="s">
        <v>266</v>
      </c>
      <c r="E307" s="265" t="s">
        <v>266</v>
      </c>
      <c r="F307" s="265" t="s">
        <v>265</v>
      </c>
      <c r="G307" s="265" t="s">
        <v>265</v>
      </c>
      <c r="H307" s="265" t="s">
        <v>265</v>
      </c>
      <c r="I307" s="265" t="s">
        <v>265</v>
      </c>
      <c r="J307" s="265" t="s">
        <v>265</v>
      </c>
      <c r="K307" s="265" t="s">
        <v>265</v>
      </c>
      <c r="L307" s="265" t="s">
        <v>265</v>
      </c>
      <c r="AQ307" s="267"/>
    </row>
    <row r="308" spans="1:43" s="265" customFormat="1">
      <c r="A308" s="265">
        <v>215107</v>
      </c>
      <c r="B308" s="265" t="s">
        <v>3417</v>
      </c>
      <c r="C308" s="265" t="s">
        <v>266</v>
      </c>
      <c r="D308" s="265" t="s">
        <v>266</v>
      </c>
      <c r="E308" s="265" t="s">
        <v>266</v>
      </c>
      <c r="F308" s="265" t="s">
        <v>265</v>
      </c>
      <c r="G308" s="265" t="s">
        <v>265</v>
      </c>
      <c r="H308" s="265" t="s">
        <v>265</v>
      </c>
      <c r="I308" s="265" t="s">
        <v>265</v>
      </c>
      <c r="J308" s="265" t="s">
        <v>265</v>
      </c>
      <c r="K308" s="265" t="s">
        <v>265</v>
      </c>
      <c r="L308" s="265" t="s">
        <v>265</v>
      </c>
      <c r="AQ308" s="267"/>
    </row>
    <row r="309" spans="1:43" s="265" customFormat="1">
      <c r="A309" s="265">
        <v>214843</v>
      </c>
      <c r="B309" s="265" t="s">
        <v>3417</v>
      </c>
      <c r="C309" s="265" t="s">
        <v>266</v>
      </c>
      <c r="D309" s="265" t="s">
        <v>266</v>
      </c>
      <c r="E309" s="265" t="s">
        <v>266</v>
      </c>
      <c r="F309" s="265" t="s">
        <v>265</v>
      </c>
      <c r="G309" s="265" t="s">
        <v>265</v>
      </c>
      <c r="H309" s="265" t="s">
        <v>265</v>
      </c>
      <c r="I309" s="265" t="s">
        <v>265</v>
      </c>
      <c r="J309" s="265" t="s">
        <v>265</v>
      </c>
      <c r="K309" s="265" t="s">
        <v>265</v>
      </c>
      <c r="L309" s="265" t="s">
        <v>265</v>
      </c>
      <c r="AQ309" s="267"/>
    </row>
    <row r="310" spans="1:43" s="265" customFormat="1">
      <c r="A310" s="265">
        <v>214833</v>
      </c>
      <c r="B310" s="265" t="s">
        <v>3417</v>
      </c>
      <c r="C310" s="265" t="s">
        <v>266</v>
      </c>
      <c r="D310" s="265" t="s">
        <v>266</v>
      </c>
      <c r="E310" s="265" t="s">
        <v>266</v>
      </c>
      <c r="F310" s="265" t="s">
        <v>265</v>
      </c>
      <c r="G310" s="265" t="s">
        <v>265</v>
      </c>
      <c r="H310" s="265" t="s">
        <v>265</v>
      </c>
      <c r="I310" s="265" t="s">
        <v>265</v>
      </c>
      <c r="J310" s="265" t="s">
        <v>265</v>
      </c>
      <c r="K310" s="265" t="s">
        <v>265</v>
      </c>
      <c r="L310" s="265" t="s">
        <v>265</v>
      </c>
      <c r="AQ310" s="267"/>
    </row>
    <row r="311" spans="1:43" s="265" customFormat="1">
      <c r="A311" s="265">
        <v>214821</v>
      </c>
      <c r="B311" s="265" t="s">
        <v>3417</v>
      </c>
      <c r="C311" s="265" t="s">
        <v>266</v>
      </c>
      <c r="D311" s="265" t="s">
        <v>266</v>
      </c>
      <c r="E311" s="265" t="s">
        <v>266</v>
      </c>
      <c r="F311" s="265" t="s">
        <v>265</v>
      </c>
      <c r="G311" s="265" t="s">
        <v>265</v>
      </c>
      <c r="H311" s="265" t="s">
        <v>265</v>
      </c>
      <c r="I311" s="265" t="s">
        <v>265</v>
      </c>
      <c r="J311" s="265" t="s">
        <v>265</v>
      </c>
      <c r="K311" s="265" t="s">
        <v>265</v>
      </c>
      <c r="L311" s="265" t="s">
        <v>265</v>
      </c>
      <c r="AQ311" s="267"/>
    </row>
    <row r="312" spans="1:43" s="265" customFormat="1">
      <c r="A312" s="265">
        <v>214797</v>
      </c>
      <c r="B312" s="265" t="s">
        <v>3417</v>
      </c>
      <c r="C312" s="265" t="s">
        <v>266</v>
      </c>
      <c r="D312" s="265" t="s">
        <v>266</v>
      </c>
      <c r="E312" s="265" t="s">
        <v>266</v>
      </c>
      <c r="F312" s="265" t="s">
        <v>265</v>
      </c>
      <c r="G312" s="265" t="s">
        <v>265</v>
      </c>
      <c r="H312" s="265" t="s">
        <v>265</v>
      </c>
      <c r="I312" s="265" t="s">
        <v>265</v>
      </c>
      <c r="J312" s="265" t="s">
        <v>265</v>
      </c>
      <c r="K312" s="265" t="s">
        <v>265</v>
      </c>
      <c r="L312" s="265" t="s">
        <v>265</v>
      </c>
      <c r="AQ312" s="267"/>
    </row>
    <row r="313" spans="1:43" s="265" customFormat="1">
      <c r="A313" s="265">
        <v>214750</v>
      </c>
      <c r="B313" s="265" t="s">
        <v>3417</v>
      </c>
      <c r="C313" s="265" t="s">
        <v>266</v>
      </c>
      <c r="D313" s="265" t="s">
        <v>266</v>
      </c>
      <c r="E313" s="265" t="s">
        <v>266</v>
      </c>
      <c r="F313" s="265" t="s">
        <v>265</v>
      </c>
      <c r="G313" s="265" t="s">
        <v>265</v>
      </c>
      <c r="H313" s="265" t="s">
        <v>265</v>
      </c>
      <c r="I313" s="265" t="s">
        <v>265</v>
      </c>
      <c r="J313" s="265" t="s">
        <v>265</v>
      </c>
      <c r="K313" s="265" t="s">
        <v>265</v>
      </c>
      <c r="L313" s="265" t="s">
        <v>265</v>
      </c>
      <c r="AQ313" s="267"/>
    </row>
    <row r="314" spans="1:43" s="265" customFormat="1">
      <c r="A314" s="265">
        <v>214732</v>
      </c>
      <c r="B314" s="265" t="s">
        <v>3417</v>
      </c>
      <c r="C314" s="265" t="s">
        <v>266</v>
      </c>
      <c r="D314" s="265" t="s">
        <v>266</v>
      </c>
      <c r="E314" s="265" t="s">
        <v>266</v>
      </c>
      <c r="F314" s="265" t="s">
        <v>265</v>
      </c>
      <c r="G314" s="265" t="s">
        <v>265</v>
      </c>
      <c r="H314" s="265" t="s">
        <v>265</v>
      </c>
      <c r="I314" s="265" t="s">
        <v>265</v>
      </c>
      <c r="J314" s="265" t="s">
        <v>265</v>
      </c>
      <c r="K314" s="265" t="s">
        <v>265</v>
      </c>
      <c r="L314" s="265" t="s">
        <v>265</v>
      </c>
      <c r="AQ314" s="267"/>
    </row>
    <row r="315" spans="1:43" s="265" customFormat="1">
      <c r="A315" s="265">
        <v>214728</v>
      </c>
      <c r="B315" s="265" t="s">
        <v>3417</v>
      </c>
      <c r="C315" s="265" t="s">
        <v>266</v>
      </c>
      <c r="D315" s="265" t="s">
        <v>266</v>
      </c>
      <c r="E315" s="265" t="s">
        <v>266</v>
      </c>
      <c r="F315" s="265" t="s">
        <v>265</v>
      </c>
      <c r="G315" s="265" t="s">
        <v>265</v>
      </c>
      <c r="H315" s="265" t="s">
        <v>265</v>
      </c>
      <c r="I315" s="265" t="s">
        <v>265</v>
      </c>
      <c r="J315" s="265" t="s">
        <v>265</v>
      </c>
      <c r="K315" s="265" t="s">
        <v>265</v>
      </c>
      <c r="L315" s="265" t="s">
        <v>265</v>
      </c>
      <c r="AQ315" s="267"/>
    </row>
    <row r="316" spans="1:43" s="265" customFormat="1">
      <c r="A316" s="265">
        <v>214698</v>
      </c>
      <c r="B316" s="265" t="s">
        <v>3417</v>
      </c>
      <c r="C316" s="265" t="s">
        <v>266</v>
      </c>
      <c r="D316" s="265" t="s">
        <v>266</v>
      </c>
      <c r="E316" s="265" t="s">
        <v>266</v>
      </c>
      <c r="F316" s="265" t="s">
        <v>265</v>
      </c>
      <c r="G316" s="265" t="s">
        <v>265</v>
      </c>
      <c r="H316" s="265" t="s">
        <v>265</v>
      </c>
      <c r="I316" s="265" t="s">
        <v>265</v>
      </c>
      <c r="J316" s="265" t="s">
        <v>265</v>
      </c>
      <c r="K316" s="265" t="s">
        <v>265</v>
      </c>
      <c r="L316" s="265" t="s">
        <v>265</v>
      </c>
      <c r="AQ316" s="267"/>
    </row>
    <row r="317" spans="1:43" s="265" customFormat="1">
      <c r="A317" s="265">
        <v>214677</v>
      </c>
      <c r="B317" s="265" t="s">
        <v>3417</v>
      </c>
      <c r="C317" s="265" t="s">
        <v>266</v>
      </c>
      <c r="D317" s="265" t="s">
        <v>266</v>
      </c>
      <c r="E317" s="265" t="s">
        <v>266</v>
      </c>
      <c r="F317" s="265" t="s">
        <v>265</v>
      </c>
      <c r="G317" s="265" t="s">
        <v>265</v>
      </c>
      <c r="H317" s="265" t="s">
        <v>265</v>
      </c>
      <c r="I317" s="265" t="s">
        <v>265</v>
      </c>
      <c r="J317" s="265" t="s">
        <v>265</v>
      </c>
      <c r="K317" s="265" t="s">
        <v>265</v>
      </c>
      <c r="L317" s="265" t="s">
        <v>265</v>
      </c>
      <c r="AQ317" s="267"/>
    </row>
    <row r="318" spans="1:43" s="265" customFormat="1">
      <c r="A318" s="265">
        <v>214281</v>
      </c>
      <c r="B318" s="265" t="s">
        <v>3417</v>
      </c>
      <c r="C318" s="265" t="s">
        <v>266</v>
      </c>
      <c r="D318" s="265" t="s">
        <v>266</v>
      </c>
      <c r="E318" s="265" t="s">
        <v>266</v>
      </c>
      <c r="F318" s="265" t="s">
        <v>265</v>
      </c>
      <c r="G318" s="265" t="s">
        <v>265</v>
      </c>
      <c r="H318" s="265" t="s">
        <v>265</v>
      </c>
      <c r="I318" s="265" t="s">
        <v>265</v>
      </c>
      <c r="J318" s="265" t="s">
        <v>265</v>
      </c>
      <c r="K318" s="265" t="s">
        <v>265</v>
      </c>
      <c r="L318" s="265" t="s">
        <v>265</v>
      </c>
      <c r="AQ318" s="267"/>
    </row>
    <row r="319" spans="1:43" s="265" customFormat="1">
      <c r="A319" s="265">
        <v>213488</v>
      </c>
      <c r="B319" s="265" t="s">
        <v>3417</v>
      </c>
      <c r="C319" s="265" t="s">
        <v>266</v>
      </c>
      <c r="D319" s="265" t="s">
        <v>266</v>
      </c>
      <c r="E319" s="265" t="s">
        <v>266</v>
      </c>
      <c r="F319" s="265" t="s">
        <v>265</v>
      </c>
      <c r="G319" s="265" t="s">
        <v>265</v>
      </c>
      <c r="H319" s="265" t="s">
        <v>265</v>
      </c>
      <c r="I319" s="265" t="s">
        <v>265</v>
      </c>
      <c r="J319" s="265" t="s">
        <v>265</v>
      </c>
      <c r="K319" s="265" t="s">
        <v>265</v>
      </c>
      <c r="L319" s="265" t="s">
        <v>265</v>
      </c>
      <c r="AQ319" s="267"/>
    </row>
    <row r="320" spans="1:43" s="265" customFormat="1">
      <c r="A320" s="265">
        <v>215073</v>
      </c>
      <c r="B320" s="265" t="s">
        <v>3417</v>
      </c>
      <c r="C320" s="265" t="s">
        <v>266</v>
      </c>
      <c r="D320" s="265" t="s">
        <v>265</v>
      </c>
      <c r="E320" s="265" t="s">
        <v>265</v>
      </c>
      <c r="F320" s="265" t="s">
        <v>266</v>
      </c>
      <c r="G320" s="265" t="s">
        <v>265</v>
      </c>
      <c r="H320" s="265" t="s">
        <v>265</v>
      </c>
      <c r="I320" s="265" t="s">
        <v>265</v>
      </c>
      <c r="J320" s="265" t="s">
        <v>265</v>
      </c>
      <c r="K320" s="265" t="s">
        <v>265</v>
      </c>
      <c r="L320" s="265" t="s">
        <v>265</v>
      </c>
      <c r="AQ320" s="267"/>
    </row>
    <row r="321" spans="1:43" s="265" customFormat="1">
      <c r="A321" s="265">
        <v>215503</v>
      </c>
      <c r="B321" s="265" t="s">
        <v>3417</v>
      </c>
      <c r="C321" s="265" t="s">
        <v>266</v>
      </c>
      <c r="D321" s="265" t="s">
        <v>266</v>
      </c>
      <c r="E321" s="265" t="s">
        <v>265</v>
      </c>
      <c r="F321" s="265" t="s">
        <v>266</v>
      </c>
      <c r="G321" s="265" t="s">
        <v>265</v>
      </c>
      <c r="H321" s="265" t="s">
        <v>265</v>
      </c>
      <c r="I321" s="265" t="s">
        <v>265</v>
      </c>
      <c r="J321" s="265" t="s">
        <v>265</v>
      </c>
      <c r="K321" s="265" t="s">
        <v>265</v>
      </c>
      <c r="L321" s="265" t="s">
        <v>265</v>
      </c>
      <c r="AQ321" s="267"/>
    </row>
    <row r="322" spans="1:43" s="265" customFormat="1">
      <c r="A322" s="265">
        <v>215293</v>
      </c>
      <c r="B322" s="265" t="s">
        <v>3417</v>
      </c>
      <c r="C322" s="265" t="s">
        <v>266</v>
      </c>
      <c r="D322" s="265" t="s">
        <v>266</v>
      </c>
      <c r="E322" s="265" t="s">
        <v>265</v>
      </c>
      <c r="F322" s="265" t="s">
        <v>266</v>
      </c>
      <c r="G322" s="265" t="s">
        <v>265</v>
      </c>
      <c r="H322" s="265" t="s">
        <v>265</v>
      </c>
      <c r="I322" s="265" t="s">
        <v>265</v>
      </c>
      <c r="J322" s="265" t="s">
        <v>265</v>
      </c>
      <c r="K322" s="265" t="s">
        <v>265</v>
      </c>
      <c r="L322" s="265" t="s">
        <v>265</v>
      </c>
      <c r="AQ322" s="267"/>
    </row>
    <row r="323" spans="1:43" s="265" customFormat="1">
      <c r="A323" s="265">
        <v>215246</v>
      </c>
      <c r="B323" s="265" t="s">
        <v>3417</v>
      </c>
      <c r="C323" s="265" t="s">
        <v>266</v>
      </c>
      <c r="D323" s="265" t="s">
        <v>266</v>
      </c>
      <c r="E323" s="265" t="s">
        <v>265</v>
      </c>
      <c r="F323" s="265" t="s">
        <v>266</v>
      </c>
      <c r="G323" s="265" t="s">
        <v>265</v>
      </c>
      <c r="H323" s="265" t="s">
        <v>265</v>
      </c>
      <c r="I323" s="265" t="s">
        <v>265</v>
      </c>
      <c r="J323" s="265" t="s">
        <v>265</v>
      </c>
      <c r="K323" s="265" t="s">
        <v>265</v>
      </c>
      <c r="L323" s="265" t="s">
        <v>265</v>
      </c>
      <c r="AQ323" s="267"/>
    </row>
    <row r="324" spans="1:43" s="265" customFormat="1">
      <c r="A324" s="265">
        <v>215037</v>
      </c>
      <c r="B324" s="265" t="s">
        <v>3417</v>
      </c>
      <c r="C324" s="265" t="s">
        <v>266</v>
      </c>
      <c r="D324" s="265" t="s">
        <v>266</v>
      </c>
      <c r="E324" s="265" t="s">
        <v>265</v>
      </c>
      <c r="F324" s="265" t="s">
        <v>266</v>
      </c>
      <c r="G324" s="265" t="s">
        <v>265</v>
      </c>
      <c r="H324" s="265" t="s">
        <v>265</v>
      </c>
      <c r="I324" s="265" t="s">
        <v>265</v>
      </c>
      <c r="J324" s="265" t="s">
        <v>265</v>
      </c>
      <c r="K324" s="265" t="s">
        <v>265</v>
      </c>
      <c r="L324" s="265" t="s">
        <v>265</v>
      </c>
      <c r="AQ324" s="267"/>
    </row>
    <row r="325" spans="1:43" s="265" customFormat="1">
      <c r="A325" s="265">
        <v>214703</v>
      </c>
      <c r="B325" s="265" t="s">
        <v>3417</v>
      </c>
      <c r="C325" s="265" t="s">
        <v>266</v>
      </c>
      <c r="D325" s="265" t="s">
        <v>266</v>
      </c>
      <c r="E325" s="265" t="s">
        <v>265</v>
      </c>
      <c r="F325" s="265" t="s">
        <v>266</v>
      </c>
      <c r="G325" s="265" t="s">
        <v>265</v>
      </c>
      <c r="H325" s="265" t="s">
        <v>265</v>
      </c>
      <c r="I325" s="265" t="s">
        <v>265</v>
      </c>
      <c r="J325" s="265" t="s">
        <v>265</v>
      </c>
      <c r="K325" s="265" t="s">
        <v>265</v>
      </c>
      <c r="L325" s="265" t="s">
        <v>265</v>
      </c>
      <c r="AQ325" s="267"/>
    </row>
    <row r="326" spans="1:43" s="265" customFormat="1">
      <c r="A326" s="265">
        <v>215461</v>
      </c>
      <c r="B326" s="265" t="s">
        <v>3417</v>
      </c>
      <c r="C326" s="265" t="s">
        <v>266</v>
      </c>
      <c r="D326" s="265" t="s">
        <v>265</v>
      </c>
      <c r="E326" s="265" t="s">
        <v>266</v>
      </c>
      <c r="F326" s="265" t="s">
        <v>266</v>
      </c>
      <c r="G326" s="265" t="s">
        <v>265</v>
      </c>
      <c r="H326" s="265" t="s">
        <v>265</v>
      </c>
      <c r="I326" s="265" t="s">
        <v>265</v>
      </c>
      <c r="J326" s="265" t="s">
        <v>265</v>
      </c>
      <c r="K326" s="265" t="s">
        <v>265</v>
      </c>
      <c r="L326" s="265" t="s">
        <v>265</v>
      </c>
      <c r="AQ326" s="267"/>
    </row>
    <row r="327" spans="1:43" s="265" customFormat="1">
      <c r="A327" s="265">
        <v>215358</v>
      </c>
      <c r="B327" s="265" t="s">
        <v>3417</v>
      </c>
      <c r="C327" s="265" t="s">
        <v>266</v>
      </c>
      <c r="D327" s="265" t="s">
        <v>265</v>
      </c>
      <c r="E327" s="265" t="s">
        <v>266</v>
      </c>
      <c r="F327" s="265" t="s">
        <v>266</v>
      </c>
      <c r="G327" s="265" t="s">
        <v>265</v>
      </c>
      <c r="H327" s="265" t="s">
        <v>265</v>
      </c>
      <c r="I327" s="265" t="s">
        <v>265</v>
      </c>
      <c r="J327" s="265" t="s">
        <v>265</v>
      </c>
      <c r="K327" s="265" t="s">
        <v>265</v>
      </c>
      <c r="L327" s="265" t="s">
        <v>265</v>
      </c>
      <c r="AQ327" s="267"/>
    </row>
    <row r="328" spans="1:43" s="265" customFormat="1">
      <c r="A328" s="265">
        <v>215247</v>
      </c>
      <c r="B328" s="265" t="s">
        <v>3417</v>
      </c>
      <c r="C328" s="265" t="s">
        <v>266</v>
      </c>
      <c r="D328" s="265" t="s">
        <v>265</v>
      </c>
      <c r="E328" s="265" t="s">
        <v>266</v>
      </c>
      <c r="F328" s="265" t="s">
        <v>266</v>
      </c>
      <c r="G328" s="265" t="s">
        <v>265</v>
      </c>
      <c r="H328" s="265" t="s">
        <v>265</v>
      </c>
      <c r="I328" s="265" t="s">
        <v>265</v>
      </c>
      <c r="J328" s="265" t="s">
        <v>265</v>
      </c>
      <c r="K328" s="265" t="s">
        <v>265</v>
      </c>
      <c r="L328" s="265" t="s">
        <v>265</v>
      </c>
      <c r="AQ328" s="267"/>
    </row>
    <row r="329" spans="1:43" s="265" customFormat="1">
      <c r="A329" s="265">
        <v>215212</v>
      </c>
      <c r="B329" s="265" t="s">
        <v>3417</v>
      </c>
      <c r="C329" s="265" t="s">
        <v>266</v>
      </c>
      <c r="D329" s="265" t="s">
        <v>265</v>
      </c>
      <c r="E329" s="265" t="s">
        <v>266</v>
      </c>
      <c r="F329" s="265" t="s">
        <v>266</v>
      </c>
      <c r="G329" s="265" t="s">
        <v>265</v>
      </c>
      <c r="H329" s="265" t="s">
        <v>265</v>
      </c>
      <c r="I329" s="265" t="s">
        <v>265</v>
      </c>
      <c r="J329" s="265" t="s">
        <v>265</v>
      </c>
      <c r="K329" s="265" t="s">
        <v>265</v>
      </c>
      <c r="L329" s="265" t="s">
        <v>265</v>
      </c>
      <c r="AQ329" s="267"/>
    </row>
    <row r="330" spans="1:43" s="265" customFormat="1">
      <c r="A330" s="265">
        <v>215109</v>
      </c>
      <c r="B330" s="265" t="s">
        <v>3417</v>
      </c>
      <c r="C330" s="265" t="s">
        <v>266</v>
      </c>
      <c r="D330" s="265" t="s">
        <v>265</v>
      </c>
      <c r="E330" s="265" t="s">
        <v>266</v>
      </c>
      <c r="F330" s="265" t="s">
        <v>266</v>
      </c>
      <c r="G330" s="265" t="s">
        <v>265</v>
      </c>
      <c r="H330" s="265" t="s">
        <v>265</v>
      </c>
      <c r="I330" s="265" t="s">
        <v>265</v>
      </c>
      <c r="J330" s="265" t="s">
        <v>265</v>
      </c>
      <c r="K330" s="265" t="s">
        <v>265</v>
      </c>
      <c r="L330" s="265" t="s">
        <v>265</v>
      </c>
      <c r="AQ330" s="267"/>
    </row>
    <row r="331" spans="1:43" s="265" customFormat="1">
      <c r="A331" s="265">
        <v>215081</v>
      </c>
      <c r="B331" s="265" t="s">
        <v>3417</v>
      </c>
      <c r="C331" s="265" t="s">
        <v>266</v>
      </c>
      <c r="D331" s="265" t="s">
        <v>265</v>
      </c>
      <c r="E331" s="265" t="s">
        <v>266</v>
      </c>
      <c r="F331" s="265" t="s">
        <v>266</v>
      </c>
      <c r="G331" s="265" t="s">
        <v>265</v>
      </c>
      <c r="H331" s="265" t="s">
        <v>265</v>
      </c>
      <c r="I331" s="265" t="s">
        <v>265</v>
      </c>
      <c r="J331" s="265" t="s">
        <v>265</v>
      </c>
      <c r="K331" s="265" t="s">
        <v>265</v>
      </c>
      <c r="L331" s="265" t="s">
        <v>265</v>
      </c>
      <c r="AQ331" s="267"/>
    </row>
    <row r="332" spans="1:43" s="265" customFormat="1">
      <c r="A332" s="265">
        <v>214867</v>
      </c>
      <c r="B332" s="265" t="s">
        <v>3417</v>
      </c>
      <c r="C332" s="265" t="s">
        <v>266</v>
      </c>
      <c r="D332" s="265" t="s">
        <v>265</v>
      </c>
      <c r="E332" s="265" t="s">
        <v>266</v>
      </c>
      <c r="F332" s="265" t="s">
        <v>266</v>
      </c>
      <c r="G332" s="265" t="s">
        <v>265</v>
      </c>
      <c r="H332" s="265" t="s">
        <v>265</v>
      </c>
      <c r="I332" s="265" t="s">
        <v>265</v>
      </c>
      <c r="J332" s="265" t="s">
        <v>265</v>
      </c>
      <c r="K332" s="265" t="s">
        <v>265</v>
      </c>
      <c r="L332" s="265" t="s">
        <v>265</v>
      </c>
      <c r="AQ332" s="267"/>
    </row>
    <row r="333" spans="1:43" s="265" customFormat="1">
      <c r="A333" s="265">
        <v>214852</v>
      </c>
      <c r="B333" s="265" t="s">
        <v>3417</v>
      </c>
      <c r="C333" s="265" t="s">
        <v>266</v>
      </c>
      <c r="D333" s="265" t="s">
        <v>265</v>
      </c>
      <c r="E333" s="265" t="s">
        <v>266</v>
      </c>
      <c r="F333" s="265" t="s">
        <v>266</v>
      </c>
      <c r="G333" s="265" t="s">
        <v>265</v>
      </c>
      <c r="H333" s="265" t="s">
        <v>265</v>
      </c>
      <c r="I333" s="265" t="s">
        <v>265</v>
      </c>
      <c r="J333" s="265" t="s">
        <v>265</v>
      </c>
      <c r="K333" s="265" t="s">
        <v>265</v>
      </c>
      <c r="L333" s="265" t="s">
        <v>265</v>
      </c>
      <c r="AQ333" s="267"/>
    </row>
    <row r="334" spans="1:43" s="265" customFormat="1">
      <c r="A334" s="265">
        <v>214826</v>
      </c>
      <c r="B334" s="265" t="s">
        <v>3417</v>
      </c>
      <c r="C334" s="265" t="s">
        <v>266</v>
      </c>
      <c r="D334" s="265" t="s">
        <v>265</v>
      </c>
      <c r="E334" s="265" t="s">
        <v>266</v>
      </c>
      <c r="F334" s="265" t="s">
        <v>266</v>
      </c>
      <c r="G334" s="265" t="s">
        <v>265</v>
      </c>
      <c r="H334" s="265" t="s">
        <v>265</v>
      </c>
      <c r="I334" s="265" t="s">
        <v>265</v>
      </c>
      <c r="J334" s="265" t="s">
        <v>265</v>
      </c>
      <c r="K334" s="265" t="s">
        <v>265</v>
      </c>
      <c r="L334" s="265" t="s">
        <v>265</v>
      </c>
      <c r="AQ334" s="267"/>
    </row>
    <row r="335" spans="1:43" s="265" customFormat="1">
      <c r="A335" s="265">
        <v>214806</v>
      </c>
      <c r="B335" s="265" t="s">
        <v>3417</v>
      </c>
      <c r="C335" s="265" t="s">
        <v>266</v>
      </c>
      <c r="D335" s="265" t="s">
        <v>265</v>
      </c>
      <c r="E335" s="265" t="s">
        <v>266</v>
      </c>
      <c r="F335" s="265" t="s">
        <v>266</v>
      </c>
      <c r="G335" s="265" t="s">
        <v>265</v>
      </c>
      <c r="H335" s="265" t="s">
        <v>265</v>
      </c>
      <c r="I335" s="265" t="s">
        <v>265</v>
      </c>
      <c r="J335" s="265" t="s">
        <v>265</v>
      </c>
      <c r="K335" s="265" t="s">
        <v>265</v>
      </c>
      <c r="L335" s="265" t="s">
        <v>265</v>
      </c>
      <c r="AQ335" s="267"/>
    </row>
    <row r="336" spans="1:43" s="265" customFormat="1">
      <c r="A336" s="265">
        <v>214756</v>
      </c>
      <c r="B336" s="265" t="s">
        <v>3417</v>
      </c>
      <c r="C336" s="265" t="s">
        <v>266</v>
      </c>
      <c r="D336" s="265" t="s">
        <v>265</v>
      </c>
      <c r="E336" s="265" t="s">
        <v>266</v>
      </c>
      <c r="F336" s="265" t="s">
        <v>266</v>
      </c>
      <c r="G336" s="265" t="s">
        <v>265</v>
      </c>
      <c r="H336" s="265" t="s">
        <v>265</v>
      </c>
      <c r="I336" s="265" t="s">
        <v>265</v>
      </c>
      <c r="J336" s="265" t="s">
        <v>265</v>
      </c>
      <c r="K336" s="265" t="s">
        <v>265</v>
      </c>
      <c r="L336" s="265" t="s">
        <v>265</v>
      </c>
      <c r="AQ336" s="267"/>
    </row>
    <row r="337" spans="1:43" s="265" customFormat="1">
      <c r="A337" s="265">
        <v>215332</v>
      </c>
      <c r="B337" s="265" t="s">
        <v>3417</v>
      </c>
      <c r="C337" s="265" t="s">
        <v>266</v>
      </c>
      <c r="D337" s="265" t="s">
        <v>266</v>
      </c>
      <c r="E337" s="265" t="s">
        <v>266</v>
      </c>
      <c r="F337" s="265" t="s">
        <v>266</v>
      </c>
      <c r="G337" s="265" t="s">
        <v>265</v>
      </c>
      <c r="H337" s="265" t="s">
        <v>265</v>
      </c>
      <c r="I337" s="265" t="s">
        <v>265</v>
      </c>
      <c r="J337" s="265" t="s">
        <v>265</v>
      </c>
      <c r="K337" s="265" t="s">
        <v>265</v>
      </c>
      <c r="L337" s="265" t="s">
        <v>265</v>
      </c>
      <c r="AQ337" s="267"/>
    </row>
    <row r="338" spans="1:43" s="265" customFormat="1">
      <c r="A338" s="265">
        <v>215323</v>
      </c>
      <c r="B338" s="265" t="s">
        <v>3417</v>
      </c>
      <c r="C338" s="265" t="s">
        <v>266</v>
      </c>
      <c r="D338" s="265" t="s">
        <v>266</v>
      </c>
      <c r="E338" s="265" t="s">
        <v>266</v>
      </c>
      <c r="F338" s="265" t="s">
        <v>266</v>
      </c>
      <c r="G338" s="265" t="s">
        <v>265</v>
      </c>
      <c r="H338" s="265" t="s">
        <v>265</v>
      </c>
      <c r="I338" s="265" t="s">
        <v>265</v>
      </c>
      <c r="J338" s="265" t="s">
        <v>265</v>
      </c>
      <c r="K338" s="265" t="s">
        <v>265</v>
      </c>
      <c r="L338" s="265" t="s">
        <v>265</v>
      </c>
      <c r="AQ338" s="267"/>
    </row>
    <row r="339" spans="1:43" s="265" customFormat="1">
      <c r="A339" s="265">
        <v>215310</v>
      </c>
      <c r="B339" s="265" t="s">
        <v>3417</v>
      </c>
      <c r="C339" s="265" t="s">
        <v>266</v>
      </c>
      <c r="D339" s="265" t="s">
        <v>266</v>
      </c>
      <c r="E339" s="265" t="s">
        <v>266</v>
      </c>
      <c r="F339" s="265" t="s">
        <v>266</v>
      </c>
      <c r="G339" s="265" t="s">
        <v>265</v>
      </c>
      <c r="H339" s="265" t="s">
        <v>265</v>
      </c>
      <c r="I339" s="265" t="s">
        <v>265</v>
      </c>
      <c r="J339" s="265" t="s">
        <v>265</v>
      </c>
      <c r="K339" s="265" t="s">
        <v>265</v>
      </c>
      <c r="L339" s="265" t="s">
        <v>265</v>
      </c>
      <c r="AQ339" s="267"/>
    </row>
    <row r="340" spans="1:43" s="265" customFormat="1">
      <c r="A340" s="265">
        <v>215265</v>
      </c>
      <c r="B340" s="265" t="s">
        <v>3417</v>
      </c>
      <c r="C340" s="265" t="s">
        <v>266</v>
      </c>
      <c r="D340" s="265" t="s">
        <v>266</v>
      </c>
      <c r="E340" s="265" t="s">
        <v>266</v>
      </c>
      <c r="F340" s="265" t="s">
        <v>266</v>
      </c>
      <c r="G340" s="265" t="s">
        <v>265</v>
      </c>
      <c r="H340" s="265" t="s">
        <v>265</v>
      </c>
      <c r="I340" s="265" t="s">
        <v>265</v>
      </c>
      <c r="J340" s="265" t="s">
        <v>265</v>
      </c>
      <c r="K340" s="265" t="s">
        <v>265</v>
      </c>
      <c r="L340" s="265" t="s">
        <v>265</v>
      </c>
      <c r="AQ340" s="267"/>
    </row>
    <row r="341" spans="1:43" s="265" customFormat="1">
      <c r="A341" s="265">
        <v>215249</v>
      </c>
      <c r="B341" s="265" t="s">
        <v>3417</v>
      </c>
      <c r="C341" s="265" t="s">
        <v>266</v>
      </c>
      <c r="D341" s="265" t="s">
        <v>266</v>
      </c>
      <c r="E341" s="265" t="s">
        <v>266</v>
      </c>
      <c r="F341" s="265" t="s">
        <v>266</v>
      </c>
      <c r="G341" s="265" t="s">
        <v>265</v>
      </c>
      <c r="H341" s="265" t="s">
        <v>265</v>
      </c>
      <c r="I341" s="265" t="s">
        <v>265</v>
      </c>
      <c r="J341" s="265" t="s">
        <v>265</v>
      </c>
      <c r="K341" s="265" t="s">
        <v>265</v>
      </c>
      <c r="L341" s="265" t="s">
        <v>265</v>
      </c>
      <c r="AQ341" s="267"/>
    </row>
    <row r="342" spans="1:43" s="265" customFormat="1">
      <c r="A342" s="265">
        <v>215242</v>
      </c>
      <c r="B342" s="265" t="s">
        <v>3417</v>
      </c>
      <c r="C342" s="265" t="s">
        <v>266</v>
      </c>
      <c r="D342" s="265" t="s">
        <v>266</v>
      </c>
      <c r="E342" s="265" t="s">
        <v>266</v>
      </c>
      <c r="F342" s="265" t="s">
        <v>266</v>
      </c>
      <c r="G342" s="265" t="s">
        <v>265</v>
      </c>
      <c r="H342" s="265" t="s">
        <v>265</v>
      </c>
      <c r="I342" s="265" t="s">
        <v>265</v>
      </c>
      <c r="J342" s="265" t="s">
        <v>265</v>
      </c>
      <c r="K342" s="265" t="s">
        <v>265</v>
      </c>
      <c r="L342" s="265" t="s">
        <v>265</v>
      </c>
      <c r="AQ342" s="267"/>
    </row>
    <row r="343" spans="1:43" s="265" customFormat="1">
      <c r="A343" s="265">
        <v>215199</v>
      </c>
      <c r="B343" s="265" t="s">
        <v>3417</v>
      </c>
      <c r="C343" s="265" t="s">
        <v>266</v>
      </c>
      <c r="D343" s="265" t="s">
        <v>266</v>
      </c>
      <c r="E343" s="265" t="s">
        <v>266</v>
      </c>
      <c r="F343" s="265" t="s">
        <v>266</v>
      </c>
      <c r="G343" s="265" t="s">
        <v>265</v>
      </c>
      <c r="H343" s="265" t="s">
        <v>265</v>
      </c>
      <c r="I343" s="265" t="s">
        <v>265</v>
      </c>
      <c r="J343" s="265" t="s">
        <v>265</v>
      </c>
      <c r="K343" s="265" t="s">
        <v>265</v>
      </c>
      <c r="L343" s="265" t="s">
        <v>265</v>
      </c>
      <c r="AQ343" s="267"/>
    </row>
    <row r="344" spans="1:43" s="265" customFormat="1">
      <c r="A344" s="265">
        <v>215176</v>
      </c>
      <c r="B344" s="265" t="s">
        <v>3417</v>
      </c>
      <c r="C344" s="265" t="s">
        <v>266</v>
      </c>
      <c r="D344" s="265" t="s">
        <v>266</v>
      </c>
      <c r="E344" s="265" t="s">
        <v>266</v>
      </c>
      <c r="F344" s="265" t="s">
        <v>266</v>
      </c>
      <c r="G344" s="265" t="s">
        <v>265</v>
      </c>
      <c r="H344" s="265" t="s">
        <v>265</v>
      </c>
      <c r="I344" s="265" t="s">
        <v>265</v>
      </c>
      <c r="J344" s="265" t="s">
        <v>265</v>
      </c>
      <c r="K344" s="265" t="s">
        <v>265</v>
      </c>
      <c r="L344" s="265" t="s">
        <v>265</v>
      </c>
      <c r="AQ344" s="267"/>
    </row>
    <row r="345" spans="1:43" s="265" customFormat="1">
      <c r="A345" s="265">
        <v>215154</v>
      </c>
      <c r="B345" s="265" t="s">
        <v>3417</v>
      </c>
      <c r="C345" s="265" t="s">
        <v>266</v>
      </c>
      <c r="D345" s="265" t="s">
        <v>266</v>
      </c>
      <c r="E345" s="265" t="s">
        <v>266</v>
      </c>
      <c r="F345" s="265" t="s">
        <v>266</v>
      </c>
      <c r="G345" s="265" t="s">
        <v>265</v>
      </c>
      <c r="H345" s="265" t="s">
        <v>265</v>
      </c>
      <c r="I345" s="265" t="s">
        <v>265</v>
      </c>
      <c r="J345" s="265" t="s">
        <v>265</v>
      </c>
      <c r="K345" s="265" t="s">
        <v>265</v>
      </c>
      <c r="L345" s="265" t="s">
        <v>265</v>
      </c>
      <c r="AQ345" s="267"/>
    </row>
    <row r="346" spans="1:43" s="265" customFormat="1">
      <c r="A346" s="265">
        <v>215149</v>
      </c>
      <c r="B346" s="265" t="s">
        <v>3417</v>
      </c>
      <c r="C346" s="265" t="s">
        <v>266</v>
      </c>
      <c r="D346" s="265" t="s">
        <v>266</v>
      </c>
      <c r="E346" s="265" t="s">
        <v>266</v>
      </c>
      <c r="F346" s="265" t="s">
        <v>266</v>
      </c>
      <c r="G346" s="265" t="s">
        <v>265</v>
      </c>
      <c r="H346" s="265" t="s">
        <v>265</v>
      </c>
      <c r="I346" s="265" t="s">
        <v>265</v>
      </c>
      <c r="J346" s="265" t="s">
        <v>265</v>
      </c>
      <c r="K346" s="265" t="s">
        <v>265</v>
      </c>
      <c r="L346" s="265" t="s">
        <v>265</v>
      </c>
      <c r="AQ346" s="267"/>
    </row>
    <row r="347" spans="1:43" s="265" customFormat="1">
      <c r="A347" s="265">
        <v>215126</v>
      </c>
      <c r="B347" s="265" t="s">
        <v>3417</v>
      </c>
      <c r="C347" s="265" t="s">
        <v>266</v>
      </c>
      <c r="D347" s="265" t="s">
        <v>266</v>
      </c>
      <c r="E347" s="265" t="s">
        <v>266</v>
      </c>
      <c r="F347" s="265" t="s">
        <v>266</v>
      </c>
      <c r="G347" s="265" t="s">
        <v>265</v>
      </c>
      <c r="H347" s="265" t="s">
        <v>265</v>
      </c>
      <c r="I347" s="265" t="s">
        <v>265</v>
      </c>
      <c r="J347" s="265" t="s">
        <v>265</v>
      </c>
      <c r="K347" s="265" t="s">
        <v>265</v>
      </c>
      <c r="L347" s="265" t="s">
        <v>265</v>
      </c>
      <c r="AQ347" s="267"/>
    </row>
    <row r="348" spans="1:43" s="265" customFormat="1">
      <c r="A348" s="265">
        <v>215125</v>
      </c>
      <c r="B348" s="265" t="s">
        <v>3417</v>
      </c>
      <c r="C348" s="265" t="s">
        <v>266</v>
      </c>
      <c r="D348" s="265" t="s">
        <v>266</v>
      </c>
      <c r="E348" s="265" t="s">
        <v>266</v>
      </c>
      <c r="F348" s="265" t="s">
        <v>266</v>
      </c>
      <c r="G348" s="265" t="s">
        <v>265</v>
      </c>
      <c r="H348" s="265" t="s">
        <v>265</v>
      </c>
      <c r="I348" s="265" t="s">
        <v>265</v>
      </c>
      <c r="J348" s="265" t="s">
        <v>265</v>
      </c>
      <c r="K348" s="265" t="s">
        <v>265</v>
      </c>
      <c r="L348" s="265" t="s">
        <v>265</v>
      </c>
      <c r="AQ348" s="267"/>
    </row>
    <row r="349" spans="1:43" s="265" customFormat="1">
      <c r="A349" s="265">
        <v>215119</v>
      </c>
      <c r="B349" s="265" t="s">
        <v>3417</v>
      </c>
      <c r="C349" s="265" t="s">
        <v>266</v>
      </c>
      <c r="D349" s="265" t="s">
        <v>266</v>
      </c>
      <c r="E349" s="265" t="s">
        <v>266</v>
      </c>
      <c r="F349" s="265" t="s">
        <v>266</v>
      </c>
      <c r="G349" s="265" t="s">
        <v>265</v>
      </c>
      <c r="H349" s="265" t="s">
        <v>265</v>
      </c>
      <c r="I349" s="265" t="s">
        <v>265</v>
      </c>
      <c r="J349" s="265" t="s">
        <v>265</v>
      </c>
      <c r="K349" s="265" t="s">
        <v>265</v>
      </c>
      <c r="L349" s="265" t="s">
        <v>265</v>
      </c>
      <c r="AQ349" s="267"/>
    </row>
    <row r="350" spans="1:43" s="265" customFormat="1">
      <c r="A350" s="265">
        <v>215117</v>
      </c>
      <c r="B350" s="265" t="s">
        <v>3417</v>
      </c>
      <c r="C350" s="265" t="s">
        <v>266</v>
      </c>
      <c r="D350" s="265" t="s">
        <v>266</v>
      </c>
      <c r="E350" s="265" t="s">
        <v>266</v>
      </c>
      <c r="F350" s="265" t="s">
        <v>266</v>
      </c>
      <c r="G350" s="265" t="s">
        <v>265</v>
      </c>
      <c r="H350" s="265" t="s">
        <v>265</v>
      </c>
      <c r="I350" s="265" t="s">
        <v>265</v>
      </c>
      <c r="J350" s="265" t="s">
        <v>265</v>
      </c>
      <c r="K350" s="265" t="s">
        <v>265</v>
      </c>
      <c r="L350" s="265" t="s">
        <v>265</v>
      </c>
      <c r="AQ350" s="267"/>
    </row>
    <row r="351" spans="1:43" s="265" customFormat="1">
      <c r="A351" s="265">
        <v>215089</v>
      </c>
      <c r="B351" s="265" t="s">
        <v>3417</v>
      </c>
      <c r="C351" s="265" t="s">
        <v>266</v>
      </c>
      <c r="D351" s="265" t="s">
        <v>266</v>
      </c>
      <c r="E351" s="265" t="s">
        <v>266</v>
      </c>
      <c r="F351" s="265" t="s">
        <v>266</v>
      </c>
      <c r="G351" s="265" t="s">
        <v>265</v>
      </c>
      <c r="H351" s="265" t="s">
        <v>265</v>
      </c>
      <c r="I351" s="265" t="s">
        <v>265</v>
      </c>
      <c r="J351" s="265" t="s">
        <v>265</v>
      </c>
      <c r="K351" s="265" t="s">
        <v>265</v>
      </c>
      <c r="L351" s="265" t="s">
        <v>265</v>
      </c>
      <c r="AQ351" s="267"/>
    </row>
    <row r="352" spans="1:43" s="265" customFormat="1">
      <c r="A352" s="265">
        <v>215087</v>
      </c>
      <c r="B352" s="265" t="s">
        <v>3417</v>
      </c>
      <c r="C352" s="265" t="s">
        <v>266</v>
      </c>
      <c r="D352" s="265" t="s">
        <v>266</v>
      </c>
      <c r="E352" s="265" t="s">
        <v>266</v>
      </c>
      <c r="F352" s="265" t="s">
        <v>266</v>
      </c>
      <c r="G352" s="265" t="s">
        <v>265</v>
      </c>
      <c r="H352" s="265" t="s">
        <v>265</v>
      </c>
      <c r="I352" s="265" t="s">
        <v>265</v>
      </c>
      <c r="J352" s="265" t="s">
        <v>265</v>
      </c>
      <c r="K352" s="265" t="s">
        <v>265</v>
      </c>
      <c r="L352" s="265" t="s">
        <v>265</v>
      </c>
      <c r="AQ352" s="267"/>
    </row>
    <row r="353" spans="1:43" s="265" customFormat="1">
      <c r="A353" s="265">
        <v>215028</v>
      </c>
      <c r="B353" s="265" t="s">
        <v>3417</v>
      </c>
      <c r="C353" s="265" t="s">
        <v>266</v>
      </c>
      <c r="D353" s="265" t="s">
        <v>266</v>
      </c>
      <c r="E353" s="265" t="s">
        <v>266</v>
      </c>
      <c r="F353" s="265" t="s">
        <v>266</v>
      </c>
      <c r="G353" s="265" t="s">
        <v>265</v>
      </c>
      <c r="H353" s="265" t="s">
        <v>265</v>
      </c>
      <c r="I353" s="265" t="s">
        <v>265</v>
      </c>
      <c r="J353" s="265" t="s">
        <v>265</v>
      </c>
      <c r="K353" s="265" t="s">
        <v>265</v>
      </c>
      <c r="L353" s="265" t="s">
        <v>265</v>
      </c>
      <c r="AQ353" s="267"/>
    </row>
    <row r="354" spans="1:43" s="265" customFormat="1">
      <c r="A354" s="265">
        <v>214939</v>
      </c>
      <c r="B354" s="265" t="s">
        <v>3417</v>
      </c>
      <c r="C354" s="265" t="s">
        <v>266</v>
      </c>
      <c r="D354" s="265" t="s">
        <v>266</v>
      </c>
      <c r="E354" s="265" t="s">
        <v>266</v>
      </c>
      <c r="F354" s="265" t="s">
        <v>266</v>
      </c>
      <c r="G354" s="265" t="s">
        <v>265</v>
      </c>
      <c r="H354" s="265" t="s">
        <v>265</v>
      </c>
      <c r="I354" s="265" t="s">
        <v>265</v>
      </c>
      <c r="J354" s="265" t="s">
        <v>265</v>
      </c>
      <c r="K354" s="265" t="s">
        <v>265</v>
      </c>
      <c r="L354" s="265" t="s">
        <v>265</v>
      </c>
      <c r="AQ354" s="267"/>
    </row>
    <row r="355" spans="1:43" s="265" customFormat="1">
      <c r="A355" s="265">
        <v>214890</v>
      </c>
      <c r="B355" s="265" t="s">
        <v>3417</v>
      </c>
      <c r="C355" s="265" t="s">
        <v>266</v>
      </c>
      <c r="D355" s="265" t="s">
        <v>266</v>
      </c>
      <c r="E355" s="265" t="s">
        <v>266</v>
      </c>
      <c r="F355" s="265" t="s">
        <v>266</v>
      </c>
      <c r="G355" s="265" t="s">
        <v>265</v>
      </c>
      <c r="H355" s="265" t="s">
        <v>265</v>
      </c>
      <c r="I355" s="265" t="s">
        <v>265</v>
      </c>
      <c r="J355" s="265" t="s">
        <v>265</v>
      </c>
      <c r="K355" s="265" t="s">
        <v>265</v>
      </c>
      <c r="L355" s="265" t="s">
        <v>265</v>
      </c>
      <c r="AQ355" s="267"/>
    </row>
    <row r="356" spans="1:43" s="265" customFormat="1">
      <c r="A356" s="265">
        <v>214875</v>
      </c>
      <c r="B356" s="265" t="s">
        <v>3417</v>
      </c>
      <c r="C356" s="265" t="s">
        <v>266</v>
      </c>
      <c r="D356" s="265" t="s">
        <v>266</v>
      </c>
      <c r="E356" s="265" t="s">
        <v>266</v>
      </c>
      <c r="F356" s="265" t="s">
        <v>266</v>
      </c>
      <c r="G356" s="265" t="s">
        <v>265</v>
      </c>
      <c r="H356" s="265" t="s">
        <v>265</v>
      </c>
      <c r="I356" s="265" t="s">
        <v>265</v>
      </c>
      <c r="J356" s="265" t="s">
        <v>265</v>
      </c>
      <c r="K356" s="265" t="s">
        <v>265</v>
      </c>
      <c r="L356" s="265" t="s">
        <v>265</v>
      </c>
      <c r="AQ356" s="267"/>
    </row>
    <row r="357" spans="1:43" s="265" customFormat="1">
      <c r="A357" s="265">
        <v>214845</v>
      </c>
      <c r="B357" s="265" t="s">
        <v>3417</v>
      </c>
      <c r="C357" s="265" t="s">
        <v>266</v>
      </c>
      <c r="D357" s="265" t="s">
        <v>266</v>
      </c>
      <c r="E357" s="265" t="s">
        <v>266</v>
      </c>
      <c r="F357" s="265" t="s">
        <v>266</v>
      </c>
      <c r="G357" s="265" t="s">
        <v>265</v>
      </c>
      <c r="H357" s="265" t="s">
        <v>265</v>
      </c>
      <c r="I357" s="265" t="s">
        <v>265</v>
      </c>
      <c r="J357" s="265" t="s">
        <v>265</v>
      </c>
      <c r="K357" s="265" t="s">
        <v>265</v>
      </c>
      <c r="L357" s="265" t="s">
        <v>265</v>
      </c>
      <c r="AQ357" s="267"/>
    </row>
    <row r="358" spans="1:43" s="265" customFormat="1">
      <c r="A358" s="265">
        <v>214818</v>
      </c>
      <c r="B358" s="265" t="s">
        <v>3417</v>
      </c>
      <c r="C358" s="265" t="s">
        <v>266</v>
      </c>
      <c r="D358" s="265" t="s">
        <v>266</v>
      </c>
      <c r="E358" s="265" t="s">
        <v>266</v>
      </c>
      <c r="F358" s="265" t="s">
        <v>266</v>
      </c>
      <c r="G358" s="265" t="s">
        <v>265</v>
      </c>
      <c r="H358" s="265" t="s">
        <v>265</v>
      </c>
      <c r="I358" s="265" t="s">
        <v>265</v>
      </c>
      <c r="J358" s="265" t="s">
        <v>265</v>
      </c>
      <c r="K358" s="265" t="s">
        <v>265</v>
      </c>
      <c r="L358" s="265" t="s">
        <v>265</v>
      </c>
      <c r="AQ358" s="267"/>
    </row>
    <row r="359" spans="1:43" s="265" customFormat="1">
      <c r="A359" s="265">
        <v>214772</v>
      </c>
      <c r="B359" s="265" t="s">
        <v>3417</v>
      </c>
      <c r="C359" s="265" t="s">
        <v>266</v>
      </c>
      <c r="D359" s="265" t="s">
        <v>266</v>
      </c>
      <c r="E359" s="265" t="s">
        <v>266</v>
      </c>
      <c r="F359" s="265" t="s">
        <v>266</v>
      </c>
      <c r="G359" s="265" t="s">
        <v>265</v>
      </c>
      <c r="H359" s="265" t="s">
        <v>265</v>
      </c>
      <c r="I359" s="265" t="s">
        <v>265</v>
      </c>
      <c r="J359" s="265" t="s">
        <v>265</v>
      </c>
      <c r="K359" s="265" t="s">
        <v>265</v>
      </c>
      <c r="L359" s="265" t="s">
        <v>265</v>
      </c>
      <c r="AQ359" s="267"/>
    </row>
    <row r="360" spans="1:43" s="265" customFormat="1">
      <c r="A360" s="265">
        <v>214771</v>
      </c>
      <c r="B360" s="265" t="s">
        <v>3417</v>
      </c>
      <c r="C360" s="265" t="s">
        <v>266</v>
      </c>
      <c r="D360" s="265" t="s">
        <v>266</v>
      </c>
      <c r="E360" s="265" t="s">
        <v>266</v>
      </c>
      <c r="F360" s="265" t="s">
        <v>266</v>
      </c>
      <c r="G360" s="265" t="s">
        <v>265</v>
      </c>
      <c r="H360" s="265" t="s">
        <v>265</v>
      </c>
      <c r="I360" s="265" t="s">
        <v>265</v>
      </c>
      <c r="J360" s="265" t="s">
        <v>265</v>
      </c>
      <c r="K360" s="265" t="s">
        <v>265</v>
      </c>
      <c r="L360" s="265" t="s">
        <v>265</v>
      </c>
      <c r="AQ360" s="267"/>
    </row>
    <row r="361" spans="1:43" s="265" customFormat="1">
      <c r="A361" s="265">
        <v>214737</v>
      </c>
      <c r="B361" s="265" t="s">
        <v>3417</v>
      </c>
      <c r="C361" s="265" t="s">
        <v>266</v>
      </c>
      <c r="D361" s="265" t="s">
        <v>266</v>
      </c>
      <c r="E361" s="265" t="s">
        <v>266</v>
      </c>
      <c r="F361" s="265" t="s">
        <v>266</v>
      </c>
      <c r="G361" s="265" t="s">
        <v>265</v>
      </c>
      <c r="H361" s="265" t="s">
        <v>265</v>
      </c>
      <c r="I361" s="265" t="s">
        <v>265</v>
      </c>
      <c r="J361" s="265" t="s">
        <v>265</v>
      </c>
      <c r="K361" s="265" t="s">
        <v>265</v>
      </c>
      <c r="L361" s="265" t="s">
        <v>265</v>
      </c>
      <c r="AQ361" s="267"/>
    </row>
    <row r="362" spans="1:43" s="265" customFormat="1">
      <c r="A362" s="265">
        <v>214734</v>
      </c>
      <c r="B362" s="265" t="s">
        <v>3417</v>
      </c>
      <c r="C362" s="265" t="s">
        <v>266</v>
      </c>
      <c r="D362" s="265" t="s">
        <v>266</v>
      </c>
      <c r="E362" s="265" t="s">
        <v>266</v>
      </c>
      <c r="F362" s="265" t="s">
        <v>266</v>
      </c>
      <c r="G362" s="265" t="s">
        <v>265</v>
      </c>
      <c r="H362" s="265" t="s">
        <v>265</v>
      </c>
      <c r="I362" s="265" t="s">
        <v>265</v>
      </c>
      <c r="J362" s="265" t="s">
        <v>265</v>
      </c>
      <c r="K362" s="265" t="s">
        <v>265</v>
      </c>
      <c r="L362" s="265" t="s">
        <v>265</v>
      </c>
      <c r="AQ362" s="267"/>
    </row>
    <row r="363" spans="1:43" s="265" customFormat="1">
      <c r="A363" s="265">
        <v>214721</v>
      </c>
      <c r="B363" s="265" t="s">
        <v>3417</v>
      </c>
      <c r="C363" s="265" t="s">
        <v>266</v>
      </c>
      <c r="D363" s="265" t="s">
        <v>266</v>
      </c>
      <c r="E363" s="265" t="s">
        <v>266</v>
      </c>
      <c r="F363" s="265" t="s">
        <v>266</v>
      </c>
      <c r="G363" s="265" t="s">
        <v>265</v>
      </c>
      <c r="H363" s="265" t="s">
        <v>265</v>
      </c>
      <c r="I363" s="265" t="s">
        <v>265</v>
      </c>
      <c r="J363" s="265" t="s">
        <v>265</v>
      </c>
      <c r="K363" s="265" t="s">
        <v>265</v>
      </c>
      <c r="L363" s="265" t="s">
        <v>265</v>
      </c>
      <c r="AQ363" s="267"/>
    </row>
    <row r="364" spans="1:43" s="265" customFormat="1">
      <c r="A364" s="265">
        <v>214719</v>
      </c>
      <c r="B364" s="265" t="s">
        <v>3417</v>
      </c>
      <c r="C364" s="265" t="s">
        <v>266</v>
      </c>
      <c r="D364" s="265" t="s">
        <v>266</v>
      </c>
      <c r="E364" s="265" t="s">
        <v>266</v>
      </c>
      <c r="F364" s="265" t="s">
        <v>266</v>
      </c>
      <c r="G364" s="265" t="s">
        <v>265</v>
      </c>
      <c r="H364" s="265" t="s">
        <v>265</v>
      </c>
      <c r="I364" s="265" t="s">
        <v>265</v>
      </c>
      <c r="J364" s="265" t="s">
        <v>265</v>
      </c>
      <c r="K364" s="265" t="s">
        <v>265</v>
      </c>
      <c r="L364" s="265" t="s">
        <v>265</v>
      </c>
      <c r="AQ364" s="267"/>
    </row>
    <row r="365" spans="1:43" s="265" customFormat="1">
      <c r="A365" s="265">
        <v>214713</v>
      </c>
      <c r="B365" s="265" t="s">
        <v>3417</v>
      </c>
      <c r="C365" s="265" t="s">
        <v>266</v>
      </c>
      <c r="D365" s="265" t="s">
        <v>266</v>
      </c>
      <c r="E365" s="265" t="s">
        <v>266</v>
      </c>
      <c r="F365" s="265" t="s">
        <v>266</v>
      </c>
      <c r="G365" s="265" t="s">
        <v>265</v>
      </c>
      <c r="H365" s="265" t="s">
        <v>265</v>
      </c>
      <c r="I365" s="265" t="s">
        <v>265</v>
      </c>
      <c r="J365" s="265" t="s">
        <v>265</v>
      </c>
      <c r="K365" s="265" t="s">
        <v>265</v>
      </c>
      <c r="L365" s="265" t="s">
        <v>265</v>
      </c>
      <c r="AQ365" s="267"/>
    </row>
    <row r="366" spans="1:43" s="265" customFormat="1">
      <c r="A366" s="265">
        <v>214700</v>
      </c>
      <c r="B366" s="265" t="s">
        <v>3417</v>
      </c>
      <c r="C366" s="265" t="s">
        <v>266</v>
      </c>
      <c r="D366" s="265" t="s">
        <v>266</v>
      </c>
      <c r="E366" s="265" t="s">
        <v>266</v>
      </c>
      <c r="F366" s="265" t="s">
        <v>266</v>
      </c>
      <c r="G366" s="265" t="s">
        <v>265</v>
      </c>
      <c r="H366" s="265" t="s">
        <v>265</v>
      </c>
      <c r="I366" s="265" t="s">
        <v>265</v>
      </c>
      <c r="J366" s="265" t="s">
        <v>265</v>
      </c>
      <c r="K366" s="265" t="s">
        <v>265</v>
      </c>
      <c r="L366" s="265" t="s">
        <v>265</v>
      </c>
      <c r="AQ366" s="267"/>
    </row>
    <row r="367" spans="1:43" s="265" customFormat="1">
      <c r="A367" s="265">
        <v>214696</v>
      </c>
      <c r="B367" s="265" t="s">
        <v>3417</v>
      </c>
      <c r="C367" s="265" t="s">
        <v>266</v>
      </c>
      <c r="D367" s="265" t="s">
        <v>266</v>
      </c>
      <c r="E367" s="265" t="s">
        <v>266</v>
      </c>
      <c r="F367" s="265" t="s">
        <v>266</v>
      </c>
      <c r="G367" s="265" t="s">
        <v>265</v>
      </c>
      <c r="H367" s="265" t="s">
        <v>265</v>
      </c>
      <c r="I367" s="265" t="s">
        <v>265</v>
      </c>
      <c r="J367" s="265" t="s">
        <v>265</v>
      </c>
      <c r="K367" s="265" t="s">
        <v>265</v>
      </c>
      <c r="L367" s="265" t="s">
        <v>265</v>
      </c>
      <c r="AQ367" s="267"/>
    </row>
    <row r="368" spans="1:43" s="265" customFormat="1">
      <c r="A368" s="265">
        <v>214690</v>
      </c>
      <c r="B368" s="265" t="s">
        <v>3417</v>
      </c>
      <c r="C368" s="265" t="s">
        <v>266</v>
      </c>
      <c r="D368" s="265" t="s">
        <v>266</v>
      </c>
      <c r="E368" s="265" t="s">
        <v>266</v>
      </c>
      <c r="F368" s="265" t="s">
        <v>266</v>
      </c>
      <c r="G368" s="265" t="s">
        <v>265</v>
      </c>
      <c r="H368" s="265" t="s">
        <v>265</v>
      </c>
      <c r="I368" s="265" t="s">
        <v>265</v>
      </c>
      <c r="J368" s="265" t="s">
        <v>265</v>
      </c>
      <c r="K368" s="265" t="s">
        <v>265</v>
      </c>
      <c r="L368" s="265" t="s">
        <v>265</v>
      </c>
      <c r="AQ368" s="267"/>
    </row>
    <row r="369" spans="1:43" s="265" customFormat="1">
      <c r="A369" s="265">
        <v>214687</v>
      </c>
      <c r="B369" s="265" t="s">
        <v>3417</v>
      </c>
      <c r="C369" s="265" t="s">
        <v>266</v>
      </c>
      <c r="D369" s="265" t="s">
        <v>266</v>
      </c>
      <c r="E369" s="265" t="s">
        <v>266</v>
      </c>
      <c r="F369" s="265" t="s">
        <v>266</v>
      </c>
      <c r="G369" s="265" t="s">
        <v>265</v>
      </c>
      <c r="H369" s="265" t="s">
        <v>265</v>
      </c>
      <c r="I369" s="265" t="s">
        <v>265</v>
      </c>
      <c r="J369" s="265" t="s">
        <v>265</v>
      </c>
      <c r="K369" s="265" t="s">
        <v>265</v>
      </c>
      <c r="L369" s="265" t="s">
        <v>265</v>
      </c>
      <c r="AQ369" s="267"/>
    </row>
    <row r="370" spans="1:43" s="265" customFormat="1">
      <c r="A370" s="265">
        <v>214663</v>
      </c>
      <c r="B370" s="265" t="s">
        <v>3417</v>
      </c>
      <c r="C370" s="265" t="s">
        <v>266</v>
      </c>
      <c r="D370" s="265" t="s">
        <v>266</v>
      </c>
      <c r="E370" s="265" t="s">
        <v>266</v>
      </c>
      <c r="F370" s="265" t="s">
        <v>266</v>
      </c>
      <c r="G370" s="265" t="s">
        <v>265</v>
      </c>
      <c r="H370" s="265" t="s">
        <v>265</v>
      </c>
      <c r="I370" s="265" t="s">
        <v>265</v>
      </c>
      <c r="J370" s="265" t="s">
        <v>265</v>
      </c>
      <c r="K370" s="265" t="s">
        <v>265</v>
      </c>
      <c r="L370" s="265" t="s">
        <v>265</v>
      </c>
      <c r="AQ370" s="267"/>
    </row>
    <row r="371" spans="1:43" s="265" customFormat="1">
      <c r="A371" s="265">
        <v>214654</v>
      </c>
      <c r="B371" s="265" t="s">
        <v>3417</v>
      </c>
      <c r="C371" s="265" t="s">
        <v>266</v>
      </c>
      <c r="D371" s="265" t="s">
        <v>266</v>
      </c>
      <c r="E371" s="265" t="s">
        <v>266</v>
      </c>
      <c r="F371" s="265" t="s">
        <v>266</v>
      </c>
      <c r="G371" s="265" t="s">
        <v>265</v>
      </c>
      <c r="H371" s="265" t="s">
        <v>265</v>
      </c>
      <c r="I371" s="265" t="s">
        <v>265</v>
      </c>
      <c r="J371" s="265" t="s">
        <v>265</v>
      </c>
      <c r="K371" s="265" t="s">
        <v>265</v>
      </c>
      <c r="L371" s="265" t="s">
        <v>265</v>
      </c>
      <c r="AQ371" s="267"/>
    </row>
    <row r="372" spans="1:43" s="265" customFormat="1">
      <c r="A372" s="265">
        <v>214648</v>
      </c>
      <c r="B372" s="265" t="s">
        <v>3417</v>
      </c>
      <c r="C372" s="265" t="s">
        <v>266</v>
      </c>
      <c r="D372" s="265" t="s">
        <v>266</v>
      </c>
      <c r="E372" s="265" t="s">
        <v>266</v>
      </c>
      <c r="F372" s="265" t="s">
        <v>266</v>
      </c>
      <c r="G372" s="265" t="s">
        <v>265</v>
      </c>
      <c r="H372" s="265" t="s">
        <v>265</v>
      </c>
      <c r="I372" s="265" t="s">
        <v>265</v>
      </c>
      <c r="J372" s="265" t="s">
        <v>265</v>
      </c>
      <c r="K372" s="265" t="s">
        <v>265</v>
      </c>
      <c r="L372" s="265" t="s">
        <v>265</v>
      </c>
      <c r="AQ372" s="267"/>
    </row>
    <row r="373" spans="1:43" s="265" customFormat="1">
      <c r="A373" s="265">
        <v>213578</v>
      </c>
      <c r="B373" s="265" t="s">
        <v>3417</v>
      </c>
      <c r="C373" s="265" t="s">
        <v>266</v>
      </c>
      <c r="D373" s="265" t="s">
        <v>266</v>
      </c>
      <c r="E373" s="265" t="s">
        <v>266</v>
      </c>
      <c r="F373" s="265" t="s">
        <v>266</v>
      </c>
      <c r="G373" s="265" t="s">
        <v>265</v>
      </c>
      <c r="H373" s="265" t="s">
        <v>265</v>
      </c>
      <c r="I373" s="265" t="s">
        <v>265</v>
      </c>
      <c r="J373" s="265" t="s">
        <v>265</v>
      </c>
      <c r="K373" s="265" t="s">
        <v>265</v>
      </c>
      <c r="L373" s="265" t="s">
        <v>265</v>
      </c>
      <c r="AQ373" s="267"/>
    </row>
    <row r="374" spans="1:43" s="265" customFormat="1">
      <c r="A374" s="265">
        <v>212786</v>
      </c>
      <c r="B374" s="265" t="s">
        <v>3417</v>
      </c>
      <c r="C374" s="265" t="s">
        <v>266</v>
      </c>
      <c r="D374" s="265" t="s">
        <v>266</v>
      </c>
      <c r="E374" s="265" t="s">
        <v>266</v>
      </c>
      <c r="F374" s="265" t="s">
        <v>266</v>
      </c>
      <c r="G374" s="265" t="s">
        <v>265</v>
      </c>
      <c r="H374" s="265" t="s">
        <v>265</v>
      </c>
      <c r="I374" s="265" t="s">
        <v>265</v>
      </c>
      <c r="J374" s="265" t="s">
        <v>265</v>
      </c>
      <c r="K374" s="265" t="s">
        <v>265</v>
      </c>
      <c r="L374" s="265" t="s">
        <v>265</v>
      </c>
      <c r="AQ374" s="267"/>
    </row>
    <row r="375" spans="1:43" s="265" customFormat="1">
      <c r="A375" s="265">
        <v>212613</v>
      </c>
      <c r="B375" s="265" t="s">
        <v>3417</v>
      </c>
      <c r="C375" s="265" t="s">
        <v>266</v>
      </c>
      <c r="D375" s="265" t="s">
        <v>266</v>
      </c>
      <c r="E375" s="265" t="s">
        <v>266</v>
      </c>
      <c r="F375" s="265" t="s">
        <v>266</v>
      </c>
      <c r="G375" s="265" t="s">
        <v>265</v>
      </c>
      <c r="H375" s="265" t="s">
        <v>265</v>
      </c>
      <c r="I375" s="265" t="s">
        <v>265</v>
      </c>
      <c r="J375" s="265" t="s">
        <v>265</v>
      </c>
      <c r="K375" s="265" t="s">
        <v>265</v>
      </c>
      <c r="L375" s="265" t="s">
        <v>265</v>
      </c>
      <c r="AQ375" s="267"/>
    </row>
    <row r="376" spans="1:43" s="265" customFormat="1">
      <c r="A376" s="265">
        <v>215445</v>
      </c>
      <c r="B376" s="265" t="s">
        <v>3417</v>
      </c>
      <c r="C376" s="265" t="s">
        <v>266</v>
      </c>
      <c r="D376" s="265" t="s">
        <v>264</v>
      </c>
      <c r="E376" s="265" t="s">
        <v>264</v>
      </c>
      <c r="F376" s="265" t="s">
        <v>266</v>
      </c>
      <c r="G376" s="265" t="s">
        <v>265</v>
      </c>
      <c r="H376" s="265" t="s">
        <v>265</v>
      </c>
      <c r="I376" s="265" t="s">
        <v>265</v>
      </c>
      <c r="J376" s="265" t="s">
        <v>265</v>
      </c>
      <c r="K376" s="265" t="s">
        <v>265</v>
      </c>
      <c r="L376" s="265" t="s">
        <v>265</v>
      </c>
      <c r="AQ376" s="267"/>
    </row>
    <row r="377" spans="1:43" s="265" customFormat="1">
      <c r="A377" s="265">
        <v>214526</v>
      </c>
      <c r="B377" s="265" t="s">
        <v>3417</v>
      </c>
      <c r="C377" s="265" t="s">
        <v>266</v>
      </c>
      <c r="D377" s="265" t="s">
        <v>266</v>
      </c>
      <c r="E377" s="265" t="s">
        <v>266</v>
      </c>
      <c r="F377" s="265" t="s">
        <v>264</v>
      </c>
      <c r="G377" s="265" t="s">
        <v>265</v>
      </c>
      <c r="H377" s="265" t="s">
        <v>265</v>
      </c>
      <c r="I377" s="265" t="s">
        <v>265</v>
      </c>
      <c r="J377" s="265" t="s">
        <v>265</v>
      </c>
      <c r="K377" s="265" t="s">
        <v>265</v>
      </c>
      <c r="L377" s="265" t="s">
        <v>265</v>
      </c>
      <c r="AQ377" s="267"/>
    </row>
    <row r="378" spans="1:43" s="265" customFormat="1">
      <c r="A378" s="265">
        <v>214378</v>
      </c>
      <c r="B378" s="265" t="s">
        <v>3417</v>
      </c>
      <c r="C378" s="265" t="s">
        <v>266</v>
      </c>
      <c r="D378" s="265" t="s">
        <v>264</v>
      </c>
      <c r="E378" s="265" t="s">
        <v>264</v>
      </c>
      <c r="F378" s="265" t="s">
        <v>264</v>
      </c>
      <c r="G378" s="265" t="s">
        <v>265</v>
      </c>
      <c r="H378" s="265" t="s">
        <v>265</v>
      </c>
      <c r="I378" s="265" t="s">
        <v>265</v>
      </c>
      <c r="J378" s="265" t="s">
        <v>265</v>
      </c>
      <c r="K378" s="265" t="s">
        <v>265</v>
      </c>
      <c r="L378" s="265" t="s">
        <v>265</v>
      </c>
      <c r="AQ378" s="267"/>
    </row>
    <row r="379" spans="1:43" s="265" customFormat="1">
      <c r="A379" s="265">
        <v>215449</v>
      </c>
      <c r="B379" s="265" t="s">
        <v>3417</v>
      </c>
      <c r="C379" s="265" t="s">
        <v>266</v>
      </c>
      <c r="D379" s="265" t="s">
        <v>265</v>
      </c>
      <c r="E379" s="265" t="s">
        <v>265</v>
      </c>
      <c r="F379" s="265" t="s">
        <v>265</v>
      </c>
      <c r="G379" s="265" t="s">
        <v>266</v>
      </c>
      <c r="H379" s="265" t="s">
        <v>265</v>
      </c>
      <c r="I379" s="265" t="s">
        <v>265</v>
      </c>
      <c r="J379" s="265" t="s">
        <v>265</v>
      </c>
      <c r="K379" s="265" t="s">
        <v>265</v>
      </c>
      <c r="L379" s="265" t="s">
        <v>265</v>
      </c>
      <c r="AQ379" s="267"/>
    </row>
    <row r="380" spans="1:43" s="265" customFormat="1">
      <c r="A380" s="265">
        <v>215348</v>
      </c>
      <c r="B380" s="265" t="s">
        <v>3417</v>
      </c>
      <c r="C380" s="265" t="s">
        <v>266</v>
      </c>
      <c r="D380" s="265" t="s">
        <v>266</v>
      </c>
      <c r="E380" s="265" t="s">
        <v>265</v>
      </c>
      <c r="F380" s="265" t="s">
        <v>265</v>
      </c>
      <c r="G380" s="265" t="s">
        <v>266</v>
      </c>
      <c r="H380" s="265" t="s">
        <v>265</v>
      </c>
      <c r="I380" s="265" t="s">
        <v>265</v>
      </c>
      <c r="J380" s="265" t="s">
        <v>265</v>
      </c>
      <c r="K380" s="265" t="s">
        <v>265</v>
      </c>
      <c r="L380" s="265" t="s">
        <v>265</v>
      </c>
      <c r="AQ380" s="267"/>
    </row>
    <row r="381" spans="1:43" s="265" customFormat="1">
      <c r="A381" s="265">
        <v>215413</v>
      </c>
      <c r="B381" s="265" t="s">
        <v>3417</v>
      </c>
      <c r="C381" s="265" t="s">
        <v>266</v>
      </c>
      <c r="D381" s="265" t="s">
        <v>265</v>
      </c>
      <c r="E381" s="265" t="s">
        <v>266</v>
      </c>
      <c r="F381" s="265" t="s">
        <v>265</v>
      </c>
      <c r="G381" s="265" t="s">
        <v>266</v>
      </c>
      <c r="H381" s="265" t="s">
        <v>265</v>
      </c>
      <c r="I381" s="265" t="s">
        <v>265</v>
      </c>
      <c r="J381" s="265" t="s">
        <v>265</v>
      </c>
      <c r="K381" s="265" t="s">
        <v>265</v>
      </c>
      <c r="L381" s="265" t="s">
        <v>265</v>
      </c>
      <c r="AQ381" s="267"/>
    </row>
    <row r="382" spans="1:43" s="265" customFormat="1">
      <c r="A382" s="265">
        <v>215300</v>
      </c>
      <c r="B382" s="265" t="s">
        <v>3417</v>
      </c>
      <c r="C382" s="265" t="s">
        <v>266</v>
      </c>
      <c r="D382" s="265" t="s">
        <v>265</v>
      </c>
      <c r="E382" s="265" t="s">
        <v>266</v>
      </c>
      <c r="F382" s="265" t="s">
        <v>265</v>
      </c>
      <c r="G382" s="265" t="s">
        <v>266</v>
      </c>
      <c r="H382" s="265" t="s">
        <v>265</v>
      </c>
      <c r="I382" s="265" t="s">
        <v>265</v>
      </c>
      <c r="J382" s="265" t="s">
        <v>265</v>
      </c>
      <c r="K382" s="265" t="s">
        <v>265</v>
      </c>
      <c r="L382" s="265" t="s">
        <v>265</v>
      </c>
      <c r="AQ382" s="267"/>
    </row>
    <row r="383" spans="1:43" s="265" customFormat="1">
      <c r="A383" s="265">
        <v>215236</v>
      </c>
      <c r="B383" s="265" t="s">
        <v>3417</v>
      </c>
      <c r="C383" s="265" t="s">
        <v>266</v>
      </c>
      <c r="D383" s="265" t="s">
        <v>265</v>
      </c>
      <c r="E383" s="265" t="s">
        <v>266</v>
      </c>
      <c r="F383" s="265" t="s">
        <v>265</v>
      </c>
      <c r="G383" s="265" t="s">
        <v>266</v>
      </c>
      <c r="H383" s="265" t="s">
        <v>265</v>
      </c>
      <c r="I383" s="265" t="s">
        <v>265</v>
      </c>
      <c r="J383" s="265" t="s">
        <v>265</v>
      </c>
      <c r="K383" s="265" t="s">
        <v>265</v>
      </c>
      <c r="L383" s="265" t="s">
        <v>265</v>
      </c>
      <c r="AQ383" s="267"/>
    </row>
    <row r="384" spans="1:43" s="265" customFormat="1">
      <c r="A384" s="265">
        <v>215178</v>
      </c>
      <c r="B384" s="265" t="s">
        <v>3417</v>
      </c>
      <c r="C384" s="265" t="s">
        <v>266</v>
      </c>
      <c r="D384" s="265" t="s">
        <v>265</v>
      </c>
      <c r="E384" s="265" t="s">
        <v>266</v>
      </c>
      <c r="F384" s="265" t="s">
        <v>265</v>
      </c>
      <c r="G384" s="265" t="s">
        <v>266</v>
      </c>
      <c r="H384" s="265" t="s">
        <v>265</v>
      </c>
      <c r="I384" s="265" t="s">
        <v>265</v>
      </c>
      <c r="J384" s="265" t="s">
        <v>265</v>
      </c>
      <c r="K384" s="265" t="s">
        <v>265</v>
      </c>
      <c r="L384" s="265" t="s">
        <v>265</v>
      </c>
      <c r="AQ384" s="267"/>
    </row>
    <row r="385" spans="1:43" s="265" customFormat="1">
      <c r="A385" s="265">
        <v>215100</v>
      </c>
      <c r="B385" s="265" t="s">
        <v>3417</v>
      </c>
      <c r="C385" s="265" t="s">
        <v>266</v>
      </c>
      <c r="D385" s="265" t="s">
        <v>265</v>
      </c>
      <c r="E385" s="265" t="s">
        <v>266</v>
      </c>
      <c r="F385" s="265" t="s">
        <v>265</v>
      </c>
      <c r="G385" s="265" t="s">
        <v>266</v>
      </c>
      <c r="H385" s="265" t="s">
        <v>265</v>
      </c>
      <c r="I385" s="265" t="s">
        <v>265</v>
      </c>
      <c r="J385" s="265" t="s">
        <v>265</v>
      </c>
      <c r="K385" s="265" t="s">
        <v>265</v>
      </c>
      <c r="L385" s="265" t="s">
        <v>265</v>
      </c>
      <c r="AQ385" s="267"/>
    </row>
    <row r="386" spans="1:43" s="265" customFormat="1">
      <c r="A386" s="265">
        <v>215066</v>
      </c>
      <c r="B386" s="265" t="s">
        <v>3417</v>
      </c>
      <c r="C386" s="265" t="s">
        <v>266</v>
      </c>
      <c r="D386" s="265" t="s">
        <v>265</v>
      </c>
      <c r="E386" s="265" t="s">
        <v>266</v>
      </c>
      <c r="F386" s="265" t="s">
        <v>265</v>
      </c>
      <c r="G386" s="265" t="s">
        <v>266</v>
      </c>
      <c r="H386" s="265" t="s">
        <v>265</v>
      </c>
      <c r="I386" s="265" t="s">
        <v>265</v>
      </c>
      <c r="J386" s="265" t="s">
        <v>265</v>
      </c>
      <c r="K386" s="265" t="s">
        <v>265</v>
      </c>
      <c r="L386" s="265" t="s">
        <v>265</v>
      </c>
      <c r="AQ386" s="267"/>
    </row>
    <row r="387" spans="1:43" s="265" customFormat="1">
      <c r="A387" s="265">
        <v>212606</v>
      </c>
      <c r="B387" s="265" t="s">
        <v>3417</v>
      </c>
      <c r="C387" s="265" t="s">
        <v>266</v>
      </c>
      <c r="D387" s="265" t="s">
        <v>265</v>
      </c>
      <c r="E387" s="265" t="s">
        <v>266</v>
      </c>
      <c r="F387" s="265" t="s">
        <v>265</v>
      </c>
      <c r="G387" s="265" t="s">
        <v>266</v>
      </c>
      <c r="H387" s="265" t="s">
        <v>265</v>
      </c>
      <c r="I387" s="265" t="s">
        <v>265</v>
      </c>
      <c r="J387" s="265" t="s">
        <v>265</v>
      </c>
      <c r="K387" s="265" t="s">
        <v>265</v>
      </c>
      <c r="L387" s="265" t="s">
        <v>265</v>
      </c>
      <c r="AQ387" s="267"/>
    </row>
    <row r="388" spans="1:43" s="265" customFormat="1">
      <c r="A388" s="265">
        <v>215389</v>
      </c>
      <c r="B388" s="265" t="s">
        <v>3417</v>
      </c>
      <c r="C388" s="265" t="s">
        <v>266</v>
      </c>
      <c r="D388" s="265" t="s">
        <v>266</v>
      </c>
      <c r="E388" s="265" t="s">
        <v>266</v>
      </c>
      <c r="F388" s="265" t="s">
        <v>265</v>
      </c>
      <c r="G388" s="265" t="s">
        <v>266</v>
      </c>
      <c r="H388" s="265" t="s">
        <v>265</v>
      </c>
      <c r="I388" s="265" t="s">
        <v>265</v>
      </c>
      <c r="J388" s="265" t="s">
        <v>265</v>
      </c>
      <c r="K388" s="265" t="s">
        <v>265</v>
      </c>
      <c r="L388" s="265" t="s">
        <v>265</v>
      </c>
      <c r="AQ388" s="267"/>
    </row>
    <row r="389" spans="1:43" s="265" customFormat="1">
      <c r="A389" s="265">
        <v>215276</v>
      </c>
      <c r="B389" s="265" t="s">
        <v>3417</v>
      </c>
      <c r="C389" s="265" t="s">
        <v>266</v>
      </c>
      <c r="D389" s="265" t="s">
        <v>266</v>
      </c>
      <c r="E389" s="265" t="s">
        <v>266</v>
      </c>
      <c r="F389" s="265" t="s">
        <v>265</v>
      </c>
      <c r="G389" s="265" t="s">
        <v>266</v>
      </c>
      <c r="H389" s="265" t="s">
        <v>265</v>
      </c>
      <c r="I389" s="265" t="s">
        <v>265</v>
      </c>
      <c r="J389" s="265" t="s">
        <v>265</v>
      </c>
      <c r="K389" s="265" t="s">
        <v>265</v>
      </c>
      <c r="L389" s="265" t="s">
        <v>265</v>
      </c>
      <c r="AQ389" s="267"/>
    </row>
    <row r="390" spans="1:43" s="265" customFormat="1">
      <c r="A390" s="265">
        <v>215269</v>
      </c>
      <c r="B390" s="265" t="s">
        <v>3417</v>
      </c>
      <c r="C390" s="265" t="s">
        <v>266</v>
      </c>
      <c r="D390" s="265" t="s">
        <v>266</v>
      </c>
      <c r="E390" s="265" t="s">
        <v>266</v>
      </c>
      <c r="F390" s="265" t="s">
        <v>265</v>
      </c>
      <c r="G390" s="265" t="s">
        <v>266</v>
      </c>
      <c r="H390" s="265" t="s">
        <v>265</v>
      </c>
      <c r="I390" s="265" t="s">
        <v>265</v>
      </c>
      <c r="J390" s="265" t="s">
        <v>265</v>
      </c>
      <c r="K390" s="265" t="s">
        <v>265</v>
      </c>
      <c r="L390" s="265" t="s">
        <v>265</v>
      </c>
      <c r="AQ390" s="267"/>
    </row>
    <row r="391" spans="1:43" s="265" customFormat="1">
      <c r="A391" s="265">
        <v>214920</v>
      </c>
      <c r="B391" s="265" t="s">
        <v>3417</v>
      </c>
      <c r="C391" s="265" t="s">
        <v>266</v>
      </c>
      <c r="D391" s="265" t="s">
        <v>266</v>
      </c>
      <c r="E391" s="265" t="s">
        <v>266</v>
      </c>
      <c r="F391" s="265" t="s">
        <v>265</v>
      </c>
      <c r="G391" s="265" t="s">
        <v>266</v>
      </c>
      <c r="H391" s="265" t="s">
        <v>265</v>
      </c>
      <c r="I391" s="265" t="s">
        <v>265</v>
      </c>
      <c r="J391" s="265" t="s">
        <v>265</v>
      </c>
      <c r="K391" s="265" t="s">
        <v>265</v>
      </c>
      <c r="L391" s="265" t="s">
        <v>265</v>
      </c>
      <c r="AQ391" s="267"/>
    </row>
    <row r="392" spans="1:43" s="265" customFormat="1">
      <c r="A392" s="265">
        <v>214787</v>
      </c>
      <c r="B392" s="265" t="s">
        <v>3417</v>
      </c>
      <c r="C392" s="265" t="s">
        <v>266</v>
      </c>
      <c r="D392" s="265" t="s">
        <v>266</v>
      </c>
      <c r="E392" s="265" t="s">
        <v>266</v>
      </c>
      <c r="F392" s="265" t="s">
        <v>265</v>
      </c>
      <c r="G392" s="265" t="s">
        <v>266</v>
      </c>
      <c r="H392" s="265" t="s">
        <v>265</v>
      </c>
      <c r="I392" s="265" t="s">
        <v>265</v>
      </c>
      <c r="J392" s="265" t="s">
        <v>265</v>
      </c>
      <c r="K392" s="265" t="s">
        <v>265</v>
      </c>
      <c r="L392" s="265" t="s">
        <v>265</v>
      </c>
      <c r="AQ392" s="267"/>
    </row>
    <row r="393" spans="1:43" s="265" customFormat="1">
      <c r="A393" s="265">
        <v>214777</v>
      </c>
      <c r="B393" s="265" t="s">
        <v>3417</v>
      </c>
      <c r="C393" s="265" t="s">
        <v>266</v>
      </c>
      <c r="D393" s="265" t="s">
        <v>266</v>
      </c>
      <c r="E393" s="265" t="s">
        <v>266</v>
      </c>
      <c r="F393" s="265" t="s">
        <v>265</v>
      </c>
      <c r="G393" s="265" t="s">
        <v>266</v>
      </c>
      <c r="H393" s="265" t="s">
        <v>265</v>
      </c>
      <c r="I393" s="265" t="s">
        <v>265</v>
      </c>
      <c r="J393" s="265" t="s">
        <v>265</v>
      </c>
      <c r="K393" s="265" t="s">
        <v>265</v>
      </c>
      <c r="L393" s="265" t="s">
        <v>265</v>
      </c>
      <c r="AQ393" s="267"/>
    </row>
    <row r="394" spans="1:43" s="265" customFormat="1">
      <c r="A394" s="265">
        <v>214769</v>
      </c>
      <c r="B394" s="265" t="s">
        <v>3417</v>
      </c>
      <c r="C394" s="265" t="s">
        <v>266</v>
      </c>
      <c r="D394" s="265" t="s">
        <v>266</v>
      </c>
      <c r="E394" s="265" t="s">
        <v>266</v>
      </c>
      <c r="F394" s="265" t="s">
        <v>265</v>
      </c>
      <c r="G394" s="265" t="s">
        <v>266</v>
      </c>
      <c r="H394" s="265" t="s">
        <v>265</v>
      </c>
      <c r="I394" s="265" t="s">
        <v>265</v>
      </c>
      <c r="J394" s="265" t="s">
        <v>265</v>
      </c>
      <c r="K394" s="265" t="s">
        <v>265</v>
      </c>
      <c r="L394" s="265" t="s">
        <v>265</v>
      </c>
      <c r="AQ394" s="267"/>
    </row>
    <row r="395" spans="1:43" s="265" customFormat="1">
      <c r="A395" s="265">
        <v>211678</v>
      </c>
      <c r="B395" s="265" t="s">
        <v>3417</v>
      </c>
      <c r="C395" s="265" t="s">
        <v>266</v>
      </c>
      <c r="D395" s="265" t="s">
        <v>266</v>
      </c>
      <c r="E395" s="265" t="s">
        <v>266</v>
      </c>
      <c r="F395" s="265" t="s">
        <v>265</v>
      </c>
      <c r="G395" s="265" t="s">
        <v>266</v>
      </c>
      <c r="H395" s="265" t="s">
        <v>265</v>
      </c>
      <c r="I395" s="265" t="s">
        <v>265</v>
      </c>
      <c r="J395" s="265" t="s">
        <v>265</v>
      </c>
      <c r="K395" s="265" t="s">
        <v>265</v>
      </c>
      <c r="L395" s="265" t="s">
        <v>265</v>
      </c>
      <c r="AQ395" s="267"/>
    </row>
    <row r="396" spans="1:43" s="265" customFormat="1">
      <c r="A396" s="265">
        <v>214739</v>
      </c>
      <c r="B396" s="265" t="s">
        <v>3417</v>
      </c>
      <c r="C396" s="265" t="s">
        <v>266</v>
      </c>
      <c r="D396" s="265" t="s">
        <v>266</v>
      </c>
      <c r="E396" s="265" t="s">
        <v>264</v>
      </c>
      <c r="F396" s="265" t="s">
        <v>265</v>
      </c>
      <c r="G396" s="265" t="s">
        <v>266</v>
      </c>
      <c r="H396" s="265" t="s">
        <v>265</v>
      </c>
      <c r="I396" s="265" t="s">
        <v>265</v>
      </c>
      <c r="J396" s="265" t="s">
        <v>265</v>
      </c>
      <c r="K396" s="265" t="s">
        <v>265</v>
      </c>
      <c r="L396" s="265" t="s">
        <v>265</v>
      </c>
      <c r="AQ396" s="267"/>
    </row>
    <row r="397" spans="1:43" s="265" customFormat="1">
      <c r="A397" s="265">
        <v>215497</v>
      </c>
      <c r="B397" s="265" t="s">
        <v>3417</v>
      </c>
      <c r="C397" s="265" t="s">
        <v>266</v>
      </c>
      <c r="D397" s="265" t="s">
        <v>265</v>
      </c>
      <c r="E397" s="265" t="s">
        <v>265</v>
      </c>
      <c r="F397" s="265" t="s">
        <v>266</v>
      </c>
      <c r="G397" s="265" t="s">
        <v>266</v>
      </c>
      <c r="H397" s="265" t="s">
        <v>265</v>
      </c>
      <c r="I397" s="265" t="s">
        <v>265</v>
      </c>
      <c r="J397" s="265" t="s">
        <v>265</v>
      </c>
      <c r="K397" s="265" t="s">
        <v>265</v>
      </c>
      <c r="L397" s="265" t="s">
        <v>265</v>
      </c>
      <c r="AQ397" s="267"/>
    </row>
    <row r="398" spans="1:43" s="265" customFormat="1">
      <c r="A398" s="265">
        <v>215252</v>
      </c>
      <c r="B398" s="265" t="s">
        <v>3417</v>
      </c>
      <c r="C398" s="265" t="s">
        <v>266</v>
      </c>
      <c r="D398" s="265" t="s">
        <v>265</v>
      </c>
      <c r="E398" s="265" t="s">
        <v>265</v>
      </c>
      <c r="F398" s="265" t="s">
        <v>266</v>
      </c>
      <c r="G398" s="265" t="s">
        <v>266</v>
      </c>
      <c r="H398" s="265" t="s">
        <v>265</v>
      </c>
      <c r="I398" s="265" t="s">
        <v>265</v>
      </c>
      <c r="J398" s="265" t="s">
        <v>265</v>
      </c>
      <c r="K398" s="265" t="s">
        <v>265</v>
      </c>
      <c r="L398" s="265" t="s">
        <v>265</v>
      </c>
      <c r="AQ398" s="267"/>
    </row>
    <row r="399" spans="1:43" s="265" customFormat="1">
      <c r="A399" s="265">
        <v>215127</v>
      </c>
      <c r="B399" s="265" t="s">
        <v>3417</v>
      </c>
      <c r="C399" s="265" t="s">
        <v>266</v>
      </c>
      <c r="D399" s="265" t="s">
        <v>265</v>
      </c>
      <c r="E399" s="265" t="s">
        <v>265</v>
      </c>
      <c r="F399" s="265" t="s">
        <v>266</v>
      </c>
      <c r="G399" s="265" t="s">
        <v>266</v>
      </c>
      <c r="H399" s="265" t="s">
        <v>265</v>
      </c>
      <c r="I399" s="265" t="s">
        <v>265</v>
      </c>
      <c r="J399" s="265" t="s">
        <v>265</v>
      </c>
      <c r="K399" s="265" t="s">
        <v>265</v>
      </c>
      <c r="L399" s="265" t="s">
        <v>265</v>
      </c>
      <c r="AQ399" s="267"/>
    </row>
    <row r="400" spans="1:43" s="265" customFormat="1">
      <c r="A400" s="265">
        <v>215082</v>
      </c>
      <c r="B400" s="265" t="s">
        <v>3417</v>
      </c>
      <c r="C400" s="265" t="s">
        <v>266</v>
      </c>
      <c r="D400" s="265" t="s">
        <v>265</v>
      </c>
      <c r="E400" s="265" t="s">
        <v>265</v>
      </c>
      <c r="F400" s="265" t="s">
        <v>266</v>
      </c>
      <c r="G400" s="265" t="s">
        <v>266</v>
      </c>
      <c r="H400" s="265" t="s">
        <v>265</v>
      </c>
      <c r="I400" s="265" t="s">
        <v>265</v>
      </c>
      <c r="J400" s="265" t="s">
        <v>265</v>
      </c>
      <c r="K400" s="265" t="s">
        <v>265</v>
      </c>
      <c r="L400" s="265" t="s">
        <v>265</v>
      </c>
      <c r="AQ400" s="267"/>
    </row>
    <row r="401" spans="1:43" s="265" customFormat="1">
      <c r="A401" s="265">
        <v>215217</v>
      </c>
      <c r="B401" s="265" t="s">
        <v>3417</v>
      </c>
      <c r="C401" s="265" t="s">
        <v>266</v>
      </c>
      <c r="D401" s="265" t="s">
        <v>266</v>
      </c>
      <c r="E401" s="265" t="s">
        <v>265</v>
      </c>
      <c r="F401" s="265" t="s">
        <v>266</v>
      </c>
      <c r="G401" s="265" t="s">
        <v>266</v>
      </c>
      <c r="H401" s="265" t="s">
        <v>265</v>
      </c>
      <c r="I401" s="265" t="s">
        <v>265</v>
      </c>
      <c r="J401" s="265" t="s">
        <v>265</v>
      </c>
      <c r="K401" s="265" t="s">
        <v>265</v>
      </c>
      <c r="L401" s="265" t="s">
        <v>265</v>
      </c>
      <c r="AQ401" s="267"/>
    </row>
    <row r="402" spans="1:43" s="265" customFormat="1">
      <c r="A402" s="265">
        <v>214784</v>
      </c>
      <c r="B402" s="265" t="s">
        <v>3417</v>
      </c>
      <c r="C402" s="265" t="s">
        <v>266</v>
      </c>
      <c r="D402" s="265" t="s">
        <v>266</v>
      </c>
      <c r="E402" s="265" t="s">
        <v>265</v>
      </c>
      <c r="F402" s="265" t="s">
        <v>266</v>
      </c>
      <c r="G402" s="265" t="s">
        <v>266</v>
      </c>
      <c r="H402" s="265" t="s">
        <v>265</v>
      </c>
      <c r="I402" s="265" t="s">
        <v>265</v>
      </c>
      <c r="J402" s="265" t="s">
        <v>265</v>
      </c>
      <c r="K402" s="265" t="s">
        <v>265</v>
      </c>
      <c r="L402" s="265" t="s">
        <v>265</v>
      </c>
      <c r="AQ402" s="267"/>
    </row>
    <row r="403" spans="1:43" s="265" customFormat="1">
      <c r="A403" s="265">
        <v>212902</v>
      </c>
      <c r="B403" s="265" t="s">
        <v>3417</v>
      </c>
      <c r="C403" s="265" t="s">
        <v>266</v>
      </c>
      <c r="D403" s="265" t="s">
        <v>266</v>
      </c>
      <c r="E403" s="265" t="s">
        <v>265</v>
      </c>
      <c r="F403" s="265" t="s">
        <v>266</v>
      </c>
      <c r="G403" s="265" t="s">
        <v>266</v>
      </c>
      <c r="H403" s="265" t="s">
        <v>265</v>
      </c>
      <c r="I403" s="265" t="s">
        <v>265</v>
      </c>
      <c r="J403" s="265" t="s">
        <v>265</v>
      </c>
      <c r="K403" s="265" t="s">
        <v>265</v>
      </c>
      <c r="L403" s="265" t="s">
        <v>265</v>
      </c>
      <c r="AQ403" s="267"/>
    </row>
    <row r="404" spans="1:43" s="265" customFormat="1">
      <c r="A404" s="265">
        <v>215471</v>
      </c>
      <c r="B404" s="265" t="s">
        <v>3417</v>
      </c>
      <c r="C404" s="265" t="s">
        <v>266</v>
      </c>
      <c r="D404" s="265" t="s">
        <v>265</v>
      </c>
      <c r="E404" s="265" t="s">
        <v>266</v>
      </c>
      <c r="F404" s="265" t="s">
        <v>266</v>
      </c>
      <c r="G404" s="265" t="s">
        <v>266</v>
      </c>
      <c r="H404" s="265" t="s">
        <v>265</v>
      </c>
      <c r="I404" s="265" t="s">
        <v>265</v>
      </c>
      <c r="J404" s="265" t="s">
        <v>265</v>
      </c>
      <c r="K404" s="265" t="s">
        <v>265</v>
      </c>
      <c r="L404" s="265" t="s">
        <v>265</v>
      </c>
      <c r="AQ404" s="267"/>
    </row>
    <row r="405" spans="1:43" s="265" customFormat="1">
      <c r="A405" s="265">
        <v>215065</v>
      </c>
      <c r="B405" s="265" t="s">
        <v>3417</v>
      </c>
      <c r="C405" s="265" t="s">
        <v>266</v>
      </c>
      <c r="D405" s="265" t="s">
        <v>265</v>
      </c>
      <c r="E405" s="265" t="s">
        <v>266</v>
      </c>
      <c r="F405" s="265" t="s">
        <v>266</v>
      </c>
      <c r="G405" s="265" t="s">
        <v>266</v>
      </c>
      <c r="H405" s="265" t="s">
        <v>265</v>
      </c>
      <c r="I405" s="265" t="s">
        <v>265</v>
      </c>
      <c r="J405" s="265" t="s">
        <v>265</v>
      </c>
      <c r="K405" s="265" t="s">
        <v>265</v>
      </c>
      <c r="L405" s="265" t="s">
        <v>265</v>
      </c>
      <c r="AQ405" s="267"/>
    </row>
    <row r="406" spans="1:43" s="265" customFormat="1">
      <c r="A406" s="265">
        <v>214795</v>
      </c>
      <c r="B406" s="265" t="s">
        <v>3417</v>
      </c>
      <c r="C406" s="265" t="s">
        <v>266</v>
      </c>
      <c r="D406" s="265" t="s">
        <v>265</v>
      </c>
      <c r="E406" s="265" t="s">
        <v>266</v>
      </c>
      <c r="F406" s="265" t="s">
        <v>266</v>
      </c>
      <c r="G406" s="265" t="s">
        <v>266</v>
      </c>
      <c r="H406" s="265" t="s">
        <v>265</v>
      </c>
      <c r="I406" s="265" t="s">
        <v>265</v>
      </c>
      <c r="J406" s="265" t="s">
        <v>265</v>
      </c>
      <c r="K406" s="265" t="s">
        <v>265</v>
      </c>
      <c r="L406" s="265" t="s">
        <v>265</v>
      </c>
      <c r="AQ406" s="267"/>
    </row>
    <row r="407" spans="1:43" s="265" customFormat="1">
      <c r="A407" s="265">
        <v>214740</v>
      </c>
      <c r="B407" s="265" t="s">
        <v>3417</v>
      </c>
      <c r="C407" s="265" t="s">
        <v>266</v>
      </c>
      <c r="D407" s="265" t="s">
        <v>265</v>
      </c>
      <c r="E407" s="265" t="s">
        <v>266</v>
      </c>
      <c r="F407" s="265" t="s">
        <v>266</v>
      </c>
      <c r="G407" s="265" t="s">
        <v>266</v>
      </c>
      <c r="H407" s="265" t="s">
        <v>265</v>
      </c>
      <c r="I407" s="265" t="s">
        <v>265</v>
      </c>
      <c r="J407" s="265" t="s">
        <v>265</v>
      </c>
      <c r="K407" s="265" t="s">
        <v>265</v>
      </c>
      <c r="L407" s="265" t="s">
        <v>265</v>
      </c>
      <c r="AQ407" s="267"/>
    </row>
    <row r="408" spans="1:43" s="265" customFormat="1">
      <c r="A408" s="265">
        <v>215519</v>
      </c>
      <c r="B408" s="265" t="s">
        <v>3417</v>
      </c>
      <c r="C408" s="265" t="s">
        <v>266</v>
      </c>
      <c r="D408" s="265" t="s">
        <v>266</v>
      </c>
      <c r="E408" s="265" t="s">
        <v>266</v>
      </c>
      <c r="F408" s="265" t="s">
        <v>266</v>
      </c>
      <c r="G408" s="265" t="s">
        <v>266</v>
      </c>
      <c r="H408" s="265" t="s">
        <v>265</v>
      </c>
      <c r="I408" s="265" t="s">
        <v>265</v>
      </c>
      <c r="J408" s="265" t="s">
        <v>265</v>
      </c>
      <c r="K408" s="265" t="s">
        <v>265</v>
      </c>
      <c r="L408" s="265" t="s">
        <v>265</v>
      </c>
      <c r="AQ408" s="267"/>
    </row>
    <row r="409" spans="1:43" s="265" customFormat="1">
      <c r="A409" s="265">
        <v>215513</v>
      </c>
      <c r="B409" s="265" t="s">
        <v>3417</v>
      </c>
      <c r="C409" s="265" t="s">
        <v>266</v>
      </c>
      <c r="D409" s="265" t="s">
        <v>266</v>
      </c>
      <c r="E409" s="265" t="s">
        <v>266</v>
      </c>
      <c r="F409" s="265" t="s">
        <v>266</v>
      </c>
      <c r="G409" s="265" t="s">
        <v>266</v>
      </c>
      <c r="H409" s="265" t="s">
        <v>265</v>
      </c>
      <c r="I409" s="265" t="s">
        <v>265</v>
      </c>
      <c r="J409" s="265" t="s">
        <v>265</v>
      </c>
      <c r="K409" s="265" t="s">
        <v>265</v>
      </c>
      <c r="L409" s="265" t="s">
        <v>265</v>
      </c>
      <c r="AQ409" s="267"/>
    </row>
    <row r="410" spans="1:43" s="265" customFormat="1">
      <c r="A410" s="265">
        <v>215509</v>
      </c>
      <c r="B410" s="265" t="s">
        <v>3417</v>
      </c>
      <c r="C410" s="265" t="s">
        <v>266</v>
      </c>
      <c r="D410" s="265" t="s">
        <v>266</v>
      </c>
      <c r="E410" s="265" t="s">
        <v>266</v>
      </c>
      <c r="F410" s="265" t="s">
        <v>266</v>
      </c>
      <c r="G410" s="265" t="s">
        <v>266</v>
      </c>
      <c r="H410" s="265" t="s">
        <v>265</v>
      </c>
      <c r="I410" s="265" t="s">
        <v>265</v>
      </c>
      <c r="J410" s="265" t="s">
        <v>265</v>
      </c>
      <c r="K410" s="265" t="s">
        <v>265</v>
      </c>
      <c r="L410" s="265" t="s">
        <v>265</v>
      </c>
      <c r="AQ410" s="267"/>
    </row>
    <row r="411" spans="1:43" s="265" customFormat="1">
      <c r="A411" s="265">
        <v>215502</v>
      </c>
      <c r="B411" s="265" t="s">
        <v>3417</v>
      </c>
      <c r="C411" s="265" t="s">
        <v>266</v>
      </c>
      <c r="D411" s="265" t="s">
        <v>266</v>
      </c>
      <c r="E411" s="265" t="s">
        <v>266</v>
      </c>
      <c r="F411" s="265" t="s">
        <v>266</v>
      </c>
      <c r="G411" s="265" t="s">
        <v>266</v>
      </c>
      <c r="H411" s="265" t="s">
        <v>265</v>
      </c>
      <c r="I411" s="265" t="s">
        <v>265</v>
      </c>
      <c r="J411" s="265" t="s">
        <v>265</v>
      </c>
      <c r="K411" s="265" t="s">
        <v>265</v>
      </c>
      <c r="L411" s="265" t="s">
        <v>265</v>
      </c>
      <c r="AQ411" s="267"/>
    </row>
    <row r="412" spans="1:43" s="265" customFormat="1">
      <c r="A412" s="265">
        <v>215480</v>
      </c>
      <c r="B412" s="265" t="s">
        <v>3417</v>
      </c>
      <c r="C412" s="265" t="s">
        <v>266</v>
      </c>
      <c r="D412" s="265" t="s">
        <v>266</v>
      </c>
      <c r="E412" s="265" t="s">
        <v>266</v>
      </c>
      <c r="F412" s="265" t="s">
        <v>266</v>
      </c>
      <c r="G412" s="265" t="s">
        <v>266</v>
      </c>
      <c r="H412" s="265" t="s">
        <v>265</v>
      </c>
      <c r="I412" s="265" t="s">
        <v>265</v>
      </c>
      <c r="J412" s="265" t="s">
        <v>265</v>
      </c>
      <c r="K412" s="265" t="s">
        <v>265</v>
      </c>
      <c r="L412" s="265" t="s">
        <v>265</v>
      </c>
      <c r="AQ412" s="267"/>
    </row>
    <row r="413" spans="1:43" s="265" customFormat="1">
      <c r="A413" s="265">
        <v>215435</v>
      </c>
      <c r="B413" s="265" t="s">
        <v>3417</v>
      </c>
      <c r="C413" s="265" t="s">
        <v>266</v>
      </c>
      <c r="D413" s="265" t="s">
        <v>266</v>
      </c>
      <c r="E413" s="265" t="s">
        <v>266</v>
      </c>
      <c r="F413" s="265" t="s">
        <v>266</v>
      </c>
      <c r="G413" s="265" t="s">
        <v>266</v>
      </c>
      <c r="H413" s="265" t="s">
        <v>265</v>
      </c>
      <c r="I413" s="265" t="s">
        <v>265</v>
      </c>
      <c r="J413" s="265" t="s">
        <v>265</v>
      </c>
      <c r="K413" s="265" t="s">
        <v>265</v>
      </c>
      <c r="L413" s="265" t="s">
        <v>265</v>
      </c>
      <c r="AQ413" s="267"/>
    </row>
    <row r="414" spans="1:43" s="265" customFormat="1">
      <c r="A414" s="265">
        <v>215373</v>
      </c>
      <c r="B414" s="265" t="s">
        <v>3417</v>
      </c>
      <c r="C414" s="265" t="s">
        <v>266</v>
      </c>
      <c r="D414" s="265" t="s">
        <v>266</v>
      </c>
      <c r="E414" s="265" t="s">
        <v>266</v>
      </c>
      <c r="F414" s="265" t="s">
        <v>266</v>
      </c>
      <c r="G414" s="265" t="s">
        <v>266</v>
      </c>
      <c r="H414" s="265" t="s">
        <v>265</v>
      </c>
      <c r="I414" s="265" t="s">
        <v>265</v>
      </c>
      <c r="J414" s="265" t="s">
        <v>265</v>
      </c>
      <c r="K414" s="265" t="s">
        <v>265</v>
      </c>
      <c r="L414" s="265" t="s">
        <v>265</v>
      </c>
      <c r="AQ414" s="267"/>
    </row>
    <row r="415" spans="1:43" s="265" customFormat="1">
      <c r="A415" s="265">
        <v>215346</v>
      </c>
      <c r="B415" s="265" t="s">
        <v>3417</v>
      </c>
      <c r="C415" s="265" t="s">
        <v>266</v>
      </c>
      <c r="D415" s="265" t="s">
        <v>266</v>
      </c>
      <c r="E415" s="265" t="s">
        <v>266</v>
      </c>
      <c r="F415" s="265" t="s">
        <v>266</v>
      </c>
      <c r="G415" s="265" t="s">
        <v>266</v>
      </c>
      <c r="H415" s="265" t="s">
        <v>265</v>
      </c>
      <c r="I415" s="265" t="s">
        <v>265</v>
      </c>
      <c r="J415" s="265" t="s">
        <v>265</v>
      </c>
      <c r="K415" s="265" t="s">
        <v>265</v>
      </c>
      <c r="L415" s="265" t="s">
        <v>265</v>
      </c>
      <c r="AQ415" s="267"/>
    </row>
    <row r="416" spans="1:43" s="265" customFormat="1">
      <c r="A416" s="265">
        <v>215311</v>
      </c>
      <c r="B416" s="265" t="s">
        <v>3417</v>
      </c>
      <c r="C416" s="265" t="s">
        <v>266</v>
      </c>
      <c r="D416" s="265" t="s">
        <v>266</v>
      </c>
      <c r="E416" s="265" t="s">
        <v>266</v>
      </c>
      <c r="F416" s="265" t="s">
        <v>266</v>
      </c>
      <c r="G416" s="265" t="s">
        <v>266</v>
      </c>
      <c r="H416" s="265" t="s">
        <v>265</v>
      </c>
      <c r="I416" s="265" t="s">
        <v>265</v>
      </c>
      <c r="J416" s="265" t="s">
        <v>265</v>
      </c>
      <c r="K416" s="265" t="s">
        <v>265</v>
      </c>
      <c r="L416" s="265" t="s">
        <v>265</v>
      </c>
      <c r="AQ416" s="267"/>
    </row>
    <row r="417" spans="1:43" s="265" customFormat="1">
      <c r="A417" s="265">
        <v>215292</v>
      </c>
      <c r="B417" s="265" t="s">
        <v>3417</v>
      </c>
      <c r="C417" s="265" t="s">
        <v>266</v>
      </c>
      <c r="D417" s="265" t="s">
        <v>266</v>
      </c>
      <c r="E417" s="265" t="s">
        <v>266</v>
      </c>
      <c r="F417" s="265" t="s">
        <v>266</v>
      </c>
      <c r="G417" s="265" t="s">
        <v>266</v>
      </c>
      <c r="H417" s="265" t="s">
        <v>265</v>
      </c>
      <c r="I417" s="265" t="s">
        <v>265</v>
      </c>
      <c r="J417" s="265" t="s">
        <v>265</v>
      </c>
      <c r="K417" s="265" t="s">
        <v>265</v>
      </c>
      <c r="L417" s="265" t="s">
        <v>265</v>
      </c>
      <c r="AQ417" s="267"/>
    </row>
    <row r="418" spans="1:43" s="265" customFormat="1">
      <c r="A418" s="265">
        <v>215280</v>
      </c>
      <c r="B418" s="265" t="s">
        <v>3417</v>
      </c>
      <c r="C418" s="265" t="s">
        <v>266</v>
      </c>
      <c r="D418" s="265" t="s">
        <v>266</v>
      </c>
      <c r="E418" s="265" t="s">
        <v>266</v>
      </c>
      <c r="F418" s="265" t="s">
        <v>266</v>
      </c>
      <c r="G418" s="265" t="s">
        <v>266</v>
      </c>
      <c r="H418" s="265" t="s">
        <v>265</v>
      </c>
      <c r="I418" s="265" t="s">
        <v>265</v>
      </c>
      <c r="J418" s="265" t="s">
        <v>265</v>
      </c>
      <c r="K418" s="265" t="s">
        <v>265</v>
      </c>
      <c r="L418" s="265" t="s">
        <v>265</v>
      </c>
      <c r="AQ418" s="267"/>
    </row>
    <row r="419" spans="1:43" s="265" customFormat="1">
      <c r="A419" s="265">
        <v>215262</v>
      </c>
      <c r="B419" s="265" t="s">
        <v>3417</v>
      </c>
      <c r="C419" s="265" t="s">
        <v>266</v>
      </c>
      <c r="D419" s="265" t="s">
        <v>266</v>
      </c>
      <c r="E419" s="265" t="s">
        <v>266</v>
      </c>
      <c r="F419" s="265" t="s">
        <v>266</v>
      </c>
      <c r="G419" s="265" t="s">
        <v>266</v>
      </c>
      <c r="H419" s="265" t="s">
        <v>265</v>
      </c>
      <c r="I419" s="265" t="s">
        <v>265</v>
      </c>
      <c r="J419" s="265" t="s">
        <v>265</v>
      </c>
      <c r="K419" s="265" t="s">
        <v>265</v>
      </c>
      <c r="L419" s="265" t="s">
        <v>265</v>
      </c>
      <c r="AQ419" s="267"/>
    </row>
    <row r="420" spans="1:43" s="265" customFormat="1">
      <c r="A420" s="265">
        <v>215226</v>
      </c>
      <c r="B420" s="265" t="s">
        <v>3417</v>
      </c>
      <c r="C420" s="265" t="s">
        <v>266</v>
      </c>
      <c r="D420" s="265" t="s">
        <v>266</v>
      </c>
      <c r="E420" s="265" t="s">
        <v>266</v>
      </c>
      <c r="F420" s="265" t="s">
        <v>266</v>
      </c>
      <c r="G420" s="265" t="s">
        <v>266</v>
      </c>
      <c r="H420" s="265" t="s">
        <v>265</v>
      </c>
      <c r="I420" s="265" t="s">
        <v>265</v>
      </c>
      <c r="J420" s="265" t="s">
        <v>265</v>
      </c>
      <c r="K420" s="265" t="s">
        <v>265</v>
      </c>
      <c r="L420" s="265" t="s">
        <v>265</v>
      </c>
      <c r="AQ420" s="267"/>
    </row>
    <row r="421" spans="1:43" s="265" customFormat="1">
      <c r="A421" s="265">
        <v>215213</v>
      </c>
      <c r="B421" s="265" t="s">
        <v>3417</v>
      </c>
      <c r="C421" s="265" t="s">
        <v>266</v>
      </c>
      <c r="D421" s="265" t="s">
        <v>266</v>
      </c>
      <c r="E421" s="265" t="s">
        <v>266</v>
      </c>
      <c r="F421" s="265" t="s">
        <v>266</v>
      </c>
      <c r="G421" s="265" t="s">
        <v>266</v>
      </c>
      <c r="H421" s="265" t="s">
        <v>265</v>
      </c>
      <c r="I421" s="265" t="s">
        <v>265</v>
      </c>
      <c r="J421" s="265" t="s">
        <v>265</v>
      </c>
      <c r="K421" s="265" t="s">
        <v>265</v>
      </c>
      <c r="L421" s="265" t="s">
        <v>265</v>
      </c>
      <c r="AQ421" s="267"/>
    </row>
    <row r="422" spans="1:43" s="265" customFormat="1">
      <c r="A422" s="265">
        <v>215202</v>
      </c>
      <c r="B422" s="265" t="s">
        <v>3417</v>
      </c>
      <c r="C422" s="265" t="s">
        <v>266</v>
      </c>
      <c r="D422" s="265" t="s">
        <v>266</v>
      </c>
      <c r="E422" s="265" t="s">
        <v>266</v>
      </c>
      <c r="F422" s="265" t="s">
        <v>266</v>
      </c>
      <c r="G422" s="265" t="s">
        <v>266</v>
      </c>
      <c r="H422" s="265" t="s">
        <v>265</v>
      </c>
      <c r="I422" s="265" t="s">
        <v>265</v>
      </c>
      <c r="J422" s="265" t="s">
        <v>265</v>
      </c>
      <c r="K422" s="265" t="s">
        <v>265</v>
      </c>
      <c r="L422" s="265" t="s">
        <v>265</v>
      </c>
      <c r="AQ422" s="267"/>
    </row>
    <row r="423" spans="1:43" s="265" customFormat="1">
      <c r="A423" s="265">
        <v>215201</v>
      </c>
      <c r="B423" s="265" t="s">
        <v>3417</v>
      </c>
      <c r="C423" s="265" t="s">
        <v>266</v>
      </c>
      <c r="D423" s="265" t="s">
        <v>266</v>
      </c>
      <c r="E423" s="265" t="s">
        <v>266</v>
      </c>
      <c r="F423" s="265" t="s">
        <v>266</v>
      </c>
      <c r="G423" s="265" t="s">
        <v>266</v>
      </c>
      <c r="H423" s="265" t="s">
        <v>265</v>
      </c>
      <c r="I423" s="265" t="s">
        <v>265</v>
      </c>
      <c r="J423" s="265" t="s">
        <v>265</v>
      </c>
      <c r="K423" s="265" t="s">
        <v>265</v>
      </c>
      <c r="L423" s="265" t="s">
        <v>265</v>
      </c>
      <c r="AQ423" s="267"/>
    </row>
    <row r="424" spans="1:43" s="265" customFormat="1">
      <c r="A424" s="265">
        <v>215200</v>
      </c>
      <c r="B424" s="265" t="s">
        <v>3417</v>
      </c>
      <c r="C424" s="265" t="s">
        <v>266</v>
      </c>
      <c r="D424" s="265" t="s">
        <v>266</v>
      </c>
      <c r="E424" s="265" t="s">
        <v>266</v>
      </c>
      <c r="F424" s="265" t="s">
        <v>266</v>
      </c>
      <c r="G424" s="265" t="s">
        <v>266</v>
      </c>
      <c r="H424" s="265" t="s">
        <v>265</v>
      </c>
      <c r="I424" s="265" t="s">
        <v>265</v>
      </c>
      <c r="J424" s="265" t="s">
        <v>265</v>
      </c>
      <c r="K424" s="265" t="s">
        <v>265</v>
      </c>
      <c r="L424" s="265" t="s">
        <v>265</v>
      </c>
      <c r="AQ424" s="267"/>
    </row>
    <row r="425" spans="1:43" s="265" customFormat="1">
      <c r="A425" s="265">
        <v>215191</v>
      </c>
      <c r="B425" s="265" t="s">
        <v>3417</v>
      </c>
      <c r="C425" s="265" t="s">
        <v>266</v>
      </c>
      <c r="D425" s="265" t="s">
        <v>266</v>
      </c>
      <c r="E425" s="265" t="s">
        <v>266</v>
      </c>
      <c r="F425" s="265" t="s">
        <v>266</v>
      </c>
      <c r="G425" s="265" t="s">
        <v>266</v>
      </c>
      <c r="H425" s="265" t="s">
        <v>265</v>
      </c>
      <c r="I425" s="265" t="s">
        <v>265</v>
      </c>
      <c r="J425" s="265" t="s">
        <v>265</v>
      </c>
      <c r="K425" s="265" t="s">
        <v>265</v>
      </c>
      <c r="L425" s="265" t="s">
        <v>265</v>
      </c>
      <c r="AQ425" s="267"/>
    </row>
    <row r="426" spans="1:43" s="265" customFormat="1">
      <c r="A426" s="265">
        <v>215187</v>
      </c>
      <c r="B426" s="265" t="s">
        <v>3417</v>
      </c>
      <c r="C426" s="265" t="s">
        <v>266</v>
      </c>
      <c r="D426" s="265" t="s">
        <v>266</v>
      </c>
      <c r="E426" s="265" t="s">
        <v>266</v>
      </c>
      <c r="F426" s="265" t="s">
        <v>266</v>
      </c>
      <c r="G426" s="265" t="s">
        <v>266</v>
      </c>
      <c r="H426" s="265" t="s">
        <v>265</v>
      </c>
      <c r="I426" s="265" t="s">
        <v>265</v>
      </c>
      <c r="J426" s="265" t="s">
        <v>265</v>
      </c>
      <c r="K426" s="265" t="s">
        <v>265</v>
      </c>
      <c r="L426" s="265" t="s">
        <v>265</v>
      </c>
      <c r="AQ426" s="267"/>
    </row>
    <row r="427" spans="1:43" s="265" customFormat="1">
      <c r="A427" s="265">
        <v>215180</v>
      </c>
      <c r="B427" s="265" t="s">
        <v>3417</v>
      </c>
      <c r="C427" s="265" t="s">
        <v>266</v>
      </c>
      <c r="D427" s="265" t="s">
        <v>266</v>
      </c>
      <c r="E427" s="265" t="s">
        <v>266</v>
      </c>
      <c r="F427" s="265" t="s">
        <v>266</v>
      </c>
      <c r="G427" s="265" t="s">
        <v>266</v>
      </c>
      <c r="H427" s="265" t="s">
        <v>265</v>
      </c>
      <c r="I427" s="265" t="s">
        <v>265</v>
      </c>
      <c r="J427" s="265" t="s">
        <v>265</v>
      </c>
      <c r="K427" s="265" t="s">
        <v>265</v>
      </c>
      <c r="L427" s="265" t="s">
        <v>265</v>
      </c>
      <c r="AQ427" s="267"/>
    </row>
    <row r="428" spans="1:43" s="265" customFormat="1">
      <c r="A428" s="265">
        <v>215134</v>
      </c>
      <c r="B428" s="265" t="s">
        <v>3417</v>
      </c>
      <c r="C428" s="265" t="s">
        <v>266</v>
      </c>
      <c r="D428" s="265" t="s">
        <v>266</v>
      </c>
      <c r="E428" s="265" t="s">
        <v>266</v>
      </c>
      <c r="F428" s="265" t="s">
        <v>266</v>
      </c>
      <c r="G428" s="265" t="s">
        <v>266</v>
      </c>
      <c r="H428" s="265" t="s">
        <v>265</v>
      </c>
      <c r="I428" s="265" t="s">
        <v>265</v>
      </c>
      <c r="J428" s="265" t="s">
        <v>265</v>
      </c>
      <c r="K428" s="265" t="s">
        <v>265</v>
      </c>
      <c r="L428" s="265" t="s">
        <v>265</v>
      </c>
      <c r="AQ428" s="267"/>
    </row>
    <row r="429" spans="1:43" s="265" customFormat="1">
      <c r="A429" s="265">
        <v>215128</v>
      </c>
      <c r="B429" s="265" t="s">
        <v>3417</v>
      </c>
      <c r="C429" s="265" t="s">
        <v>266</v>
      </c>
      <c r="D429" s="265" t="s">
        <v>266</v>
      </c>
      <c r="E429" s="265" t="s">
        <v>266</v>
      </c>
      <c r="F429" s="265" t="s">
        <v>266</v>
      </c>
      <c r="G429" s="265" t="s">
        <v>266</v>
      </c>
      <c r="H429" s="265" t="s">
        <v>265</v>
      </c>
      <c r="I429" s="265" t="s">
        <v>265</v>
      </c>
      <c r="J429" s="265" t="s">
        <v>265</v>
      </c>
      <c r="K429" s="265" t="s">
        <v>265</v>
      </c>
      <c r="L429" s="265" t="s">
        <v>265</v>
      </c>
      <c r="AQ429" s="267"/>
    </row>
    <row r="430" spans="1:43" s="265" customFormat="1">
      <c r="A430" s="265">
        <v>215069</v>
      </c>
      <c r="B430" s="265" t="s">
        <v>3417</v>
      </c>
      <c r="C430" s="265" t="s">
        <v>266</v>
      </c>
      <c r="D430" s="265" t="s">
        <v>266</v>
      </c>
      <c r="E430" s="265" t="s">
        <v>266</v>
      </c>
      <c r="F430" s="265" t="s">
        <v>266</v>
      </c>
      <c r="G430" s="265" t="s">
        <v>266</v>
      </c>
      <c r="H430" s="265" t="s">
        <v>265</v>
      </c>
      <c r="I430" s="265" t="s">
        <v>265</v>
      </c>
      <c r="J430" s="265" t="s">
        <v>265</v>
      </c>
      <c r="K430" s="265" t="s">
        <v>265</v>
      </c>
      <c r="L430" s="265" t="s">
        <v>265</v>
      </c>
      <c r="AQ430" s="267"/>
    </row>
    <row r="431" spans="1:43" s="265" customFormat="1">
      <c r="A431" s="265">
        <v>215047</v>
      </c>
      <c r="B431" s="265" t="s">
        <v>3417</v>
      </c>
      <c r="C431" s="265" t="s">
        <v>266</v>
      </c>
      <c r="D431" s="265" t="s">
        <v>266</v>
      </c>
      <c r="E431" s="265" t="s">
        <v>266</v>
      </c>
      <c r="F431" s="265" t="s">
        <v>266</v>
      </c>
      <c r="G431" s="265" t="s">
        <v>266</v>
      </c>
      <c r="H431" s="265" t="s">
        <v>265</v>
      </c>
      <c r="I431" s="265" t="s">
        <v>265</v>
      </c>
      <c r="J431" s="265" t="s">
        <v>265</v>
      </c>
      <c r="K431" s="265" t="s">
        <v>265</v>
      </c>
      <c r="L431" s="265" t="s">
        <v>265</v>
      </c>
      <c r="AQ431" s="267"/>
    </row>
    <row r="432" spans="1:43" s="265" customFormat="1">
      <c r="A432" s="265">
        <v>215033</v>
      </c>
      <c r="B432" s="265" t="s">
        <v>3417</v>
      </c>
      <c r="C432" s="265" t="s">
        <v>266</v>
      </c>
      <c r="D432" s="265" t="s">
        <v>266</v>
      </c>
      <c r="E432" s="265" t="s">
        <v>266</v>
      </c>
      <c r="F432" s="265" t="s">
        <v>266</v>
      </c>
      <c r="G432" s="265" t="s">
        <v>266</v>
      </c>
      <c r="H432" s="265" t="s">
        <v>265</v>
      </c>
      <c r="I432" s="265" t="s">
        <v>265</v>
      </c>
      <c r="J432" s="265" t="s">
        <v>265</v>
      </c>
      <c r="K432" s="265" t="s">
        <v>265</v>
      </c>
      <c r="L432" s="265" t="s">
        <v>265</v>
      </c>
      <c r="AQ432" s="267"/>
    </row>
    <row r="433" spans="1:43" s="265" customFormat="1">
      <c r="A433" s="265">
        <v>215027</v>
      </c>
      <c r="B433" s="265" t="s">
        <v>3417</v>
      </c>
      <c r="C433" s="265" t="s">
        <v>266</v>
      </c>
      <c r="D433" s="265" t="s">
        <v>266</v>
      </c>
      <c r="E433" s="265" t="s">
        <v>266</v>
      </c>
      <c r="F433" s="265" t="s">
        <v>266</v>
      </c>
      <c r="G433" s="265" t="s">
        <v>266</v>
      </c>
      <c r="H433" s="265" t="s">
        <v>265</v>
      </c>
      <c r="I433" s="265" t="s">
        <v>265</v>
      </c>
      <c r="J433" s="265" t="s">
        <v>265</v>
      </c>
      <c r="K433" s="265" t="s">
        <v>265</v>
      </c>
      <c r="L433" s="265" t="s">
        <v>265</v>
      </c>
      <c r="AQ433" s="267"/>
    </row>
    <row r="434" spans="1:43" s="265" customFormat="1">
      <c r="A434" s="265">
        <v>215021</v>
      </c>
      <c r="B434" s="265" t="s">
        <v>3417</v>
      </c>
      <c r="C434" s="265" t="s">
        <v>266</v>
      </c>
      <c r="D434" s="265" t="s">
        <v>266</v>
      </c>
      <c r="E434" s="265" t="s">
        <v>266</v>
      </c>
      <c r="F434" s="265" t="s">
        <v>266</v>
      </c>
      <c r="G434" s="265" t="s">
        <v>266</v>
      </c>
      <c r="H434" s="265" t="s">
        <v>265</v>
      </c>
      <c r="I434" s="265" t="s">
        <v>265</v>
      </c>
      <c r="J434" s="265" t="s">
        <v>265</v>
      </c>
      <c r="K434" s="265" t="s">
        <v>265</v>
      </c>
      <c r="L434" s="265" t="s">
        <v>265</v>
      </c>
      <c r="AQ434" s="267"/>
    </row>
    <row r="435" spans="1:43" s="265" customFormat="1">
      <c r="A435" s="265">
        <v>215000</v>
      </c>
      <c r="B435" s="265" t="s">
        <v>3417</v>
      </c>
      <c r="C435" s="265" t="s">
        <v>266</v>
      </c>
      <c r="D435" s="265" t="s">
        <v>266</v>
      </c>
      <c r="E435" s="265" t="s">
        <v>266</v>
      </c>
      <c r="F435" s="265" t="s">
        <v>266</v>
      </c>
      <c r="G435" s="265" t="s">
        <v>266</v>
      </c>
      <c r="H435" s="265" t="s">
        <v>265</v>
      </c>
      <c r="I435" s="265" t="s">
        <v>265</v>
      </c>
      <c r="J435" s="265" t="s">
        <v>265</v>
      </c>
      <c r="K435" s="265" t="s">
        <v>265</v>
      </c>
      <c r="L435" s="265" t="s">
        <v>265</v>
      </c>
      <c r="AQ435" s="267"/>
    </row>
    <row r="436" spans="1:43" s="265" customFormat="1">
      <c r="A436" s="265">
        <v>214998</v>
      </c>
      <c r="B436" s="265" t="s">
        <v>3417</v>
      </c>
      <c r="C436" s="265" t="s">
        <v>266</v>
      </c>
      <c r="D436" s="265" t="s">
        <v>266</v>
      </c>
      <c r="E436" s="265" t="s">
        <v>266</v>
      </c>
      <c r="F436" s="265" t="s">
        <v>266</v>
      </c>
      <c r="G436" s="265" t="s">
        <v>266</v>
      </c>
      <c r="H436" s="265" t="s">
        <v>265</v>
      </c>
      <c r="I436" s="265" t="s">
        <v>265</v>
      </c>
      <c r="J436" s="265" t="s">
        <v>265</v>
      </c>
      <c r="K436" s="265" t="s">
        <v>265</v>
      </c>
      <c r="L436" s="265" t="s">
        <v>265</v>
      </c>
      <c r="AQ436" s="267"/>
    </row>
    <row r="437" spans="1:43" s="265" customFormat="1">
      <c r="A437" s="265">
        <v>214977</v>
      </c>
      <c r="B437" s="265" t="s">
        <v>3417</v>
      </c>
      <c r="C437" s="265" t="s">
        <v>266</v>
      </c>
      <c r="D437" s="265" t="s">
        <v>266</v>
      </c>
      <c r="E437" s="265" t="s">
        <v>266</v>
      </c>
      <c r="F437" s="265" t="s">
        <v>266</v>
      </c>
      <c r="G437" s="265" t="s">
        <v>266</v>
      </c>
      <c r="H437" s="265" t="s">
        <v>265</v>
      </c>
      <c r="I437" s="265" t="s">
        <v>265</v>
      </c>
      <c r="J437" s="265" t="s">
        <v>265</v>
      </c>
      <c r="K437" s="265" t="s">
        <v>265</v>
      </c>
      <c r="L437" s="265" t="s">
        <v>265</v>
      </c>
      <c r="AQ437" s="267"/>
    </row>
    <row r="438" spans="1:43" s="265" customFormat="1">
      <c r="A438" s="265">
        <v>214941</v>
      </c>
      <c r="B438" s="265" t="s">
        <v>3417</v>
      </c>
      <c r="C438" s="265" t="s">
        <v>266</v>
      </c>
      <c r="D438" s="265" t="s">
        <v>266</v>
      </c>
      <c r="E438" s="265" t="s">
        <v>266</v>
      </c>
      <c r="F438" s="265" t="s">
        <v>266</v>
      </c>
      <c r="G438" s="265" t="s">
        <v>266</v>
      </c>
      <c r="H438" s="265" t="s">
        <v>265</v>
      </c>
      <c r="I438" s="265" t="s">
        <v>265</v>
      </c>
      <c r="J438" s="265" t="s">
        <v>265</v>
      </c>
      <c r="K438" s="265" t="s">
        <v>265</v>
      </c>
      <c r="L438" s="265" t="s">
        <v>265</v>
      </c>
      <c r="AQ438" s="267"/>
    </row>
    <row r="439" spans="1:43" s="265" customFormat="1">
      <c r="A439" s="265">
        <v>214899</v>
      </c>
      <c r="B439" s="265" t="s">
        <v>3417</v>
      </c>
      <c r="C439" s="265" t="s">
        <v>266</v>
      </c>
      <c r="D439" s="265" t="s">
        <v>266</v>
      </c>
      <c r="E439" s="265" t="s">
        <v>266</v>
      </c>
      <c r="F439" s="265" t="s">
        <v>266</v>
      </c>
      <c r="G439" s="265" t="s">
        <v>266</v>
      </c>
      <c r="H439" s="265" t="s">
        <v>265</v>
      </c>
      <c r="I439" s="265" t="s">
        <v>265</v>
      </c>
      <c r="J439" s="265" t="s">
        <v>265</v>
      </c>
      <c r="K439" s="265" t="s">
        <v>265</v>
      </c>
      <c r="L439" s="265" t="s">
        <v>265</v>
      </c>
      <c r="AQ439" s="267"/>
    </row>
    <row r="440" spans="1:43" s="265" customFormat="1">
      <c r="A440" s="265">
        <v>214881</v>
      </c>
      <c r="B440" s="265" t="s">
        <v>3417</v>
      </c>
      <c r="C440" s="265" t="s">
        <v>266</v>
      </c>
      <c r="D440" s="265" t="s">
        <v>266</v>
      </c>
      <c r="E440" s="265" t="s">
        <v>266</v>
      </c>
      <c r="F440" s="265" t="s">
        <v>266</v>
      </c>
      <c r="G440" s="265" t="s">
        <v>266</v>
      </c>
      <c r="H440" s="265" t="s">
        <v>265</v>
      </c>
      <c r="I440" s="265" t="s">
        <v>265</v>
      </c>
      <c r="J440" s="265" t="s">
        <v>265</v>
      </c>
      <c r="K440" s="265" t="s">
        <v>265</v>
      </c>
      <c r="L440" s="265" t="s">
        <v>265</v>
      </c>
      <c r="AQ440" s="267"/>
    </row>
    <row r="441" spans="1:43" s="265" customFormat="1">
      <c r="A441" s="265">
        <v>214864</v>
      </c>
      <c r="B441" s="265" t="s">
        <v>3417</v>
      </c>
      <c r="C441" s="265" t="s">
        <v>266</v>
      </c>
      <c r="D441" s="265" t="s">
        <v>266</v>
      </c>
      <c r="E441" s="265" t="s">
        <v>266</v>
      </c>
      <c r="F441" s="265" t="s">
        <v>266</v>
      </c>
      <c r="G441" s="265" t="s">
        <v>266</v>
      </c>
      <c r="H441" s="265" t="s">
        <v>265</v>
      </c>
      <c r="I441" s="265" t="s">
        <v>265</v>
      </c>
      <c r="J441" s="265" t="s">
        <v>265</v>
      </c>
      <c r="K441" s="265" t="s">
        <v>265</v>
      </c>
      <c r="L441" s="265" t="s">
        <v>265</v>
      </c>
      <c r="AQ441" s="267"/>
    </row>
    <row r="442" spans="1:43" s="265" customFormat="1">
      <c r="A442" s="265">
        <v>214862</v>
      </c>
      <c r="B442" s="265" t="s">
        <v>3417</v>
      </c>
      <c r="C442" s="265" t="s">
        <v>266</v>
      </c>
      <c r="D442" s="265" t="s">
        <v>266</v>
      </c>
      <c r="E442" s="265" t="s">
        <v>266</v>
      </c>
      <c r="F442" s="265" t="s">
        <v>266</v>
      </c>
      <c r="G442" s="265" t="s">
        <v>266</v>
      </c>
      <c r="H442" s="265" t="s">
        <v>265</v>
      </c>
      <c r="I442" s="265" t="s">
        <v>265</v>
      </c>
      <c r="J442" s="265" t="s">
        <v>265</v>
      </c>
      <c r="K442" s="265" t="s">
        <v>265</v>
      </c>
      <c r="L442" s="265" t="s">
        <v>265</v>
      </c>
      <c r="AQ442" s="267"/>
    </row>
    <row r="443" spans="1:43" s="265" customFormat="1">
      <c r="A443" s="265">
        <v>214846</v>
      </c>
      <c r="B443" s="265" t="s">
        <v>3417</v>
      </c>
      <c r="C443" s="265" t="s">
        <v>266</v>
      </c>
      <c r="D443" s="265" t="s">
        <v>266</v>
      </c>
      <c r="E443" s="265" t="s">
        <v>266</v>
      </c>
      <c r="F443" s="265" t="s">
        <v>266</v>
      </c>
      <c r="G443" s="265" t="s">
        <v>266</v>
      </c>
      <c r="H443" s="265" t="s">
        <v>265</v>
      </c>
      <c r="I443" s="265" t="s">
        <v>265</v>
      </c>
      <c r="J443" s="265" t="s">
        <v>265</v>
      </c>
      <c r="K443" s="265" t="s">
        <v>265</v>
      </c>
      <c r="L443" s="265" t="s">
        <v>265</v>
      </c>
      <c r="AQ443" s="267"/>
    </row>
    <row r="444" spans="1:43" s="265" customFormat="1">
      <c r="A444" s="265">
        <v>214817</v>
      </c>
      <c r="B444" s="265" t="s">
        <v>3417</v>
      </c>
      <c r="C444" s="265" t="s">
        <v>266</v>
      </c>
      <c r="D444" s="265" t="s">
        <v>266</v>
      </c>
      <c r="E444" s="265" t="s">
        <v>266</v>
      </c>
      <c r="F444" s="265" t="s">
        <v>266</v>
      </c>
      <c r="G444" s="265" t="s">
        <v>266</v>
      </c>
      <c r="H444" s="265" t="s">
        <v>265</v>
      </c>
      <c r="I444" s="265" t="s">
        <v>265</v>
      </c>
      <c r="J444" s="265" t="s">
        <v>265</v>
      </c>
      <c r="K444" s="265" t="s">
        <v>265</v>
      </c>
      <c r="L444" s="265" t="s">
        <v>265</v>
      </c>
      <c r="AQ444" s="267"/>
    </row>
    <row r="445" spans="1:43" s="265" customFormat="1">
      <c r="A445" s="265">
        <v>214790</v>
      </c>
      <c r="B445" s="265" t="s">
        <v>3417</v>
      </c>
      <c r="C445" s="265" t="s">
        <v>266</v>
      </c>
      <c r="D445" s="265" t="s">
        <v>266</v>
      </c>
      <c r="E445" s="265" t="s">
        <v>266</v>
      </c>
      <c r="F445" s="265" t="s">
        <v>266</v>
      </c>
      <c r="G445" s="265" t="s">
        <v>266</v>
      </c>
      <c r="H445" s="265" t="s">
        <v>265</v>
      </c>
      <c r="I445" s="265" t="s">
        <v>265</v>
      </c>
      <c r="J445" s="265" t="s">
        <v>265</v>
      </c>
      <c r="K445" s="265" t="s">
        <v>265</v>
      </c>
      <c r="L445" s="265" t="s">
        <v>265</v>
      </c>
      <c r="AQ445" s="267"/>
    </row>
    <row r="446" spans="1:43" s="265" customFormat="1">
      <c r="A446" s="265">
        <v>214749</v>
      </c>
      <c r="B446" s="265" t="s">
        <v>3417</v>
      </c>
      <c r="C446" s="265" t="s">
        <v>266</v>
      </c>
      <c r="D446" s="265" t="s">
        <v>266</v>
      </c>
      <c r="E446" s="265" t="s">
        <v>266</v>
      </c>
      <c r="F446" s="265" t="s">
        <v>266</v>
      </c>
      <c r="G446" s="265" t="s">
        <v>266</v>
      </c>
      <c r="H446" s="265" t="s">
        <v>265</v>
      </c>
      <c r="I446" s="265" t="s">
        <v>265</v>
      </c>
      <c r="J446" s="265" t="s">
        <v>265</v>
      </c>
      <c r="K446" s="265" t="s">
        <v>265</v>
      </c>
      <c r="L446" s="265" t="s">
        <v>265</v>
      </c>
      <c r="AQ446" s="267"/>
    </row>
    <row r="447" spans="1:43" s="265" customFormat="1">
      <c r="A447" s="265">
        <v>214727</v>
      </c>
      <c r="B447" s="265" t="s">
        <v>3417</v>
      </c>
      <c r="C447" s="265" t="s">
        <v>266</v>
      </c>
      <c r="D447" s="265" t="s">
        <v>266</v>
      </c>
      <c r="E447" s="265" t="s">
        <v>266</v>
      </c>
      <c r="F447" s="265" t="s">
        <v>266</v>
      </c>
      <c r="G447" s="265" t="s">
        <v>266</v>
      </c>
      <c r="H447" s="265" t="s">
        <v>265</v>
      </c>
      <c r="I447" s="265" t="s">
        <v>265</v>
      </c>
      <c r="J447" s="265" t="s">
        <v>265</v>
      </c>
      <c r="K447" s="265" t="s">
        <v>265</v>
      </c>
      <c r="L447" s="265" t="s">
        <v>265</v>
      </c>
      <c r="AQ447" s="267"/>
    </row>
    <row r="448" spans="1:43" s="265" customFormat="1">
      <c r="A448" s="265">
        <v>214704</v>
      </c>
      <c r="B448" s="265" t="s">
        <v>3417</v>
      </c>
      <c r="C448" s="265" t="s">
        <v>266</v>
      </c>
      <c r="D448" s="265" t="s">
        <v>266</v>
      </c>
      <c r="E448" s="265" t="s">
        <v>266</v>
      </c>
      <c r="F448" s="265" t="s">
        <v>266</v>
      </c>
      <c r="G448" s="265" t="s">
        <v>266</v>
      </c>
      <c r="H448" s="265" t="s">
        <v>265</v>
      </c>
      <c r="I448" s="265" t="s">
        <v>265</v>
      </c>
      <c r="J448" s="265" t="s">
        <v>265</v>
      </c>
      <c r="K448" s="265" t="s">
        <v>265</v>
      </c>
      <c r="L448" s="265" t="s">
        <v>265</v>
      </c>
      <c r="AQ448" s="267"/>
    </row>
    <row r="449" spans="1:43" s="265" customFormat="1">
      <c r="A449" s="265">
        <v>214701</v>
      </c>
      <c r="B449" s="265" t="s">
        <v>3417</v>
      </c>
      <c r="C449" s="265" t="s">
        <v>266</v>
      </c>
      <c r="D449" s="265" t="s">
        <v>266</v>
      </c>
      <c r="E449" s="265" t="s">
        <v>266</v>
      </c>
      <c r="F449" s="265" t="s">
        <v>266</v>
      </c>
      <c r="G449" s="265" t="s">
        <v>266</v>
      </c>
      <c r="H449" s="265" t="s">
        <v>265</v>
      </c>
      <c r="I449" s="265" t="s">
        <v>265</v>
      </c>
      <c r="J449" s="265" t="s">
        <v>265</v>
      </c>
      <c r="K449" s="265" t="s">
        <v>265</v>
      </c>
      <c r="L449" s="265" t="s">
        <v>265</v>
      </c>
      <c r="AQ449" s="267"/>
    </row>
    <row r="450" spans="1:43" s="265" customFormat="1">
      <c r="A450" s="265">
        <v>214675</v>
      </c>
      <c r="B450" s="265" t="s">
        <v>3417</v>
      </c>
      <c r="C450" s="265" t="s">
        <v>266</v>
      </c>
      <c r="D450" s="265" t="s">
        <v>266</v>
      </c>
      <c r="E450" s="265" t="s">
        <v>266</v>
      </c>
      <c r="F450" s="265" t="s">
        <v>266</v>
      </c>
      <c r="G450" s="265" t="s">
        <v>266</v>
      </c>
      <c r="H450" s="265" t="s">
        <v>265</v>
      </c>
      <c r="I450" s="265" t="s">
        <v>265</v>
      </c>
      <c r="J450" s="265" t="s">
        <v>265</v>
      </c>
      <c r="K450" s="265" t="s">
        <v>265</v>
      </c>
      <c r="L450" s="265" t="s">
        <v>265</v>
      </c>
      <c r="AQ450" s="267"/>
    </row>
    <row r="451" spans="1:43" s="265" customFormat="1">
      <c r="A451" s="265">
        <v>214668</v>
      </c>
      <c r="B451" s="265" t="s">
        <v>3417</v>
      </c>
      <c r="C451" s="265" t="s">
        <v>266</v>
      </c>
      <c r="D451" s="265" t="s">
        <v>266</v>
      </c>
      <c r="E451" s="265" t="s">
        <v>266</v>
      </c>
      <c r="F451" s="265" t="s">
        <v>266</v>
      </c>
      <c r="G451" s="265" t="s">
        <v>266</v>
      </c>
      <c r="H451" s="265" t="s">
        <v>265</v>
      </c>
      <c r="I451" s="265" t="s">
        <v>265</v>
      </c>
      <c r="J451" s="265" t="s">
        <v>265</v>
      </c>
      <c r="K451" s="265" t="s">
        <v>265</v>
      </c>
      <c r="L451" s="265" t="s">
        <v>265</v>
      </c>
      <c r="AQ451" s="267"/>
    </row>
    <row r="452" spans="1:43" s="265" customFormat="1">
      <c r="A452" s="265">
        <v>213330</v>
      </c>
      <c r="B452" s="265" t="s">
        <v>3417</v>
      </c>
      <c r="C452" s="265" t="s">
        <v>266</v>
      </c>
      <c r="D452" s="265" t="s">
        <v>266</v>
      </c>
      <c r="E452" s="265" t="s">
        <v>266</v>
      </c>
      <c r="F452" s="265" t="s">
        <v>266</v>
      </c>
      <c r="G452" s="265" t="s">
        <v>266</v>
      </c>
      <c r="H452" s="265" t="s">
        <v>265</v>
      </c>
      <c r="I452" s="265" t="s">
        <v>265</v>
      </c>
      <c r="J452" s="265" t="s">
        <v>265</v>
      </c>
      <c r="K452" s="265" t="s">
        <v>265</v>
      </c>
      <c r="L452" s="265" t="s">
        <v>265</v>
      </c>
      <c r="AQ452" s="267"/>
    </row>
    <row r="453" spans="1:43" s="265" customFormat="1">
      <c r="A453" s="265">
        <v>211828</v>
      </c>
      <c r="B453" s="265" t="s">
        <v>3417</v>
      </c>
      <c r="C453" s="265" t="s">
        <v>266</v>
      </c>
      <c r="D453" s="265" t="s">
        <v>266</v>
      </c>
      <c r="E453" s="265" t="s">
        <v>266</v>
      </c>
      <c r="F453" s="265" t="s">
        <v>266</v>
      </c>
      <c r="G453" s="265" t="s">
        <v>266</v>
      </c>
      <c r="H453" s="265" t="s">
        <v>265</v>
      </c>
      <c r="I453" s="265" t="s">
        <v>265</v>
      </c>
      <c r="J453" s="265" t="s">
        <v>265</v>
      </c>
      <c r="K453" s="265" t="s">
        <v>265</v>
      </c>
      <c r="L453" s="265" t="s">
        <v>265</v>
      </c>
      <c r="AQ453" s="267"/>
    </row>
    <row r="454" spans="1:43" s="265" customFormat="1">
      <c r="A454" s="265">
        <v>214135</v>
      </c>
      <c r="B454" s="265" t="s">
        <v>3417</v>
      </c>
      <c r="C454" s="265" t="s">
        <v>266</v>
      </c>
      <c r="D454" s="265" t="s">
        <v>264</v>
      </c>
      <c r="E454" s="265" t="s">
        <v>264</v>
      </c>
      <c r="F454" s="265" t="s">
        <v>266</v>
      </c>
      <c r="G454" s="265" t="s">
        <v>266</v>
      </c>
      <c r="H454" s="265" t="s">
        <v>265</v>
      </c>
      <c r="I454" s="265" t="s">
        <v>265</v>
      </c>
      <c r="J454" s="265" t="s">
        <v>265</v>
      </c>
      <c r="K454" s="265" t="s">
        <v>265</v>
      </c>
      <c r="L454" s="265" t="s">
        <v>265</v>
      </c>
      <c r="AQ454" s="267"/>
    </row>
    <row r="455" spans="1:43" s="265" customFormat="1">
      <c r="A455" s="265">
        <v>211735</v>
      </c>
      <c r="B455" s="265" t="s">
        <v>3417</v>
      </c>
      <c r="C455" s="265" t="s">
        <v>266</v>
      </c>
      <c r="D455" s="265" t="s">
        <v>264</v>
      </c>
      <c r="E455" s="265" t="s">
        <v>264</v>
      </c>
      <c r="F455" s="265" t="s">
        <v>266</v>
      </c>
      <c r="G455" s="265" t="s">
        <v>266</v>
      </c>
      <c r="H455" s="265" t="s">
        <v>265</v>
      </c>
      <c r="I455" s="265" t="s">
        <v>265</v>
      </c>
      <c r="J455" s="265" t="s">
        <v>265</v>
      </c>
      <c r="K455" s="265" t="s">
        <v>265</v>
      </c>
      <c r="L455" s="265" t="s">
        <v>265</v>
      </c>
      <c r="AQ455" s="267"/>
    </row>
    <row r="456" spans="1:43" s="265" customFormat="1">
      <c r="A456" s="265">
        <v>213436</v>
      </c>
      <c r="B456" s="265" t="s">
        <v>3417</v>
      </c>
      <c r="C456" s="265" t="s">
        <v>266</v>
      </c>
      <c r="D456" s="265" t="s">
        <v>264</v>
      </c>
      <c r="E456" s="265" t="s">
        <v>266</v>
      </c>
      <c r="F456" s="265" t="s">
        <v>264</v>
      </c>
      <c r="G456" s="265" t="s">
        <v>266</v>
      </c>
      <c r="H456" s="265" t="s">
        <v>265</v>
      </c>
      <c r="I456" s="265" t="s">
        <v>265</v>
      </c>
      <c r="J456" s="265" t="s">
        <v>265</v>
      </c>
      <c r="K456" s="265" t="s">
        <v>265</v>
      </c>
      <c r="L456" s="265" t="s">
        <v>265</v>
      </c>
      <c r="AQ456" s="267"/>
    </row>
    <row r="457" spans="1:43" s="265" customFormat="1">
      <c r="A457" s="265">
        <v>214291</v>
      </c>
      <c r="B457" s="265" t="s">
        <v>3417</v>
      </c>
      <c r="C457" s="265" t="s">
        <v>266</v>
      </c>
      <c r="D457" s="265" t="s">
        <v>266</v>
      </c>
      <c r="E457" s="265" t="s">
        <v>264</v>
      </c>
      <c r="F457" s="265" t="s">
        <v>264</v>
      </c>
      <c r="G457" s="265" t="s">
        <v>266</v>
      </c>
      <c r="H457" s="265" t="s">
        <v>265</v>
      </c>
      <c r="I457" s="265" t="s">
        <v>265</v>
      </c>
      <c r="J457" s="265" t="s">
        <v>265</v>
      </c>
      <c r="K457" s="265" t="s">
        <v>265</v>
      </c>
      <c r="L457" s="265" t="s">
        <v>265</v>
      </c>
      <c r="AQ457" s="267"/>
    </row>
    <row r="458" spans="1:43" s="265" customFormat="1">
      <c r="A458" s="265">
        <v>213714</v>
      </c>
      <c r="B458" s="265" t="s">
        <v>3417</v>
      </c>
      <c r="C458" s="265" t="s">
        <v>266</v>
      </c>
      <c r="D458" s="265" t="s">
        <v>266</v>
      </c>
      <c r="E458" s="265" t="s">
        <v>264</v>
      </c>
      <c r="F458" s="265" t="s">
        <v>264</v>
      </c>
      <c r="G458" s="265" t="s">
        <v>266</v>
      </c>
      <c r="H458" s="265" t="s">
        <v>265</v>
      </c>
      <c r="I458" s="265" t="s">
        <v>265</v>
      </c>
      <c r="J458" s="265" t="s">
        <v>265</v>
      </c>
      <c r="K458" s="265" t="s">
        <v>265</v>
      </c>
      <c r="L458" s="265" t="s">
        <v>265</v>
      </c>
      <c r="AQ458" s="267"/>
    </row>
    <row r="459" spans="1:43" s="265" customFormat="1">
      <c r="A459" s="265">
        <v>214265</v>
      </c>
      <c r="B459" s="265" t="s">
        <v>3417</v>
      </c>
      <c r="C459" s="265" t="s">
        <v>266</v>
      </c>
      <c r="D459" s="265" t="s">
        <v>264</v>
      </c>
      <c r="E459" s="265" t="s">
        <v>264</v>
      </c>
      <c r="F459" s="265" t="s">
        <v>264</v>
      </c>
      <c r="G459" s="265" t="s">
        <v>266</v>
      </c>
      <c r="H459" s="265" t="s">
        <v>265</v>
      </c>
      <c r="I459" s="265" t="s">
        <v>265</v>
      </c>
      <c r="J459" s="265" t="s">
        <v>265</v>
      </c>
      <c r="K459" s="265" t="s">
        <v>265</v>
      </c>
      <c r="L459" s="265" t="s">
        <v>265</v>
      </c>
      <c r="AQ459" s="267"/>
    </row>
    <row r="460" spans="1:43" s="265" customFormat="1">
      <c r="A460" s="265">
        <v>214033</v>
      </c>
      <c r="B460" s="265" t="s">
        <v>3417</v>
      </c>
      <c r="C460" s="265" t="s">
        <v>266</v>
      </c>
      <c r="D460" s="265" t="s">
        <v>264</v>
      </c>
      <c r="E460" s="265" t="s">
        <v>264</v>
      </c>
      <c r="F460" s="265" t="s">
        <v>264</v>
      </c>
      <c r="G460" s="265" t="s">
        <v>266</v>
      </c>
      <c r="H460" s="265" t="s">
        <v>265</v>
      </c>
      <c r="I460" s="265" t="s">
        <v>265</v>
      </c>
      <c r="J460" s="265" t="s">
        <v>265</v>
      </c>
      <c r="K460" s="265" t="s">
        <v>265</v>
      </c>
      <c r="L460" s="265" t="s">
        <v>265</v>
      </c>
      <c r="AQ460" s="267"/>
    </row>
    <row r="461" spans="1:43" s="265" customFormat="1">
      <c r="A461" s="265">
        <v>213981</v>
      </c>
      <c r="B461" s="265" t="s">
        <v>3417</v>
      </c>
      <c r="C461" s="265" t="s">
        <v>266</v>
      </c>
      <c r="D461" s="265" t="s">
        <v>264</v>
      </c>
      <c r="E461" s="265" t="s">
        <v>264</v>
      </c>
      <c r="F461" s="265" t="s">
        <v>264</v>
      </c>
      <c r="G461" s="265" t="s">
        <v>266</v>
      </c>
      <c r="H461" s="265" t="s">
        <v>265</v>
      </c>
      <c r="I461" s="265" t="s">
        <v>265</v>
      </c>
      <c r="J461" s="265" t="s">
        <v>265</v>
      </c>
      <c r="K461" s="265" t="s">
        <v>265</v>
      </c>
      <c r="L461" s="265" t="s">
        <v>265</v>
      </c>
      <c r="AQ461" s="267"/>
    </row>
    <row r="462" spans="1:43" s="265" customFormat="1">
      <c r="A462" s="265">
        <v>213943</v>
      </c>
      <c r="B462" s="265" t="s">
        <v>3417</v>
      </c>
      <c r="C462" s="265" t="s">
        <v>266</v>
      </c>
      <c r="D462" s="265" t="s">
        <v>264</v>
      </c>
      <c r="E462" s="265" t="s">
        <v>264</v>
      </c>
      <c r="F462" s="265" t="s">
        <v>264</v>
      </c>
      <c r="G462" s="265" t="s">
        <v>266</v>
      </c>
      <c r="H462" s="265" t="s">
        <v>265</v>
      </c>
      <c r="I462" s="265" t="s">
        <v>265</v>
      </c>
      <c r="J462" s="265" t="s">
        <v>265</v>
      </c>
      <c r="K462" s="265" t="s">
        <v>265</v>
      </c>
      <c r="L462" s="265" t="s">
        <v>265</v>
      </c>
      <c r="AQ462" s="267"/>
    </row>
    <row r="463" spans="1:43" s="265" customFormat="1">
      <c r="A463" s="265">
        <v>213147</v>
      </c>
      <c r="B463" s="265" t="s">
        <v>3417</v>
      </c>
      <c r="C463" s="265" t="s">
        <v>266</v>
      </c>
      <c r="D463" s="265" t="s">
        <v>264</v>
      </c>
      <c r="E463" s="265" t="s">
        <v>264</v>
      </c>
      <c r="F463" s="265" t="s">
        <v>264</v>
      </c>
      <c r="G463" s="265" t="s">
        <v>266</v>
      </c>
      <c r="H463" s="265" t="s">
        <v>265</v>
      </c>
      <c r="I463" s="265" t="s">
        <v>265</v>
      </c>
      <c r="J463" s="265" t="s">
        <v>265</v>
      </c>
      <c r="K463" s="265" t="s">
        <v>265</v>
      </c>
      <c r="L463" s="265" t="s">
        <v>265</v>
      </c>
      <c r="AQ463" s="267"/>
    </row>
    <row r="464" spans="1:43" s="265" customFormat="1">
      <c r="A464" s="265">
        <v>212467</v>
      </c>
      <c r="B464" s="265" t="s">
        <v>3417</v>
      </c>
      <c r="C464" s="265" t="s">
        <v>266</v>
      </c>
      <c r="D464" s="265" t="s">
        <v>264</v>
      </c>
      <c r="E464" s="265" t="s">
        <v>264</v>
      </c>
      <c r="F464" s="265" t="s">
        <v>264</v>
      </c>
      <c r="G464" s="265" t="s">
        <v>266</v>
      </c>
      <c r="H464" s="265" t="s">
        <v>265</v>
      </c>
      <c r="I464" s="265" t="s">
        <v>265</v>
      </c>
      <c r="J464" s="265" t="s">
        <v>265</v>
      </c>
      <c r="K464" s="265" t="s">
        <v>265</v>
      </c>
      <c r="L464" s="265" t="s">
        <v>265</v>
      </c>
      <c r="AQ464" s="267"/>
    </row>
    <row r="465" spans="1:43" s="265" customFormat="1">
      <c r="A465" s="265">
        <v>213530</v>
      </c>
      <c r="B465" s="265" t="s">
        <v>3417</v>
      </c>
      <c r="C465" s="265" t="s">
        <v>266</v>
      </c>
      <c r="D465" s="265" t="s">
        <v>264</v>
      </c>
      <c r="E465" s="265" t="s">
        <v>264</v>
      </c>
      <c r="F465" s="265" t="s">
        <v>266</v>
      </c>
      <c r="G465" s="265" t="s">
        <v>265</v>
      </c>
      <c r="H465" s="265" t="s">
        <v>266</v>
      </c>
      <c r="I465" s="265" t="s">
        <v>265</v>
      </c>
      <c r="J465" s="265" t="s">
        <v>265</v>
      </c>
      <c r="K465" s="265" t="s">
        <v>265</v>
      </c>
      <c r="L465" s="265" t="s">
        <v>265</v>
      </c>
      <c r="AQ465" s="267"/>
    </row>
    <row r="466" spans="1:43" s="265" customFormat="1">
      <c r="A466" s="265">
        <v>213526</v>
      </c>
      <c r="B466" s="265" t="s">
        <v>3417</v>
      </c>
      <c r="C466" s="265" t="s">
        <v>266</v>
      </c>
      <c r="D466" s="265" t="s">
        <v>266</v>
      </c>
      <c r="E466" s="265" t="s">
        <v>266</v>
      </c>
      <c r="F466" s="265" t="s">
        <v>264</v>
      </c>
      <c r="G466" s="265" t="s">
        <v>266</v>
      </c>
      <c r="H466" s="265" t="s">
        <v>266</v>
      </c>
      <c r="I466" s="265" t="s">
        <v>265</v>
      </c>
      <c r="J466" s="265" t="s">
        <v>265</v>
      </c>
      <c r="K466" s="265" t="s">
        <v>265</v>
      </c>
      <c r="L466" s="265" t="s">
        <v>265</v>
      </c>
      <c r="AQ466" s="267"/>
    </row>
    <row r="467" spans="1:43" s="265" customFormat="1">
      <c r="A467" s="265">
        <v>213068</v>
      </c>
      <c r="B467" s="265" t="s">
        <v>3417</v>
      </c>
      <c r="C467" s="265" t="s">
        <v>266</v>
      </c>
      <c r="D467" s="265" t="s">
        <v>266</v>
      </c>
      <c r="E467" s="265" t="s">
        <v>266</v>
      </c>
      <c r="F467" s="265" t="s">
        <v>264</v>
      </c>
      <c r="G467" s="265" t="s">
        <v>265</v>
      </c>
      <c r="H467" s="265" t="s">
        <v>265</v>
      </c>
      <c r="I467" s="265" t="s">
        <v>266</v>
      </c>
      <c r="J467" s="265" t="s">
        <v>265</v>
      </c>
      <c r="K467" s="265" t="s">
        <v>265</v>
      </c>
      <c r="L467" s="265" t="s">
        <v>265</v>
      </c>
      <c r="AQ467" s="267"/>
    </row>
    <row r="468" spans="1:43" s="265" customFormat="1">
      <c r="A468" s="265">
        <v>215490</v>
      </c>
      <c r="B468" s="265" t="s">
        <v>3417</v>
      </c>
      <c r="C468" s="265" t="s">
        <v>266</v>
      </c>
      <c r="D468" s="265" t="s">
        <v>266</v>
      </c>
      <c r="E468" s="265" t="s">
        <v>265</v>
      </c>
      <c r="F468" s="265" t="s">
        <v>265</v>
      </c>
      <c r="G468" s="265" t="s">
        <v>265</v>
      </c>
      <c r="H468" s="265" t="s">
        <v>265</v>
      </c>
      <c r="I468" s="265" t="s">
        <v>265</v>
      </c>
      <c r="J468" s="265" t="s">
        <v>265</v>
      </c>
      <c r="K468" s="265" t="s">
        <v>266</v>
      </c>
      <c r="L468" s="265" t="s">
        <v>265</v>
      </c>
      <c r="AQ468" s="267"/>
    </row>
    <row r="469" spans="1:43" s="265" customFormat="1">
      <c r="A469" s="265">
        <v>211715</v>
      </c>
      <c r="B469" s="265" t="s">
        <v>3417</v>
      </c>
      <c r="C469" s="265" t="s">
        <v>266</v>
      </c>
      <c r="D469" s="265" t="s">
        <v>266</v>
      </c>
      <c r="E469" s="265" t="s">
        <v>266</v>
      </c>
      <c r="F469" s="265" t="s">
        <v>265</v>
      </c>
      <c r="G469" s="265" t="s">
        <v>265</v>
      </c>
      <c r="H469" s="265" t="s">
        <v>265</v>
      </c>
      <c r="I469" s="265" t="s">
        <v>265</v>
      </c>
      <c r="J469" s="265" t="s">
        <v>265</v>
      </c>
      <c r="K469" s="265" t="s">
        <v>266</v>
      </c>
      <c r="L469" s="265" t="s">
        <v>265</v>
      </c>
      <c r="AQ469" s="267"/>
    </row>
    <row r="470" spans="1:43" s="265" customFormat="1">
      <c r="A470" s="265">
        <v>213742</v>
      </c>
      <c r="B470" s="265" t="s">
        <v>3417</v>
      </c>
      <c r="C470" s="265" t="s">
        <v>266</v>
      </c>
      <c r="D470" s="265" t="s">
        <v>264</v>
      </c>
      <c r="E470" s="265" t="s">
        <v>264</v>
      </c>
      <c r="F470" s="265" t="s">
        <v>265</v>
      </c>
      <c r="G470" s="265" t="s">
        <v>265</v>
      </c>
      <c r="H470" s="265" t="s">
        <v>265</v>
      </c>
      <c r="I470" s="265" t="s">
        <v>265</v>
      </c>
      <c r="J470" s="265" t="s">
        <v>265</v>
      </c>
      <c r="K470" s="265" t="s">
        <v>266</v>
      </c>
      <c r="L470" s="265" t="s">
        <v>265</v>
      </c>
      <c r="AQ470" s="267"/>
    </row>
    <row r="471" spans="1:43" s="265" customFormat="1">
      <c r="A471" s="265">
        <v>215032</v>
      </c>
      <c r="B471" s="265" t="s">
        <v>3417</v>
      </c>
      <c r="C471" s="265" t="s">
        <v>266</v>
      </c>
      <c r="D471" s="265" t="s">
        <v>266</v>
      </c>
      <c r="E471" s="265" t="s">
        <v>266</v>
      </c>
      <c r="F471" s="265" t="s">
        <v>266</v>
      </c>
      <c r="G471" s="265" t="s">
        <v>265</v>
      </c>
      <c r="H471" s="265" t="s">
        <v>265</v>
      </c>
      <c r="I471" s="265" t="s">
        <v>265</v>
      </c>
      <c r="J471" s="265" t="s">
        <v>265</v>
      </c>
      <c r="K471" s="265" t="s">
        <v>266</v>
      </c>
      <c r="L471" s="265" t="s">
        <v>265</v>
      </c>
      <c r="AQ471" s="267"/>
    </row>
    <row r="472" spans="1:43" s="265" customFormat="1">
      <c r="A472" s="265">
        <v>213747</v>
      </c>
      <c r="B472" s="265" t="s">
        <v>3417</v>
      </c>
      <c r="C472" s="265" t="s">
        <v>266</v>
      </c>
      <c r="D472" s="265" t="s">
        <v>264</v>
      </c>
      <c r="E472" s="265" t="s">
        <v>264</v>
      </c>
      <c r="F472" s="265" t="s">
        <v>266</v>
      </c>
      <c r="G472" s="265" t="s">
        <v>265</v>
      </c>
      <c r="H472" s="265" t="s">
        <v>265</v>
      </c>
      <c r="I472" s="265" t="s">
        <v>265</v>
      </c>
      <c r="J472" s="265" t="s">
        <v>265</v>
      </c>
      <c r="K472" s="265" t="s">
        <v>266</v>
      </c>
      <c r="L472" s="265" t="s">
        <v>265</v>
      </c>
      <c r="AQ472" s="267"/>
    </row>
    <row r="473" spans="1:43" s="265" customFormat="1">
      <c r="A473" s="265">
        <v>213481</v>
      </c>
      <c r="B473" s="265" t="s">
        <v>3417</v>
      </c>
      <c r="C473" s="265" t="s">
        <v>266</v>
      </c>
      <c r="D473" s="265" t="s">
        <v>264</v>
      </c>
      <c r="E473" s="265" t="s">
        <v>264</v>
      </c>
      <c r="F473" s="265" t="s">
        <v>266</v>
      </c>
      <c r="G473" s="265" t="s">
        <v>265</v>
      </c>
      <c r="H473" s="265" t="s">
        <v>265</v>
      </c>
      <c r="I473" s="265" t="s">
        <v>265</v>
      </c>
      <c r="J473" s="265" t="s">
        <v>265</v>
      </c>
      <c r="K473" s="265" t="s">
        <v>266</v>
      </c>
      <c r="L473" s="265" t="s">
        <v>265</v>
      </c>
      <c r="AQ473" s="267"/>
    </row>
    <row r="474" spans="1:43" s="265" customFormat="1">
      <c r="A474" s="265">
        <v>213223</v>
      </c>
      <c r="B474" s="265" t="s">
        <v>3417</v>
      </c>
      <c r="C474" s="265" t="s">
        <v>266</v>
      </c>
      <c r="D474" s="265" t="s">
        <v>266</v>
      </c>
      <c r="E474" s="265" t="s">
        <v>266</v>
      </c>
      <c r="F474" s="265" t="s">
        <v>264</v>
      </c>
      <c r="G474" s="265" t="s">
        <v>265</v>
      </c>
      <c r="H474" s="265" t="s">
        <v>265</v>
      </c>
      <c r="I474" s="265" t="s">
        <v>265</v>
      </c>
      <c r="J474" s="265" t="s">
        <v>265</v>
      </c>
      <c r="K474" s="265" t="s">
        <v>266</v>
      </c>
      <c r="L474" s="265" t="s">
        <v>265</v>
      </c>
      <c r="AQ474" s="267"/>
    </row>
    <row r="475" spans="1:43" s="265" customFormat="1">
      <c r="A475" s="265">
        <v>213423</v>
      </c>
      <c r="B475" s="265" t="s">
        <v>3417</v>
      </c>
      <c r="C475" s="265" t="s">
        <v>266</v>
      </c>
      <c r="D475" s="265" t="s">
        <v>264</v>
      </c>
      <c r="E475" s="265" t="s">
        <v>264</v>
      </c>
      <c r="F475" s="265" t="s">
        <v>264</v>
      </c>
      <c r="G475" s="265" t="s">
        <v>266</v>
      </c>
      <c r="H475" s="265" t="s">
        <v>265</v>
      </c>
      <c r="I475" s="265" t="s">
        <v>265</v>
      </c>
      <c r="J475" s="265" t="s">
        <v>265</v>
      </c>
      <c r="K475" s="265" t="s">
        <v>266</v>
      </c>
      <c r="L475" s="265" t="s">
        <v>265</v>
      </c>
      <c r="AQ475" s="267"/>
    </row>
    <row r="476" spans="1:43" s="265" customFormat="1">
      <c r="A476" s="265">
        <v>214993</v>
      </c>
      <c r="B476" s="265" t="s">
        <v>3417</v>
      </c>
      <c r="C476" s="265" t="s">
        <v>266</v>
      </c>
      <c r="D476" s="265" t="s">
        <v>266</v>
      </c>
      <c r="E476" s="265" t="s">
        <v>266</v>
      </c>
      <c r="F476" s="265" t="s">
        <v>266</v>
      </c>
      <c r="G476" s="265" t="s">
        <v>265</v>
      </c>
      <c r="H476" s="265" t="s">
        <v>266</v>
      </c>
      <c r="I476" s="265" t="s">
        <v>265</v>
      </c>
      <c r="J476" s="265" t="s">
        <v>265</v>
      </c>
      <c r="K476" s="265" t="s">
        <v>266</v>
      </c>
      <c r="L476" s="265" t="s">
        <v>265</v>
      </c>
      <c r="AQ476" s="267"/>
    </row>
    <row r="477" spans="1:43" s="265" customFormat="1">
      <c r="A477" s="265">
        <v>214995</v>
      </c>
      <c r="B477" s="265" t="s">
        <v>3417</v>
      </c>
      <c r="C477" s="265" t="s">
        <v>266</v>
      </c>
      <c r="D477" s="265" t="s">
        <v>266</v>
      </c>
      <c r="E477" s="265" t="s">
        <v>266</v>
      </c>
      <c r="F477" s="265" t="s">
        <v>266</v>
      </c>
      <c r="G477" s="265" t="s">
        <v>266</v>
      </c>
      <c r="H477" s="265" t="s">
        <v>265</v>
      </c>
      <c r="I477" s="265" t="s">
        <v>266</v>
      </c>
      <c r="J477" s="265" t="s">
        <v>265</v>
      </c>
      <c r="K477" s="265" t="s">
        <v>266</v>
      </c>
      <c r="L477" s="265" t="s">
        <v>265</v>
      </c>
      <c r="AQ477" s="267"/>
    </row>
    <row r="478" spans="1:43" s="265" customFormat="1">
      <c r="A478" s="265">
        <v>215196</v>
      </c>
      <c r="B478" s="265" t="s">
        <v>3417</v>
      </c>
      <c r="C478" s="265" t="s">
        <v>266</v>
      </c>
      <c r="D478" s="265" t="s">
        <v>266</v>
      </c>
      <c r="E478" s="265" t="s">
        <v>266</v>
      </c>
      <c r="F478" s="265" t="s">
        <v>265</v>
      </c>
      <c r="G478" s="265" t="s">
        <v>266</v>
      </c>
      <c r="H478" s="265" t="s">
        <v>266</v>
      </c>
      <c r="I478" s="265" t="s">
        <v>266</v>
      </c>
      <c r="J478" s="265" t="s">
        <v>265</v>
      </c>
      <c r="K478" s="265" t="s">
        <v>266</v>
      </c>
      <c r="L478" s="265" t="s">
        <v>265</v>
      </c>
      <c r="AQ478" s="267"/>
    </row>
    <row r="479" spans="1:43" s="265" customFormat="1">
      <c r="A479" s="265">
        <v>212128</v>
      </c>
      <c r="B479" s="265" t="s">
        <v>3417</v>
      </c>
      <c r="C479" s="265" t="s">
        <v>266</v>
      </c>
      <c r="D479" s="265" t="s">
        <v>266</v>
      </c>
      <c r="E479" s="265" t="s">
        <v>266</v>
      </c>
      <c r="F479" s="265" t="s">
        <v>266</v>
      </c>
      <c r="G479" s="265" t="s">
        <v>265</v>
      </c>
      <c r="H479" s="265" t="s">
        <v>265</v>
      </c>
      <c r="I479" s="265" t="s">
        <v>265</v>
      </c>
      <c r="J479" s="265" t="s">
        <v>266</v>
      </c>
      <c r="K479" s="265" t="s">
        <v>266</v>
      </c>
      <c r="L479" s="265" t="s">
        <v>265</v>
      </c>
      <c r="AQ479" s="267"/>
    </row>
    <row r="480" spans="1:43" s="265" customFormat="1">
      <c r="A480" s="265">
        <v>213537</v>
      </c>
      <c r="B480" s="265" t="s">
        <v>3417</v>
      </c>
      <c r="C480" s="265" t="s">
        <v>266</v>
      </c>
      <c r="D480" s="265" t="s">
        <v>264</v>
      </c>
      <c r="E480" s="265" t="s">
        <v>264</v>
      </c>
      <c r="F480" s="265" t="s">
        <v>264</v>
      </c>
      <c r="G480" s="265" t="s">
        <v>265</v>
      </c>
      <c r="H480" s="265" t="s">
        <v>265</v>
      </c>
      <c r="I480" s="265" t="s">
        <v>265</v>
      </c>
      <c r="J480" s="265" t="s">
        <v>266</v>
      </c>
      <c r="K480" s="265" t="s">
        <v>266</v>
      </c>
      <c r="L480" s="265" t="s">
        <v>265</v>
      </c>
      <c r="AQ480" s="267"/>
    </row>
    <row r="481" spans="1:43" s="265" customFormat="1">
      <c r="A481" s="265">
        <v>215429</v>
      </c>
      <c r="B481" s="265" t="s">
        <v>3417</v>
      </c>
      <c r="C481" s="265" t="s">
        <v>266</v>
      </c>
      <c r="D481" s="265" t="s">
        <v>265</v>
      </c>
      <c r="E481" s="265" t="s">
        <v>265</v>
      </c>
      <c r="F481" s="265" t="s">
        <v>266</v>
      </c>
      <c r="G481" s="265" t="s">
        <v>266</v>
      </c>
      <c r="H481" s="265" t="s">
        <v>265</v>
      </c>
      <c r="I481" s="265" t="s">
        <v>265</v>
      </c>
      <c r="J481" s="265" t="s">
        <v>266</v>
      </c>
      <c r="K481" s="265" t="s">
        <v>266</v>
      </c>
      <c r="L481" s="265" t="s">
        <v>265</v>
      </c>
      <c r="AQ481" s="267"/>
    </row>
    <row r="482" spans="1:43" s="265" customFormat="1">
      <c r="A482" s="265">
        <v>215259</v>
      </c>
      <c r="B482" s="265" t="s">
        <v>3417</v>
      </c>
      <c r="C482" s="265" t="s">
        <v>266</v>
      </c>
      <c r="D482" s="265" t="s">
        <v>266</v>
      </c>
      <c r="E482" s="265" t="s">
        <v>266</v>
      </c>
      <c r="F482" s="265" t="s">
        <v>266</v>
      </c>
      <c r="G482" s="265" t="s">
        <v>266</v>
      </c>
      <c r="H482" s="265" t="s">
        <v>265</v>
      </c>
      <c r="I482" s="265" t="s">
        <v>265</v>
      </c>
      <c r="J482" s="265" t="s">
        <v>266</v>
      </c>
      <c r="K482" s="265" t="s">
        <v>266</v>
      </c>
      <c r="L482" s="265" t="s">
        <v>265</v>
      </c>
      <c r="AQ482" s="267"/>
    </row>
    <row r="483" spans="1:43" s="265" customFormat="1">
      <c r="A483" s="265">
        <v>214985</v>
      </c>
      <c r="B483" s="265" t="s">
        <v>3417</v>
      </c>
      <c r="C483" s="265" t="s">
        <v>266</v>
      </c>
      <c r="D483" s="265" t="s">
        <v>266</v>
      </c>
      <c r="E483" s="265" t="s">
        <v>266</v>
      </c>
      <c r="F483" s="265" t="s">
        <v>266</v>
      </c>
      <c r="G483" s="265" t="s">
        <v>266</v>
      </c>
      <c r="H483" s="265" t="s">
        <v>265</v>
      </c>
      <c r="I483" s="265" t="s">
        <v>265</v>
      </c>
      <c r="J483" s="265" t="s">
        <v>266</v>
      </c>
      <c r="K483" s="265" t="s">
        <v>266</v>
      </c>
      <c r="L483" s="265" t="s">
        <v>265</v>
      </c>
      <c r="AQ483" s="267"/>
    </row>
    <row r="484" spans="1:43" s="265" customFormat="1">
      <c r="A484" s="265">
        <v>214932</v>
      </c>
      <c r="B484" s="265" t="s">
        <v>3417</v>
      </c>
      <c r="C484" s="265" t="s">
        <v>266</v>
      </c>
      <c r="D484" s="265" t="s">
        <v>266</v>
      </c>
      <c r="E484" s="265" t="s">
        <v>264</v>
      </c>
      <c r="F484" s="265" t="s">
        <v>266</v>
      </c>
      <c r="G484" s="265" t="s">
        <v>266</v>
      </c>
      <c r="H484" s="265" t="s">
        <v>265</v>
      </c>
      <c r="I484" s="265" t="s">
        <v>265</v>
      </c>
      <c r="J484" s="265" t="s">
        <v>266</v>
      </c>
      <c r="K484" s="265" t="s">
        <v>266</v>
      </c>
      <c r="L484" s="265" t="s">
        <v>265</v>
      </c>
      <c r="AQ484" s="267"/>
    </row>
    <row r="485" spans="1:43" s="265" customFormat="1">
      <c r="A485" s="265">
        <v>215011</v>
      </c>
      <c r="B485" s="265" t="s">
        <v>3417</v>
      </c>
      <c r="C485" s="265" t="s">
        <v>266</v>
      </c>
      <c r="D485" s="265" t="s">
        <v>266</v>
      </c>
      <c r="E485" s="265" t="s">
        <v>264</v>
      </c>
      <c r="F485" s="265" t="s">
        <v>264</v>
      </c>
      <c r="G485" s="265" t="s">
        <v>266</v>
      </c>
      <c r="H485" s="265" t="s">
        <v>265</v>
      </c>
      <c r="I485" s="265" t="s">
        <v>265</v>
      </c>
      <c r="J485" s="265" t="s">
        <v>266</v>
      </c>
      <c r="K485" s="265" t="s">
        <v>266</v>
      </c>
      <c r="L485" s="265" t="s">
        <v>265</v>
      </c>
      <c r="AQ485" s="267"/>
    </row>
    <row r="486" spans="1:43" s="265" customFormat="1">
      <c r="A486" s="265">
        <v>214774</v>
      </c>
      <c r="B486" s="265" t="s">
        <v>3417</v>
      </c>
      <c r="C486" s="265" t="s">
        <v>266</v>
      </c>
      <c r="D486" s="265" t="s">
        <v>266</v>
      </c>
      <c r="E486" s="265" t="s">
        <v>266</v>
      </c>
      <c r="F486" s="265" t="s">
        <v>266</v>
      </c>
      <c r="G486" s="265" t="s">
        <v>266</v>
      </c>
      <c r="H486" s="265" t="s">
        <v>266</v>
      </c>
      <c r="I486" s="265" t="s">
        <v>265</v>
      </c>
      <c r="J486" s="265" t="s">
        <v>266</v>
      </c>
      <c r="K486" s="265" t="s">
        <v>266</v>
      </c>
      <c r="L486" s="265" t="s">
        <v>265</v>
      </c>
      <c r="AQ486" s="267"/>
    </row>
    <row r="487" spans="1:43" s="265" customFormat="1">
      <c r="A487" s="265">
        <v>214320</v>
      </c>
      <c r="B487" s="265" t="s">
        <v>3417</v>
      </c>
      <c r="C487" s="265" t="s">
        <v>266</v>
      </c>
      <c r="D487" s="265" t="s">
        <v>266</v>
      </c>
      <c r="E487" s="265" t="s">
        <v>266</v>
      </c>
      <c r="F487" s="265" t="s">
        <v>266</v>
      </c>
      <c r="G487" s="265" t="s">
        <v>266</v>
      </c>
      <c r="H487" s="265" t="s">
        <v>266</v>
      </c>
      <c r="I487" s="265" t="s">
        <v>265</v>
      </c>
      <c r="J487" s="265" t="s">
        <v>266</v>
      </c>
      <c r="K487" s="265" t="s">
        <v>266</v>
      </c>
      <c r="L487" s="265" t="s">
        <v>265</v>
      </c>
      <c r="AQ487" s="267"/>
    </row>
    <row r="488" spans="1:43" s="265" customFormat="1">
      <c r="A488" s="265">
        <v>215184</v>
      </c>
      <c r="B488" s="265" t="s">
        <v>3417</v>
      </c>
      <c r="C488" s="265" t="s">
        <v>266</v>
      </c>
      <c r="D488" s="265" t="s">
        <v>266</v>
      </c>
      <c r="E488" s="265" t="s">
        <v>266</v>
      </c>
      <c r="F488" s="265" t="s">
        <v>266</v>
      </c>
      <c r="G488" s="265" t="s">
        <v>266</v>
      </c>
      <c r="H488" s="265" t="s">
        <v>265</v>
      </c>
      <c r="I488" s="265" t="s">
        <v>266</v>
      </c>
      <c r="J488" s="265" t="s">
        <v>266</v>
      </c>
      <c r="K488" s="265" t="s">
        <v>266</v>
      </c>
      <c r="L488" s="265" t="s">
        <v>265</v>
      </c>
      <c r="AQ488" s="267"/>
    </row>
    <row r="489" spans="1:43" s="265" customFormat="1">
      <c r="A489" s="265">
        <v>215003</v>
      </c>
      <c r="B489" s="265" t="s">
        <v>3417</v>
      </c>
      <c r="C489" s="265" t="s">
        <v>266</v>
      </c>
      <c r="D489" s="265" t="s">
        <v>266</v>
      </c>
      <c r="E489" s="265" t="s">
        <v>266</v>
      </c>
      <c r="F489" s="265" t="s">
        <v>266</v>
      </c>
      <c r="G489" s="265" t="s">
        <v>266</v>
      </c>
      <c r="H489" s="265" t="s">
        <v>265</v>
      </c>
      <c r="I489" s="265" t="s">
        <v>266</v>
      </c>
      <c r="J489" s="265" t="s">
        <v>266</v>
      </c>
      <c r="K489" s="265" t="s">
        <v>266</v>
      </c>
      <c r="L489" s="265" t="s">
        <v>265</v>
      </c>
      <c r="AQ489" s="267"/>
    </row>
    <row r="490" spans="1:43" s="265" customFormat="1">
      <c r="A490" s="265">
        <v>215099</v>
      </c>
      <c r="B490" s="265" t="s">
        <v>3417</v>
      </c>
      <c r="C490" s="265" t="s">
        <v>266</v>
      </c>
      <c r="D490" s="265" t="s">
        <v>266</v>
      </c>
      <c r="E490" s="265" t="s">
        <v>264</v>
      </c>
      <c r="F490" s="265" t="s">
        <v>264</v>
      </c>
      <c r="G490" s="265" t="s">
        <v>266</v>
      </c>
      <c r="H490" s="265" t="s">
        <v>265</v>
      </c>
      <c r="I490" s="265" t="s">
        <v>266</v>
      </c>
      <c r="J490" s="265" t="s">
        <v>266</v>
      </c>
      <c r="K490" s="265" t="s">
        <v>266</v>
      </c>
      <c r="L490" s="265" t="s">
        <v>265</v>
      </c>
      <c r="AQ490" s="267"/>
    </row>
    <row r="491" spans="1:43" s="265" customFormat="1">
      <c r="A491" s="265">
        <v>215248</v>
      </c>
      <c r="B491" s="265" t="s">
        <v>3417</v>
      </c>
      <c r="C491" s="265" t="s">
        <v>266</v>
      </c>
      <c r="D491" s="265" t="s">
        <v>266</v>
      </c>
      <c r="E491" s="265" t="s">
        <v>264</v>
      </c>
      <c r="F491" s="265" t="s">
        <v>266</v>
      </c>
      <c r="G491" s="265" t="s">
        <v>266</v>
      </c>
      <c r="H491" s="265" t="s">
        <v>266</v>
      </c>
      <c r="I491" s="265" t="s">
        <v>266</v>
      </c>
      <c r="J491" s="265" t="s">
        <v>266</v>
      </c>
      <c r="K491" s="265" t="s">
        <v>266</v>
      </c>
      <c r="L491" s="265" t="s">
        <v>265</v>
      </c>
      <c r="AQ491" s="267"/>
    </row>
    <row r="492" spans="1:43" s="265" customFormat="1">
      <c r="A492" s="265">
        <v>214868</v>
      </c>
      <c r="B492" s="265" t="s">
        <v>3417</v>
      </c>
      <c r="C492" s="265" t="s">
        <v>266</v>
      </c>
      <c r="D492" s="265" t="s">
        <v>266</v>
      </c>
      <c r="E492" s="265" t="s">
        <v>266</v>
      </c>
      <c r="F492" s="265" t="s">
        <v>264</v>
      </c>
      <c r="G492" s="265" t="s">
        <v>264</v>
      </c>
      <c r="H492" s="265" t="s">
        <v>266</v>
      </c>
      <c r="I492" s="265" t="s">
        <v>266</v>
      </c>
      <c r="J492" s="265" t="s">
        <v>266</v>
      </c>
      <c r="K492" s="265" t="s">
        <v>266</v>
      </c>
      <c r="L492" s="265" t="s">
        <v>265</v>
      </c>
      <c r="AQ492" s="267"/>
    </row>
    <row r="493" spans="1:43" s="265" customFormat="1">
      <c r="A493" s="265">
        <v>212910</v>
      </c>
      <c r="B493" s="265" t="s">
        <v>3417</v>
      </c>
      <c r="C493" s="265" t="s">
        <v>266</v>
      </c>
      <c r="D493" s="265" t="s">
        <v>266</v>
      </c>
      <c r="E493" s="265" t="s">
        <v>264</v>
      </c>
      <c r="F493" s="265" t="s">
        <v>265</v>
      </c>
      <c r="G493" s="265" t="s">
        <v>266</v>
      </c>
      <c r="H493" s="265" t="s">
        <v>265</v>
      </c>
      <c r="I493" s="265" t="s">
        <v>264</v>
      </c>
      <c r="J493" s="265" t="s">
        <v>264</v>
      </c>
      <c r="K493" s="265" t="s">
        <v>266</v>
      </c>
      <c r="L493" s="265" t="s">
        <v>265</v>
      </c>
      <c r="AQ493" s="267"/>
    </row>
    <row r="494" spans="1:43" s="265" customFormat="1">
      <c r="A494" s="265">
        <v>214589</v>
      </c>
      <c r="B494" s="265" t="s">
        <v>3417</v>
      </c>
      <c r="C494" s="265" t="s">
        <v>266</v>
      </c>
      <c r="D494" s="265" t="s">
        <v>264</v>
      </c>
      <c r="E494" s="265" t="s">
        <v>264</v>
      </c>
      <c r="F494" s="265" t="s">
        <v>266</v>
      </c>
      <c r="G494" s="265" t="s">
        <v>265</v>
      </c>
      <c r="H494" s="265" t="s">
        <v>265</v>
      </c>
      <c r="I494" s="265" t="s">
        <v>265</v>
      </c>
      <c r="J494" s="265" t="s">
        <v>265</v>
      </c>
      <c r="K494" s="265" t="s">
        <v>264</v>
      </c>
      <c r="L494" s="265" t="s">
        <v>265</v>
      </c>
      <c r="AQ494" s="267"/>
    </row>
    <row r="495" spans="1:43" s="265" customFormat="1">
      <c r="A495" s="265">
        <v>214297</v>
      </c>
      <c r="B495" s="265" t="s">
        <v>3417</v>
      </c>
      <c r="C495" s="265" t="s">
        <v>266</v>
      </c>
      <c r="D495" s="265" t="s">
        <v>264</v>
      </c>
      <c r="E495" s="265" t="s">
        <v>266</v>
      </c>
      <c r="F495" s="265" t="s">
        <v>266</v>
      </c>
      <c r="G495" s="265" t="s">
        <v>266</v>
      </c>
      <c r="H495" s="265" t="s">
        <v>265</v>
      </c>
      <c r="I495" s="265" t="s">
        <v>265</v>
      </c>
      <c r="J495" s="265" t="s">
        <v>265</v>
      </c>
      <c r="K495" s="265" t="s">
        <v>264</v>
      </c>
      <c r="L495" s="265" t="s">
        <v>265</v>
      </c>
      <c r="AQ495" s="267"/>
    </row>
    <row r="496" spans="1:43" s="265" customFormat="1">
      <c r="A496" s="265">
        <v>213883</v>
      </c>
      <c r="B496" s="265" t="s">
        <v>3417</v>
      </c>
      <c r="C496" s="265" t="s">
        <v>266</v>
      </c>
      <c r="D496" s="265" t="s">
        <v>264</v>
      </c>
      <c r="E496" s="265" t="s">
        <v>264</v>
      </c>
      <c r="F496" s="265" t="s">
        <v>266</v>
      </c>
      <c r="G496" s="265" t="s">
        <v>265</v>
      </c>
      <c r="H496" s="265" t="s">
        <v>264</v>
      </c>
      <c r="I496" s="265" t="s">
        <v>264</v>
      </c>
      <c r="J496" s="265" t="s">
        <v>265</v>
      </c>
      <c r="K496" s="265" t="s">
        <v>264</v>
      </c>
      <c r="L496" s="265" t="s">
        <v>265</v>
      </c>
      <c r="AQ496" s="267"/>
    </row>
    <row r="497" spans="1:43" s="265" customFormat="1">
      <c r="A497" s="265">
        <v>212918</v>
      </c>
      <c r="B497" s="265" t="s">
        <v>3417</v>
      </c>
      <c r="C497" s="265" t="s">
        <v>266</v>
      </c>
      <c r="D497" s="265" t="s">
        <v>264</v>
      </c>
      <c r="E497" s="265" t="s">
        <v>266</v>
      </c>
      <c r="F497" s="265" t="s">
        <v>266</v>
      </c>
      <c r="G497" s="265" t="s">
        <v>264</v>
      </c>
      <c r="H497" s="265" t="s">
        <v>264</v>
      </c>
      <c r="I497" s="265" t="s">
        <v>264</v>
      </c>
      <c r="J497" s="265" t="s">
        <v>265</v>
      </c>
      <c r="K497" s="265" t="s">
        <v>264</v>
      </c>
      <c r="L497" s="265" t="s">
        <v>265</v>
      </c>
      <c r="AQ497" s="267"/>
    </row>
    <row r="498" spans="1:43" s="265" customFormat="1">
      <c r="A498" s="265">
        <v>214150</v>
      </c>
      <c r="B498" s="265" t="s">
        <v>3417</v>
      </c>
      <c r="C498" s="265" t="s">
        <v>266</v>
      </c>
      <c r="D498" s="265" t="s">
        <v>266</v>
      </c>
      <c r="E498" s="265" t="s">
        <v>266</v>
      </c>
      <c r="F498" s="265" t="s">
        <v>264</v>
      </c>
      <c r="G498" s="265" t="s">
        <v>266</v>
      </c>
      <c r="H498" s="265" t="s">
        <v>265</v>
      </c>
      <c r="I498" s="265" t="s">
        <v>265</v>
      </c>
      <c r="J498" s="265" t="s">
        <v>266</v>
      </c>
      <c r="K498" s="265" t="s">
        <v>264</v>
      </c>
      <c r="L498" s="265" t="s">
        <v>265</v>
      </c>
      <c r="AQ498" s="267"/>
    </row>
    <row r="499" spans="1:43" s="265" customFormat="1">
      <c r="A499" s="265">
        <v>214754</v>
      </c>
      <c r="B499" s="265" t="s">
        <v>3417</v>
      </c>
      <c r="C499" s="265" t="s">
        <v>266</v>
      </c>
      <c r="D499" s="265" t="s">
        <v>264</v>
      </c>
      <c r="E499" s="265" t="s">
        <v>266</v>
      </c>
      <c r="F499" s="265" t="s">
        <v>265</v>
      </c>
      <c r="G499" s="265" t="s">
        <v>265</v>
      </c>
      <c r="H499" s="265" t="s">
        <v>265</v>
      </c>
      <c r="I499" s="265" t="s">
        <v>265</v>
      </c>
      <c r="J499" s="265" t="s">
        <v>265</v>
      </c>
      <c r="K499" s="265" t="s">
        <v>265</v>
      </c>
      <c r="L499" s="265" t="s">
        <v>266</v>
      </c>
      <c r="AQ499" s="267"/>
    </row>
    <row r="500" spans="1:43" s="265" customFormat="1">
      <c r="A500" s="265">
        <v>213815</v>
      </c>
      <c r="B500" s="265" t="s">
        <v>3417</v>
      </c>
      <c r="C500" s="265" t="s">
        <v>266</v>
      </c>
      <c r="D500" s="265" t="s">
        <v>265</v>
      </c>
      <c r="E500" s="265" t="s">
        <v>266</v>
      </c>
      <c r="F500" s="265" t="s">
        <v>265</v>
      </c>
      <c r="G500" s="265" t="s">
        <v>265</v>
      </c>
      <c r="H500" s="265" t="s">
        <v>265</v>
      </c>
      <c r="I500" s="265" t="s">
        <v>266</v>
      </c>
      <c r="J500" s="265" t="s">
        <v>265</v>
      </c>
      <c r="K500" s="265" t="s">
        <v>265</v>
      </c>
      <c r="L500" s="265" t="s">
        <v>266</v>
      </c>
      <c r="AQ500" s="267"/>
    </row>
    <row r="501" spans="1:43" s="265" customFormat="1">
      <c r="A501" s="265">
        <v>214002</v>
      </c>
      <c r="B501" s="265" t="s">
        <v>3417</v>
      </c>
      <c r="C501" s="265" t="s">
        <v>266</v>
      </c>
      <c r="D501" s="265" t="s">
        <v>266</v>
      </c>
      <c r="E501" s="265" t="s">
        <v>264</v>
      </c>
      <c r="F501" s="265" t="s">
        <v>264</v>
      </c>
      <c r="G501" s="265" t="s">
        <v>264</v>
      </c>
      <c r="H501" s="265" t="s">
        <v>266</v>
      </c>
      <c r="I501" s="265" t="s">
        <v>265</v>
      </c>
      <c r="J501" s="265" t="s">
        <v>266</v>
      </c>
      <c r="K501" s="265" t="s">
        <v>265</v>
      </c>
      <c r="L501" s="265" t="s">
        <v>266</v>
      </c>
      <c r="AQ501" s="267"/>
    </row>
    <row r="502" spans="1:43" s="265" customFormat="1">
      <c r="A502" s="265">
        <v>213050</v>
      </c>
      <c r="B502" s="265" t="s">
        <v>3417</v>
      </c>
      <c r="C502" s="265" t="s">
        <v>266</v>
      </c>
      <c r="D502" s="265" t="s">
        <v>264</v>
      </c>
      <c r="E502" s="265" t="s">
        <v>264</v>
      </c>
      <c r="F502" s="265" t="s">
        <v>264</v>
      </c>
      <c r="G502" s="265" t="s">
        <v>265</v>
      </c>
      <c r="H502" s="265" t="s">
        <v>266</v>
      </c>
      <c r="I502" s="265" t="s">
        <v>266</v>
      </c>
      <c r="J502" s="265" t="s">
        <v>266</v>
      </c>
      <c r="K502" s="265" t="s">
        <v>265</v>
      </c>
      <c r="L502" s="265" t="s">
        <v>266</v>
      </c>
      <c r="AQ502" s="267"/>
    </row>
    <row r="503" spans="1:43" s="265" customFormat="1">
      <c r="A503" s="265">
        <v>211065</v>
      </c>
      <c r="B503" s="265" t="s">
        <v>3417</v>
      </c>
      <c r="C503" s="265" t="s">
        <v>266</v>
      </c>
      <c r="D503" s="265" t="s">
        <v>266</v>
      </c>
      <c r="E503" s="265" t="s">
        <v>266</v>
      </c>
      <c r="F503" s="265" t="s">
        <v>264</v>
      </c>
      <c r="G503" s="265" t="s">
        <v>266</v>
      </c>
      <c r="H503" s="265" t="s">
        <v>265</v>
      </c>
      <c r="I503" s="265" t="s">
        <v>266</v>
      </c>
      <c r="J503" s="265" t="s">
        <v>264</v>
      </c>
      <c r="K503" s="265" t="s">
        <v>265</v>
      </c>
      <c r="L503" s="265" t="s">
        <v>266</v>
      </c>
      <c r="AQ503" s="267"/>
    </row>
    <row r="504" spans="1:43" s="265" customFormat="1">
      <c r="A504" s="265">
        <v>214747</v>
      </c>
      <c r="B504" s="265" t="s">
        <v>3417</v>
      </c>
      <c r="C504" s="265" t="s">
        <v>266</v>
      </c>
      <c r="D504" s="265" t="s">
        <v>266</v>
      </c>
      <c r="E504" s="265" t="s">
        <v>266</v>
      </c>
      <c r="F504" s="265" t="s">
        <v>266</v>
      </c>
      <c r="G504" s="265" t="s">
        <v>266</v>
      </c>
      <c r="H504" s="265" t="s">
        <v>265</v>
      </c>
      <c r="I504" s="265" t="s">
        <v>265</v>
      </c>
      <c r="J504" s="265" t="s">
        <v>265</v>
      </c>
      <c r="K504" s="265" t="s">
        <v>266</v>
      </c>
      <c r="L504" s="265" t="s">
        <v>266</v>
      </c>
      <c r="AQ504" s="267"/>
    </row>
    <row r="505" spans="1:43" s="265" customFormat="1">
      <c r="A505" s="265">
        <v>212572</v>
      </c>
      <c r="B505" s="265" t="s">
        <v>3417</v>
      </c>
      <c r="C505" s="265" t="s">
        <v>266</v>
      </c>
      <c r="D505" s="265" t="s">
        <v>266</v>
      </c>
      <c r="E505" s="265" t="s">
        <v>266</v>
      </c>
      <c r="F505" s="265" t="s">
        <v>265</v>
      </c>
      <c r="G505" s="265" t="s">
        <v>265</v>
      </c>
      <c r="H505" s="265" t="s">
        <v>265</v>
      </c>
      <c r="I505" s="265" t="s">
        <v>266</v>
      </c>
      <c r="J505" s="265" t="s">
        <v>265</v>
      </c>
      <c r="K505" s="265" t="s">
        <v>266</v>
      </c>
      <c r="L505" s="265" t="s">
        <v>266</v>
      </c>
      <c r="AQ505" s="267"/>
    </row>
    <row r="506" spans="1:43" s="265" customFormat="1">
      <c r="A506" s="265">
        <v>213208</v>
      </c>
      <c r="B506" s="265" t="s">
        <v>3417</v>
      </c>
      <c r="C506" s="265" t="s">
        <v>266</v>
      </c>
      <c r="D506" s="265" t="s">
        <v>266</v>
      </c>
      <c r="E506" s="265" t="s">
        <v>266</v>
      </c>
      <c r="F506" s="265" t="s">
        <v>264</v>
      </c>
      <c r="G506" s="265" t="s">
        <v>266</v>
      </c>
      <c r="H506" s="265" t="s">
        <v>265</v>
      </c>
      <c r="I506" s="265" t="s">
        <v>266</v>
      </c>
      <c r="J506" s="265" t="s">
        <v>265</v>
      </c>
      <c r="K506" s="265" t="s">
        <v>266</v>
      </c>
      <c r="L506" s="265" t="s">
        <v>266</v>
      </c>
      <c r="AQ506" s="267"/>
    </row>
    <row r="507" spans="1:43" s="265" customFormat="1">
      <c r="A507" s="265">
        <v>214039</v>
      </c>
      <c r="B507" s="265" t="s">
        <v>3417</v>
      </c>
      <c r="C507" s="265" t="s">
        <v>266</v>
      </c>
      <c r="D507" s="265" t="s">
        <v>264</v>
      </c>
      <c r="E507" s="265" t="s">
        <v>266</v>
      </c>
      <c r="F507" s="265" t="s">
        <v>264</v>
      </c>
      <c r="G507" s="265" t="s">
        <v>266</v>
      </c>
      <c r="H507" s="265" t="s">
        <v>266</v>
      </c>
      <c r="I507" s="265" t="s">
        <v>266</v>
      </c>
      <c r="J507" s="265" t="s">
        <v>265</v>
      </c>
      <c r="K507" s="265" t="s">
        <v>266</v>
      </c>
      <c r="L507" s="265" t="s">
        <v>266</v>
      </c>
      <c r="AQ507" s="267"/>
    </row>
    <row r="508" spans="1:43" s="265" customFormat="1">
      <c r="A508" s="265">
        <v>212622</v>
      </c>
      <c r="B508" s="265" t="s">
        <v>3417</v>
      </c>
      <c r="C508" s="265" t="s">
        <v>266</v>
      </c>
      <c r="D508" s="265" t="s">
        <v>266</v>
      </c>
      <c r="E508" s="265" t="s">
        <v>264</v>
      </c>
      <c r="F508" s="265" t="s">
        <v>264</v>
      </c>
      <c r="G508" s="265" t="s">
        <v>264</v>
      </c>
      <c r="H508" s="265" t="s">
        <v>266</v>
      </c>
      <c r="I508" s="265" t="s">
        <v>266</v>
      </c>
      <c r="J508" s="265" t="s">
        <v>265</v>
      </c>
      <c r="K508" s="265" t="s">
        <v>266</v>
      </c>
      <c r="L508" s="265" t="s">
        <v>266</v>
      </c>
      <c r="AQ508" s="267"/>
    </row>
    <row r="509" spans="1:43" s="265" customFormat="1">
      <c r="A509" s="265">
        <v>215268</v>
      </c>
      <c r="B509" s="265" t="s">
        <v>3417</v>
      </c>
      <c r="C509" s="265" t="s">
        <v>266</v>
      </c>
      <c r="D509" s="265" t="s">
        <v>266</v>
      </c>
      <c r="E509" s="265" t="s">
        <v>264</v>
      </c>
      <c r="F509" s="265" t="s">
        <v>264</v>
      </c>
      <c r="G509" s="265" t="s">
        <v>266</v>
      </c>
      <c r="H509" s="265" t="s">
        <v>265</v>
      </c>
      <c r="I509" s="265" t="s">
        <v>265</v>
      </c>
      <c r="J509" s="265" t="s">
        <v>266</v>
      </c>
      <c r="K509" s="265" t="s">
        <v>266</v>
      </c>
      <c r="L509" s="265" t="s">
        <v>266</v>
      </c>
      <c r="AQ509" s="267"/>
    </row>
    <row r="510" spans="1:43" s="265" customFormat="1">
      <c r="A510" s="265">
        <v>214638</v>
      </c>
      <c r="B510" s="265" t="s">
        <v>3417</v>
      </c>
      <c r="C510" s="265" t="s">
        <v>266</v>
      </c>
      <c r="D510" s="265" t="s">
        <v>264</v>
      </c>
      <c r="E510" s="265" t="s">
        <v>264</v>
      </c>
      <c r="F510" s="265" t="s">
        <v>264</v>
      </c>
      <c r="G510" s="265" t="s">
        <v>266</v>
      </c>
      <c r="H510" s="265" t="s">
        <v>265</v>
      </c>
      <c r="I510" s="265" t="s">
        <v>265</v>
      </c>
      <c r="J510" s="265" t="s">
        <v>266</v>
      </c>
      <c r="K510" s="265" t="s">
        <v>266</v>
      </c>
      <c r="L510" s="265" t="s">
        <v>266</v>
      </c>
      <c r="AQ510" s="267"/>
    </row>
    <row r="511" spans="1:43" s="265" customFormat="1">
      <c r="A511" s="265">
        <v>213494</v>
      </c>
      <c r="B511" s="265" t="s">
        <v>3417</v>
      </c>
      <c r="C511" s="265" t="s">
        <v>266</v>
      </c>
      <c r="D511" s="265" t="s">
        <v>264</v>
      </c>
      <c r="E511" s="265" t="s">
        <v>264</v>
      </c>
      <c r="F511" s="265" t="s">
        <v>264</v>
      </c>
      <c r="G511" s="265" t="s">
        <v>264</v>
      </c>
      <c r="H511" s="265" t="s">
        <v>265</v>
      </c>
      <c r="I511" s="265" t="s">
        <v>265</v>
      </c>
      <c r="J511" s="265" t="s">
        <v>266</v>
      </c>
      <c r="K511" s="265" t="s">
        <v>266</v>
      </c>
      <c r="L511" s="265" t="s">
        <v>266</v>
      </c>
      <c r="AQ511" s="267"/>
    </row>
    <row r="512" spans="1:43" s="265" customFormat="1">
      <c r="A512" s="265">
        <v>212610</v>
      </c>
      <c r="B512" s="265" t="s">
        <v>3417</v>
      </c>
      <c r="C512" s="265" t="s">
        <v>266</v>
      </c>
      <c r="D512" s="265" t="s">
        <v>264</v>
      </c>
      <c r="E512" s="265" t="s">
        <v>264</v>
      </c>
      <c r="F512" s="265" t="s">
        <v>264</v>
      </c>
      <c r="G512" s="265" t="s">
        <v>266</v>
      </c>
      <c r="H512" s="265" t="s">
        <v>266</v>
      </c>
      <c r="I512" s="265" t="s">
        <v>265</v>
      </c>
      <c r="J512" s="265" t="s">
        <v>266</v>
      </c>
      <c r="K512" s="265" t="s">
        <v>266</v>
      </c>
      <c r="L512" s="265" t="s">
        <v>266</v>
      </c>
      <c r="AQ512" s="267"/>
    </row>
    <row r="513" spans="1:43" s="265" customFormat="1">
      <c r="A513" s="265">
        <v>214289</v>
      </c>
      <c r="B513" s="265" t="s">
        <v>3417</v>
      </c>
      <c r="C513" s="265" t="s">
        <v>266</v>
      </c>
      <c r="D513" s="265" t="s">
        <v>264</v>
      </c>
      <c r="E513" s="265" t="s">
        <v>266</v>
      </c>
      <c r="F513" s="265" t="s">
        <v>266</v>
      </c>
      <c r="G513" s="265" t="s">
        <v>265</v>
      </c>
      <c r="H513" s="265" t="s">
        <v>265</v>
      </c>
      <c r="I513" s="265" t="s">
        <v>266</v>
      </c>
      <c r="J513" s="265" t="s">
        <v>266</v>
      </c>
      <c r="K513" s="265" t="s">
        <v>266</v>
      </c>
      <c r="L513" s="265" t="s">
        <v>266</v>
      </c>
      <c r="AQ513" s="267"/>
    </row>
    <row r="514" spans="1:43" s="265" customFormat="1">
      <c r="A514" s="265">
        <v>214073</v>
      </c>
      <c r="B514" s="265" t="s">
        <v>3417</v>
      </c>
      <c r="C514" s="265" t="s">
        <v>266</v>
      </c>
      <c r="D514" s="265" t="s">
        <v>264</v>
      </c>
      <c r="E514" s="265" t="s">
        <v>264</v>
      </c>
      <c r="F514" s="265" t="s">
        <v>266</v>
      </c>
      <c r="G514" s="265" t="s">
        <v>265</v>
      </c>
      <c r="H514" s="265" t="s">
        <v>265</v>
      </c>
      <c r="I514" s="265" t="s">
        <v>266</v>
      </c>
      <c r="J514" s="265" t="s">
        <v>266</v>
      </c>
      <c r="K514" s="265" t="s">
        <v>266</v>
      </c>
      <c r="L514" s="265" t="s">
        <v>266</v>
      </c>
      <c r="AQ514" s="267"/>
    </row>
    <row r="515" spans="1:43" s="265" customFormat="1">
      <c r="A515" s="265">
        <v>214964</v>
      </c>
      <c r="B515" s="265" t="s">
        <v>3417</v>
      </c>
      <c r="C515" s="265" t="s">
        <v>266</v>
      </c>
      <c r="D515" s="265" t="s">
        <v>266</v>
      </c>
      <c r="E515" s="265" t="s">
        <v>266</v>
      </c>
      <c r="F515" s="265" t="s">
        <v>265</v>
      </c>
      <c r="G515" s="265" t="s">
        <v>266</v>
      </c>
      <c r="H515" s="265" t="s">
        <v>265</v>
      </c>
      <c r="I515" s="265" t="s">
        <v>266</v>
      </c>
      <c r="J515" s="265" t="s">
        <v>266</v>
      </c>
      <c r="K515" s="265" t="s">
        <v>266</v>
      </c>
      <c r="L515" s="265" t="s">
        <v>266</v>
      </c>
      <c r="AQ515" s="267"/>
    </row>
    <row r="516" spans="1:43" s="265" customFormat="1">
      <c r="A516" s="265">
        <v>214801</v>
      </c>
      <c r="B516" s="265" t="s">
        <v>3417</v>
      </c>
      <c r="C516" s="265" t="s">
        <v>266</v>
      </c>
      <c r="D516" s="265" t="s">
        <v>266</v>
      </c>
      <c r="E516" s="265" t="s">
        <v>266</v>
      </c>
      <c r="F516" s="265" t="s">
        <v>265</v>
      </c>
      <c r="G516" s="265" t="s">
        <v>266</v>
      </c>
      <c r="H516" s="265" t="s">
        <v>265</v>
      </c>
      <c r="I516" s="265" t="s">
        <v>266</v>
      </c>
      <c r="J516" s="265" t="s">
        <v>266</v>
      </c>
      <c r="K516" s="265" t="s">
        <v>266</v>
      </c>
      <c r="L516" s="265" t="s">
        <v>266</v>
      </c>
      <c r="AQ516" s="267"/>
    </row>
    <row r="517" spans="1:43" s="265" customFormat="1">
      <c r="A517" s="265">
        <v>214664</v>
      </c>
      <c r="B517" s="265" t="s">
        <v>3417</v>
      </c>
      <c r="C517" s="265" t="s">
        <v>266</v>
      </c>
      <c r="D517" s="265" t="s">
        <v>264</v>
      </c>
      <c r="E517" s="265" t="s">
        <v>264</v>
      </c>
      <c r="F517" s="265" t="s">
        <v>266</v>
      </c>
      <c r="G517" s="265" t="s">
        <v>266</v>
      </c>
      <c r="H517" s="265" t="s">
        <v>265</v>
      </c>
      <c r="I517" s="265" t="s">
        <v>266</v>
      </c>
      <c r="J517" s="265" t="s">
        <v>266</v>
      </c>
      <c r="K517" s="265" t="s">
        <v>266</v>
      </c>
      <c r="L517" s="265" t="s">
        <v>266</v>
      </c>
      <c r="AQ517" s="267"/>
    </row>
    <row r="518" spans="1:43" s="265" customFormat="1">
      <c r="A518" s="265">
        <v>210902</v>
      </c>
      <c r="B518" s="265" t="s">
        <v>3417</v>
      </c>
      <c r="C518" s="265" t="s">
        <v>266</v>
      </c>
      <c r="D518" s="265" t="s">
        <v>266</v>
      </c>
      <c r="E518" s="265" t="s">
        <v>264</v>
      </c>
      <c r="F518" s="265" t="s">
        <v>264</v>
      </c>
      <c r="G518" s="265" t="s">
        <v>266</v>
      </c>
      <c r="H518" s="265" t="s">
        <v>265</v>
      </c>
      <c r="I518" s="265" t="s">
        <v>266</v>
      </c>
      <c r="J518" s="265" t="s">
        <v>266</v>
      </c>
      <c r="K518" s="265" t="s">
        <v>266</v>
      </c>
      <c r="L518" s="265" t="s">
        <v>266</v>
      </c>
      <c r="AQ518" s="267"/>
    </row>
    <row r="519" spans="1:43" s="265" customFormat="1">
      <c r="A519" s="265">
        <v>214820</v>
      </c>
      <c r="B519" s="265" t="s">
        <v>3417</v>
      </c>
      <c r="C519" s="265" t="s">
        <v>266</v>
      </c>
      <c r="D519" s="265" t="s">
        <v>264</v>
      </c>
      <c r="E519" s="265" t="s">
        <v>264</v>
      </c>
      <c r="F519" s="265" t="s">
        <v>264</v>
      </c>
      <c r="G519" s="265" t="s">
        <v>264</v>
      </c>
      <c r="H519" s="265" t="s">
        <v>265</v>
      </c>
      <c r="I519" s="265" t="s">
        <v>266</v>
      </c>
      <c r="J519" s="265" t="s">
        <v>266</v>
      </c>
      <c r="K519" s="265" t="s">
        <v>266</v>
      </c>
      <c r="L519" s="265" t="s">
        <v>266</v>
      </c>
      <c r="AQ519" s="267"/>
    </row>
    <row r="520" spans="1:43" s="265" customFormat="1">
      <c r="A520" s="265">
        <v>211534</v>
      </c>
      <c r="B520" s="265" t="s">
        <v>3417</v>
      </c>
      <c r="C520" s="265" t="s">
        <v>266</v>
      </c>
      <c r="D520" s="265" t="s">
        <v>264</v>
      </c>
      <c r="E520" s="265" t="s">
        <v>264</v>
      </c>
      <c r="F520" s="265" t="s">
        <v>264</v>
      </c>
      <c r="G520" s="265" t="s">
        <v>265</v>
      </c>
      <c r="H520" s="265" t="s">
        <v>266</v>
      </c>
      <c r="I520" s="265" t="s">
        <v>266</v>
      </c>
      <c r="J520" s="265" t="s">
        <v>266</v>
      </c>
      <c r="K520" s="265" t="s">
        <v>266</v>
      </c>
      <c r="L520" s="265" t="s">
        <v>266</v>
      </c>
      <c r="AQ520" s="267"/>
    </row>
    <row r="521" spans="1:43" s="265" customFormat="1">
      <c r="A521" s="265">
        <v>215234</v>
      </c>
      <c r="B521" s="265" t="s">
        <v>3417</v>
      </c>
      <c r="C521" s="265" t="s">
        <v>266</v>
      </c>
      <c r="D521" s="265" t="s">
        <v>266</v>
      </c>
      <c r="E521" s="265" t="s">
        <v>266</v>
      </c>
      <c r="F521" s="265" t="s">
        <v>266</v>
      </c>
      <c r="G521" s="265" t="s">
        <v>266</v>
      </c>
      <c r="H521" s="265" t="s">
        <v>266</v>
      </c>
      <c r="I521" s="265" t="s">
        <v>266</v>
      </c>
      <c r="J521" s="265" t="s">
        <v>266</v>
      </c>
      <c r="K521" s="265" t="s">
        <v>266</v>
      </c>
      <c r="L521" s="265" t="s">
        <v>266</v>
      </c>
      <c r="AQ521" s="267"/>
    </row>
    <row r="522" spans="1:43" s="265" customFormat="1">
      <c r="A522" s="265">
        <v>214944</v>
      </c>
      <c r="B522" s="265" t="s">
        <v>3417</v>
      </c>
      <c r="C522" s="265" t="s">
        <v>266</v>
      </c>
      <c r="D522" s="265" t="s">
        <v>266</v>
      </c>
      <c r="E522" s="265" t="s">
        <v>266</v>
      </c>
      <c r="F522" s="265" t="s">
        <v>266</v>
      </c>
      <c r="G522" s="265" t="s">
        <v>266</v>
      </c>
      <c r="H522" s="265" t="s">
        <v>266</v>
      </c>
      <c r="I522" s="265" t="s">
        <v>266</v>
      </c>
      <c r="J522" s="265" t="s">
        <v>266</v>
      </c>
      <c r="K522" s="265" t="s">
        <v>266</v>
      </c>
      <c r="L522" s="265" t="s">
        <v>266</v>
      </c>
      <c r="AQ522" s="267"/>
    </row>
    <row r="523" spans="1:43" s="265" customFormat="1">
      <c r="A523" s="265">
        <v>214936</v>
      </c>
      <c r="B523" s="265" t="s">
        <v>3417</v>
      </c>
      <c r="C523" s="265" t="s">
        <v>266</v>
      </c>
      <c r="D523" s="265" t="s">
        <v>266</v>
      </c>
      <c r="E523" s="265" t="s">
        <v>266</v>
      </c>
      <c r="F523" s="265" t="s">
        <v>266</v>
      </c>
      <c r="G523" s="265" t="s">
        <v>266</v>
      </c>
      <c r="H523" s="265" t="s">
        <v>266</v>
      </c>
      <c r="I523" s="265" t="s">
        <v>266</v>
      </c>
      <c r="J523" s="265" t="s">
        <v>266</v>
      </c>
      <c r="K523" s="265" t="s">
        <v>266</v>
      </c>
      <c r="L523" s="265" t="s">
        <v>266</v>
      </c>
      <c r="AQ523" s="267"/>
    </row>
    <row r="524" spans="1:43" s="265" customFormat="1">
      <c r="A524" s="265">
        <v>214133</v>
      </c>
      <c r="B524" s="265" t="s">
        <v>3417</v>
      </c>
      <c r="C524" s="265" t="s">
        <v>266</v>
      </c>
      <c r="D524" s="265" t="s">
        <v>266</v>
      </c>
      <c r="E524" s="265" t="s">
        <v>264</v>
      </c>
      <c r="F524" s="265" t="s">
        <v>266</v>
      </c>
      <c r="G524" s="265" t="s">
        <v>266</v>
      </c>
      <c r="H524" s="265" t="s">
        <v>266</v>
      </c>
      <c r="I524" s="265" t="s">
        <v>266</v>
      </c>
      <c r="J524" s="265" t="s">
        <v>266</v>
      </c>
      <c r="K524" s="265" t="s">
        <v>266</v>
      </c>
      <c r="L524" s="265" t="s">
        <v>266</v>
      </c>
      <c r="AQ524" s="267"/>
    </row>
    <row r="525" spans="1:43" s="265" customFormat="1">
      <c r="A525" s="265">
        <v>212612</v>
      </c>
      <c r="B525" s="265" t="s">
        <v>3417</v>
      </c>
      <c r="C525" s="265" t="s">
        <v>266</v>
      </c>
      <c r="D525" s="265" t="s">
        <v>265</v>
      </c>
      <c r="E525" s="265" t="s">
        <v>266</v>
      </c>
      <c r="F525" s="265" t="s">
        <v>264</v>
      </c>
      <c r="G525" s="265" t="s">
        <v>266</v>
      </c>
      <c r="H525" s="265" t="s">
        <v>266</v>
      </c>
      <c r="I525" s="265" t="s">
        <v>266</v>
      </c>
      <c r="J525" s="265" t="s">
        <v>266</v>
      </c>
      <c r="K525" s="265" t="s">
        <v>266</v>
      </c>
      <c r="L525" s="265" t="s">
        <v>266</v>
      </c>
      <c r="AQ525" s="267"/>
    </row>
    <row r="526" spans="1:43" s="265" customFormat="1">
      <c r="A526" s="265">
        <v>214770</v>
      </c>
      <c r="B526" s="265" t="s">
        <v>3417</v>
      </c>
      <c r="C526" s="265" t="s">
        <v>266</v>
      </c>
      <c r="D526" s="265" t="s">
        <v>264</v>
      </c>
      <c r="E526" s="265" t="s">
        <v>264</v>
      </c>
      <c r="F526" s="265" t="s">
        <v>266</v>
      </c>
      <c r="G526" s="265" t="s">
        <v>264</v>
      </c>
      <c r="H526" s="265" t="s">
        <v>266</v>
      </c>
      <c r="I526" s="265" t="s">
        <v>266</v>
      </c>
      <c r="J526" s="265" t="s">
        <v>266</v>
      </c>
      <c r="K526" s="265" t="s">
        <v>266</v>
      </c>
      <c r="L526" s="265" t="s">
        <v>266</v>
      </c>
      <c r="AQ526" s="267"/>
    </row>
    <row r="527" spans="1:43" s="265" customFormat="1">
      <c r="A527" s="265">
        <v>213167</v>
      </c>
      <c r="B527" s="265" t="s">
        <v>3417</v>
      </c>
      <c r="C527" s="265" t="s">
        <v>266</v>
      </c>
      <c r="D527" s="265" t="s">
        <v>266</v>
      </c>
      <c r="E527" s="265" t="s">
        <v>264</v>
      </c>
      <c r="F527" s="265" t="s">
        <v>264</v>
      </c>
      <c r="G527" s="265" t="s">
        <v>264</v>
      </c>
      <c r="H527" s="265" t="s">
        <v>266</v>
      </c>
      <c r="I527" s="265" t="s">
        <v>266</v>
      </c>
      <c r="J527" s="265" t="s">
        <v>266</v>
      </c>
      <c r="K527" s="265" t="s">
        <v>266</v>
      </c>
      <c r="L527" s="265" t="s">
        <v>266</v>
      </c>
      <c r="AQ527" s="267"/>
    </row>
    <row r="528" spans="1:43" s="265" customFormat="1">
      <c r="A528" s="265">
        <v>213650</v>
      </c>
      <c r="B528" s="265" t="s">
        <v>3417</v>
      </c>
      <c r="C528" s="265" t="s">
        <v>266</v>
      </c>
      <c r="D528" s="265" t="s">
        <v>264</v>
      </c>
      <c r="E528" s="265" t="s">
        <v>266</v>
      </c>
      <c r="F528" s="265" t="s">
        <v>264</v>
      </c>
      <c r="G528" s="265" t="s">
        <v>265</v>
      </c>
      <c r="H528" s="265" t="s">
        <v>265</v>
      </c>
      <c r="I528" s="265" t="s">
        <v>266</v>
      </c>
      <c r="J528" s="265" t="s">
        <v>264</v>
      </c>
      <c r="K528" s="265" t="s">
        <v>266</v>
      </c>
      <c r="L528" s="265" t="s">
        <v>266</v>
      </c>
      <c r="AQ528" s="267"/>
    </row>
    <row r="529" spans="1:43" s="265" customFormat="1">
      <c r="A529" s="265">
        <v>213831</v>
      </c>
      <c r="B529" s="265" t="s">
        <v>3417</v>
      </c>
      <c r="C529" s="265" t="s">
        <v>266</v>
      </c>
      <c r="D529" s="265" t="s">
        <v>266</v>
      </c>
      <c r="E529" s="265" t="s">
        <v>264</v>
      </c>
      <c r="F529" s="265" t="s">
        <v>264</v>
      </c>
      <c r="G529" s="265" t="s">
        <v>265</v>
      </c>
      <c r="H529" s="265" t="s">
        <v>265</v>
      </c>
      <c r="I529" s="265" t="s">
        <v>266</v>
      </c>
      <c r="J529" s="265" t="s">
        <v>264</v>
      </c>
      <c r="K529" s="265" t="s">
        <v>266</v>
      </c>
      <c r="L529" s="265" t="s">
        <v>266</v>
      </c>
      <c r="AQ529" s="267"/>
    </row>
    <row r="530" spans="1:43" s="265" customFormat="1">
      <c r="A530" s="265">
        <v>213484</v>
      </c>
      <c r="B530" s="265" t="s">
        <v>3417</v>
      </c>
      <c r="C530" s="265" t="s">
        <v>266</v>
      </c>
      <c r="D530" s="265" t="s">
        <v>266</v>
      </c>
      <c r="E530" s="265" t="s">
        <v>266</v>
      </c>
      <c r="F530" s="265" t="s">
        <v>266</v>
      </c>
      <c r="G530" s="265" t="s">
        <v>266</v>
      </c>
      <c r="H530" s="265" t="s">
        <v>266</v>
      </c>
      <c r="I530" s="265" t="s">
        <v>266</v>
      </c>
      <c r="J530" s="265" t="s">
        <v>264</v>
      </c>
      <c r="K530" s="265" t="s">
        <v>266</v>
      </c>
      <c r="L530" s="265" t="s">
        <v>266</v>
      </c>
      <c r="AQ530" s="267"/>
    </row>
    <row r="531" spans="1:43" s="265" customFormat="1">
      <c r="A531" s="265">
        <v>212198</v>
      </c>
      <c r="B531" s="265" t="s">
        <v>3417</v>
      </c>
      <c r="C531" s="265" t="s">
        <v>266</v>
      </c>
      <c r="D531" s="265" t="s">
        <v>266</v>
      </c>
      <c r="E531" s="265" t="s">
        <v>266</v>
      </c>
      <c r="F531" s="265" t="s">
        <v>264</v>
      </c>
      <c r="G531" s="265" t="s">
        <v>265</v>
      </c>
      <c r="H531" s="265" t="s">
        <v>264</v>
      </c>
      <c r="I531" s="265" t="s">
        <v>266</v>
      </c>
      <c r="J531" s="265" t="s">
        <v>264</v>
      </c>
      <c r="K531" s="265" t="s">
        <v>266</v>
      </c>
      <c r="L531" s="265" t="s">
        <v>266</v>
      </c>
      <c r="AQ531" s="267"/>
    </row>
    <row r="532" spans="1:43" s="265" customFormat="1">
      <c r="A532" s="265">
        <v>211710</v>
      </c>
      <c r="B532" s="265" t="s">
        <v>3417</v>
      </c>
      <c r="C532" s="265" t="s">
        <v>266</v>
      </c>
      <c r="D532" s="265" t="s">
        <v>264</v>
      </c>
      <c r="E532" s="265" t="s">
        <v>264</v>
      </c>
      <c r="F532" s="265" t="s">
        <v>264</v>
      </c>
      <c r="G532" s="265" t="s">
        <v>265</v>
      </c>
      <c r="H532" s="265" t="s">
        <v>265</v>
      </c>
      <c r="I532" s="265" t="s">
        <v>264</v>
      </c>
      <c r="J532" s="265" t="s">
        <v>264</v>
      </c>
      <c r="K532" s="265" t="s">
        <v>266</v>
      </c>
      <c r="L532" s="265" t="s">
        <v>266</v>
      </c>
      <c r="AQ532" s="267"/>
    </row>
    <row r="533" spans="1:43" s="265" customFormat="1">
      <c r="A533" s="265">
        <v>213643</v>
      </c>
      <c r="B533" s="265" t="s">
        <v>3417</v>
      </c>
      <c r="C533" s="265" t="s">
        <v>266</v>
      </c>
      <c r="D533" s="265" t="s">
        <v>264</v>
      </c>
      <c r="E533" s="265" t="s">
        <v>264</v>
      </c>
      <c r="F533" s="265" t="s">
        <v>264</v>
      </c>
      <c r="G533" s="265" t="s">
        <v>266</v>
      </c>
      <c r="H533" s="265" t="s">
        <v>265</v>
      </c>
      <c r="I533" s="265" t="s">
        <v>264</v>
      </c>
      <c r="J533" s="265" t="s">
        <v>264</v>
      </c>
      <c r="K533" s="265" t="s">
        <v>266</v>
      </c>
      <c r="L533" s="265" t="s">
        <v>266</v>
      </c>
      <c r="AQ533" s="267"/>
    </row>
    <row r="534" spans="1:43" s="265" customFormat="1">
      <c r="A534" s="265">
        <v>211039</v>
      </c>
      <c r="B534" s="265" t="s">
        <v>3417</v>
      </c>
      <c r="C534" s="265" t="s">
        <v>266</v>
      </c>
      <c r="D534" s="265" t="s">
        <v>266</v>
      </c>
      <c r="E534" s="265" t="s">
        <v>264</v>
      </c>
      <c r="F534" s="265" t="s">
        <v>264</v>
      </c>
      <c r="G534" s="265" t="s">
        <v>264</v>
      </c>
      <c r="H534" s="265" t="s">
        <v>264</v>
      </c>
      <c r="I534" s="265" t="s">
        <v>264</v>
      </c>
      <c r="J534" s="265" t="s">
        <v>264</v>
      </c>
      <c r="K534" s="265" t="s">
        <v>266</v>
      </c>
      <c r="L534" s="265" t="s">
        <v>266</v>
      </c>
      <c r="AQ534" s="267"/>
    </row>
    <row r="535" spans="1:43" s="265" customFormat="1">
      <c r="A535" s="265">
        <v>213813</v>
      </c>
      <c r="B535" s="265" t="s">
        <v>3417</v>
      </c>
      <c r="C535" s="265" t="s">
        <v>266</v>
      </c>
      <c r="D535" s="265" t="s">
        <v>264</v>
      </c>
      <c r="E535" s="265" t="s">
        <v>264</v>
      </c>
      <c r="F535" s="265" t="s">
        <v>264</v>
      </c>
      <c r="G535" s="265" t="s">
        <v>265</v>
      </c>
      <c r="H535" s="265" t="s">
        <v>266</v>
      </c>
      <c r="I535" s="265" t="s">
        <v>266</v>
      </c>
      <c r="J535" s="265" t="s">
        <v>265</v>
      </c>
      <c r="K535" s="265" t="s">
        <v>264</v>
      </c>
      <c r="L535" s="265" t="s">
        <v>266</v>
      </c>
      <c r="AQ535" s="267"/>
    </row>
    <row r="536" spans="1:43" s="265" customFormat="1">
      <c r="A536" s="265">
        <v>212424</v>
      </c>
      <c r="B536" s="265" t="s">
        <v>3417</v>
      </c>
      <c r="C536" s="265" t="s">
        <v>266</v>
      </c>
      <c r="D536" s="265" t="s">
        <v>266</v>
      </c>
      <c r="E536" s="265" t="s">
        <v>266</v>
      </c>
      <c r="F536" s="265" t="s">
        <v>264</v>
      </c>
      <c r="G536" s="265" t="s">
        <v>264</v>
      </c>
      <c r="H536" s="265" t="s">
        <v>266</v>
      </c>
      <c r="I536" s="265" t="s">
        <v>266</v>
      </c>
      <c r="J536" s="265" t="s">
        <v>265</v>
      </c>
      <c r="K536" s="265" t="s">
        <v>264</v>
      </c>
      <c r="L536" s="265" t="s">
        <v>266</v>
      </c>
      <c r="AQ536" s="267"/>
    </row>
    <row r="537" spans="1:43" s="265" customFormat="1">
      <c r="A537" s="265">
        <v>213159</v>
      </c>
      <c r="B537" s="265" t="s">
        <v>3417</v>
      </c>
      <c r="C537" s="265" t="s">
        <v>266</v>
      </c>
      <c r="D537" s="265" t="s">
        <v>266</v>
      </c>
      <c r="E537" s="265" t="s">
        <v>266</v>
      </c>
      <c r="F537" s="265" t="s">
        <v>266</v>
      </c>
      <c r="G537" s="265" t="s">
        <v>265</v>
      </c>
      <c r="H537" s="265" t="s">
        <v>265</v>
      </c>
      <c r="I537" s="265" t="s">
        <v>266</v>
      </c>
      <c r="J537" s="265" t="s">
        <v>266</v>
      </c>
      <c r="K537" s="265" t="s">
        <v>264</v>
      </c>
      <c r="L537" s="265" t="s">
        <v>266</v>
      </c>
      <c r="AQ537" s="267"/>
    </row>
    <row r="538" spans="1:43" s="265" customFormat="1">
      <c r="A538" s="265">
        <v>214570</v>
      </c>
      <c r="B538" s="265" t="s">
        <v>3417</v>
      </c>
      <c r="C538" s="265" t="s">
        <v>266</v>
      </c>
      <c r="D538" s="265" t="s">
        <v>266</v>
      </c>
      <c r="E538" s="265" t="s">
        <v>264</v>
      </c>
      <c r="F538" s="265" t="s">
        <v>266</v>
      </c>
      <c r="G538" s="265" t="s">
        <v>265</v>
      </c>
      <c r="H538" s="265" t="s">
        <v>265</v>
      </c>
      <c r="I538" s="265" t="s">
        <v>266</v>
      </c>
      <c r="J538" s="265" t="s">
        <v>266</v>
      </c>
      <c r="K538" s="265" t="s">
        <v>264</v>
      </c>
      <c r="L538" s="265" t="s">
        <v>266</v>
      </c>
      <c r="AQ538" s="267"/>
    </row>
    <row r="539" spans="1:43" s="265" customFormat="1">
      <c r="A539" s="265">
        <v>211098</v>
      </c>
      <c r="B539" s="265" t="s">
        <v>3417</v>
      </c>
      <c r="C539" s="265" t="s">
        <v>266</v>
      </c>
      <c r="D539" s="265" t="s">
        <v>266</v>
      </c>
      <c r="E539" s="265" t="s">
        <v>266</v>
      </c>
      <c r="F539" s="265" t="s">
        <v>266</v>
      </c>
      <c r="G539" s="265" t="s">
        <v>266</v>
      </c>
      <c r="H539" s="265" t="s">
        <v>266</v>
      </c>
      <c r="I539" s="265" t="s">
        <v>266</v>
      </c>
      <c r="J539" s="265" t="s">
        <v>266</v>
      </c>
      <c r="K539" s="265" t="s">
        <v>264</v>
      </c>
      <c r="L539" s="265" t="s">
        <v>266</v>
      </c>
      <c r="AQ539" s="267"/>
    </row>
    <row r="540" spans="1:43" s="265" customFormat="1">
      <c r="A540" s="265">
        <v>213882</v>
      </c>
      <c r="B540" s="265" t="s">
        <v>3417</v>
      </c>
      <c r="C540" s="265" t="s">
        <v>266</v>
      </c>
      <c r="D540" s="265" t="s">
        <v>264</v>
      </c>
      <c r="E540" s="265" t="s">
        <v>264</v>
      </c>
      <c r="F540" s="265" t="s">
        <v>264</v>
      </c>
      <c r="G540" s="265" t="s">
        <v>264</v>
      </c>
      <c r="H540" s="265" t="s">
        <v>266</v>
      </c>
      <c r="I540" s="265" t="s">
        <v>264</v>
      </c>
      <c r="J540" s="265" t="s">
        <v>266</v>
      </c>
      <c r="K540" s="265" t="s">
        <v>264</v>
      </c>
      <c r="L540" s="265" t="s">
        <v>266</v>
      </c>
      <c r="AQ540" s="267"/>
    </row>
    <row r="541" spans="1:43" s="265" customFormat="1">
      <c r="A541" s="265">
        <v>214276</v>
      </c>
      <c r="B541" s="265" t="s">
        <v>3417</v>
      </c>
      <c r="C541" s="265" t="s">
        <v>266</v>
      </c>
      <c r="D541" s="265" t="s">
        <v>266</v>
      </c>
      <c r="E541" s="265" t="s">
        <v>264</v>
      </c>
      <c r="F541" s="265" t="s">
        <v>264</v>
      </c>
      <c r="G541" s="265" t="s">
        <v>266</v>
      </c>
      <c r="H541" s="265" t="s">
        <v>265</v>
      </c>
      <c r="I541" s="265" t="s">
        <v>265</v>
      </c>
      <c r="J541" s="265" t="s">
        <v>264</v>
      </c>
      <c r="K541" s="265" t="s">
        <v>264</v>
      </c>
      <c r="L541" s="265" t="s">
        <v>266</v>
      </c>
      <c r="AQ541" s="267"/>
    </row>
    <row r="542" spans="1:43" s="265" customFormat="1">
      <c r="A542" s="265">
        <v>213677</v>
      </c>
      <c r="B542" s="265" t="s">
        <v>3417</v>
      </c>
      <c r="C542" s="265" t="s">
        <v>266</v>
      </c>
      <c r="D542" s="265" t="s">
        <v>266</v>
      </c>
      <c r="E542" s="265" t="s">
        <v>266</v>
      </c>
      <c r="F542" s="265" t="s">
        <v>264</v>
      </c>
      <c r="G542" s="265" t="s">
        <v>266</v>
      </c>
      <c r="H542" s="265" t="s">
        <v>266</v>
      </c>
      <c r="I542" s="265" t="s">
        <v>266</v>
      </c>
      <c r="J542" s="265" t="s">
        <v>264</v>
      </c>
      <c r="K542" s="265" t="s">
        <v>264</v>
      </c>
      <c r="L542" s="265" t="s">
        <v>266</v>
      </c>
      <c r="AQ542" s="267"/>
    </row>
    <row r="543" spans="1:43" s="265" customFormat="1">
      <c r="A543" s="265">
        <v>213911</v>
      </c>
      <c r="B543" s="265" t="s">
        <v>3417</v>
      </c>
      <c r="C543" s="265" t="s">
        <v>266</v>
      </c>
      <c r="D543" s="265" t="s">
        <v>264</v>
      </c>
      <c r="E543" s="265" t="s">
        <v>264</v>
      </c>
      <c r="F543" s="265" t="s">
        <v>264</v>
      </c>
      <c r="G543" s="265" t="s">
        <v>264</v>
      </c>
      <c r="H543" s="265" t="s">
        <v>266</v>
      </c>
      <c r="I543" s="265" t="s">
        <v>266</v>
      </c>
      <c r="J543" s="265" t="s">
        <v>264</v>
      </c>
      <c r="K543" s="265" t="s">
        <v>264</v>
      </c>
      <c r="L543" s="265" t="s">
        <v>266</v>
      </c>
      <c r="AQ543" s="267"/>
    </row>
    <row r="544" spans="1:43" s="265" customFormat="1">
      <c r="A544" s="265">
        <v>212235</v>
      </c>
      <c r="B544" s="265" t="s">
        <v>3417</v>
      </c>
      <c r="C544" s="265" t="s">
        <v>266</v>
      </c>
      <c r="D544" s="265" t="s">
        <v>264</v>
      </c>
      <c r="E544" s="265" t="s">
        <v>264</v>
      </c>
      <c r="F544" s="265" t="s">
        <v>264</v>
      </c>
      <c r="G544" s="265" t="s">
        <v>266</v>
      </c>
      <c r="H544" s="265" t="s">
        <v>264</v>
      </c>
      <c r="I544" s="265" t="s">
        <v>266</v>
      </c>
      <c r="J544" s="265" t="s">
        <v>264</v>
      </c>
      <c r="K544" s="265" t="s">
        <v>264</v>
      </c>
      <c r="L544" s="265" t="s">
        <v>266</v>
      </c>
      <c r="AQ544" s="267"/>
    </row>
    <row r="545" spans="1:43" s="265" customFormat="1">
      <c r="A545" s="265">
        <v>212607</v>
      </c>
      <c r="B545" s="265" t="s">
        <v>3417</v>
      </c>
      <c r="C545" s="265" t="s">
        <v>266</v>
      </c>
      <c r="D545" s="265" t="s">
        <v>266</v>
      </c>
      <c r="E545" s="265" t="s">
        <v>266</v>
      </c>
      <c r="F545" s="265" t="s">
        <v>264</v>
      </c>
      <c r="G545" s="265" t="s">
        <v>265</v>
      </c>
      <c r="H545" s="265" t="s">
        <v>264</v>
      </c>
      <c r="I545" s="265" t="s">
        <v>264</v>
      </c>
      <c r="J545" s="265" t="s">
        <v>264</v>
      </c>
      <c r="K545" s="265" t="s">
        <v>264</v>
      </c>
      <c r="L545" s="265" t="s">
        <v>266</v>
      </c>
      <c r="AQ545" s="267"/>
    </row>
    <row r="546" spans="1:43" s="265" customFormat="1">
      <c r="A546" s="265">
        <v>210609</v>
      </c>
      <c r="B546" s="265" t="s">
        <v>3417</v>
      </c>
      <c r="C546" s="265" t="s">
        <v>266</v>
      </c>
      <c r="D546" s="265" t="s">
        <v>266</v>
      </c>
      <c r="E546" s="265" t="s">
        <v>266</v>
      </c>
      <c r="F546" s="265" t="s">
        <v>266</v>
      </c>
      <c r="G546" s="265" t="s">
        <v>265</v>
      </c>
      <c r="H546" s="265" t="s">
        <v>265</v>
      </c>
      <c r="I546" s="265" t="s">
        <v>264</v>
      </c>
      <c r="J546" s="265" t="s">
        <v>265</v>
      </c>
      <c r="K546" s="265" t="s">
        <v>266</v>
      </c>
      <c r="L546" s="265" t="s">
        <v>264</v>
      </c>
      <c r="AQ546" s="267"/>
    </row>
    <row r="547" spans="1:43" s="265" customFormat="1">
      <c r="A547" s="265">
        <v>210860</v>
      </c>
      <c r="B547" s="265" t="s">
        <v>3417</v>
      </c>
      <c r="C547" s="265" t="s">
        <v>266</v>
      </c>
      <c r="D547" s="265" t="s">
        <v>264</v>
      </c>
      <c r="E547" s="265" t="s">
        <v>266</v>
      </c>
      <c r="F547" s="265" t="s">
        <v>264</v>
      </c>
      <c r="G547" s="265" t="s">
        <v>264</v>
      </c>
      <c r="H547" s="265" t="s">
        <v>266</v>
      </c>
      <c r="I547" s="265" t="s">
        <v>264</v>
      </c>
      <c r="J547" s="265" t="s">
        <v>265</v>
      </c>
      <c r="K547" s="265" t="s">
        <v>266</v>
      </c>
      <c r="L547" s="265" t="s">
        <v>264</v>
      </c>
      <c r="AQ547" s="267"/>
    </row>
    <row r="548" spans="1:43" s="265" customFormat="1">
      <c r="A548" s="265">
        <v>212765</v>
      </c>
      <c r="B548" s="265" t="s">
        <v>3417</v>
      </c>
      <c r="C548" s="265" t="s">
        <v>266</v>
      </c>
      <c r="D548" s="265" t="s">
        <v>266</v>
      </c>
      <c r="E548" s="265" t="s">
        <v>266</v>
      </c>
      <c r="F548" s="265" t="s">
        <v>266</v>
      </c>
      <c r="G548" s="265" t="s">
        <v>265</v>
      </c>
      <c r="H548" s="265" t="s">
        <v>265</v>
      </c>
      <c r="I548" s="265" t="s">
        <v>266</v>
      </c>
      <c r="J548" s="265" t="s">
        <v>266</v>
      </c>
      <c r="K548" s="265" t="s">
        <v>266</v>
      </c>
      <c r="L548" s="265" t="s">
        <v>264</v>
      </c>
      <c r="AQ548" s="267"/>
    </row>
    <row r="549" spans="1:43" s="265" customFormat="1">
      <c r="A549" s="265">
        <v>212257</v>
      </c>
      <c r="B549" s="265" t="s">
        <v>3417</v>
      </c>
      <c r="C549" s="265" t="s">
        <v>266</v>
      </c>
      <c r="D549" s="265" t="s">
        <v>264</v>
      </c>
      <c r="E549" s="265" t="s">
        <v>264</v>
      </c>
      <c r="F549" s="265" t="s">
        <v>264</v>
      </c>
      <c r="G549" s="265" t="s">
        <v>265</v>
      </c>
      <c r="H549" s="265" t="s">
        <v>265</v>
      </c>
      <c r="I549" s="265" t="s">
        <v>264</v>
      </c>
      <c r="J549" s="265" t="s">
        <v>265</v>
      </c>
      <c r="K549" s="265" t="s">
        <v>264</v>
      </c>
      <c r="L549" s="265" t="s">
        <v>264</v>
      </c>
      <c r="AQ549" s="267"/>
    </row>
    <row r="550" spans="1:43" s="265" customFormat="1">
      <c r="A550" s="265">
        <v>214019</v>
      </c>
      <c r="B550" s="265" t="s">
        <v>3417</v>
      </c>
      <c r="C550" s="265" t="s">
        <v>266</v>
      </c>
      <c r="D550" s="265" t="s">
        <v>264</v>
      </c>
      <c r="E550" s="265" t="s">
        <v>266</v>
      </c>
      <c r="F550" s="265" t="s">
        <v>266</v>
      </c>
      <c r="G550" s="265" t="s">
        <v>266</v>
      </c>
      <c r="H550" s="265" t="s">
        <v>265</v>
      </c>
      <c r="I550" s="265" t="s">
        <v>264</v>
      </c>
      <c r="J550" s="265" t="s">
        <v>265</v>
      </c>
      <c r="K550" s="265" t="s">
        <v>264</v>
      </c>
      <c r="L550" s="265" t="s">
        <v>264</v>
      </c>
      <c r="AQ550" s="267"/>
    </row>
    <row r="551" spans="1:43" s="265" customFormat="1">
      <c r="A551" s="265">
        <v>210757</v>
      </c>
      <c r="B551" s="265" t="s">
        <v>3417</v>
      </c>
      <c r="C551" s="265" t="s">
        <v>266</v>
      </c>
      <c r="D551" s="265" t="s">
        <v>264</v>
      </c>
      <c r="E551" s="265" t="s">
        <v>266</v>
      </c>
      <c r="F551" s="265" t="s">
        <v>264</v>
      </c>
      <c r="G551" s="265" t="s">
        <v>266</v>
      </c>
      <c r="H551" s="265" t="s">
        <v>265</v>
      </c>
      <c r="I551" s="265" t="s">
        <v>266</v>
      </c>
      <c r="J551" s="265" t="s">
        <v>266</v>
      </c>
      <c r="K551" s="265" t="s">
        <v>264</v>
      </c>
      <c r="L551" s="265" t="s">
        <v>264</v>
      </c>
      <c r="AQ551" s="267"/>
    </row>
    <row r="552" spans="1:43" s="265" customFormat="1">
      <c r="A552" s="265">
        <v>213965</v>
      </c>
      <c r="B552" s="265" t="s">
        <v>3417</v>
      </c>
      <c r="C552" s="265" t="s">
        <v>266</v>
      </c>
      <c r="D552" s="265" t="s">
        <v>264</v>
      </c>
      <c r="E552" s="265" t="s">
        <v>266</v>
      </c>
      <c r="F552" s="265" t="s">
        <v>264</v>
      </c>
      <c r="G552" s="265" t="s">
        <v>266</v>
      </c>
      <c r="H552" s="265" t="s">
        <v>265</v>
      </c>
      <c r="I552" s="265" t="s">
        <v>264</v>
      </c>
      <c r="J552" s="265" t="s">
        <v>266</v>
      </c>
      <c r="K552" s="265" t="s">
        <v>264</v>
      </c>
      <c r="L552" s="265" t="s">
        <v>264</v>
      </c>
      <c r="AQ552" s="267"/>
    </row>
    <row r="553" spans="1:43" s="265" customFormat="1">
      <c r="A553" s="265">
        <v>211729</v>
      </c>
      <c r="B553" s="265" t="s">
        <v>3417</v>
      </c>
      <c r="C553" s="265" t="s">
        <v>266</v>
      </c>
      <c r="D553" s="265" t="s">
        <v>264</v>
      </c>
      <c r="E553" s="265" t="s">
        <v>264</v>
      </c>
      <c r="F553" s="265" t="s">
        <v>266</v>
      </c>
      <c r="G553" s="265" t="s">
        <v>265</v>
      </c>
      <c r="H553" s="265" t="s">
        <v>266</v>
      </c>
      <c r="I553" s="265" t="s">
        <v>264</v>
      </c>
      <c r="J553" s="265" t="s">
        <v>266</v>
      </c>
      <c r="K553" s="265" t="s">
        <v>264</v>
      </c>
      <c r="L553" s="265" t="s">
        <v>264</v>
      </c>
      <c r="AQ553" s="267"/>
    </row>
    <row r="554" spans="1:43" s="265" customFormat="1">
      <c r="A554" s="265">
        <v>211541</v>
      </c>
      <c r="B554" s="265" t="s">
        <v>3417</v>
      </c>
      <c r="C554" s="265" t="s">
        <v>266</v>
      </c>
      <c r="D554" s="265" t="s">
        <v>266</v>
      </c>
      <c r="E554" s="265" t="s">
        <v>266</v>
      </c>
      <c r="F554" s="265" t="s">
        <v>266</v>
      </c>
      <c r="G554" s="265" t="s">
        <v>265</v>
      </c>
      <c r="H554" s="265" t="s">
        <v>265</v>
      </c>
      <c r="I554" s="265" t="s">
        <v>266</v>
      </c>
      <c r="J554" s="265" t="s">
        <v>264</v>
      </c>
      <c r="K554" s="265" t="s">
        <v>264</v>
      </c>
      <c r="L554" s="265" t="s">
        <v>264</v>
      </c>
      <c r="AQ554" s="267"/>
    </row>
    <row r="555" spans="1:43" s="265" customFormat="1">
      <c r="A555" s="265">
        <v>210914</v>
      </c>
      <c r="B555" s="265" t="s">
        <v>3417</v>
      </c>
      <c r="C555" s="265" t="s">
        <v>266</v>
      </c>
      <c r="D555" s="265" t="s">
        <v>266</v>
      </c>
      <c r="E555" s="265" t="s">
        <v>264</v>
      </c>
      <c r="F555" s="265" t="s">
        <v>264</v>
      </c>
      <c r="G555" s="265" t="s">
        <v>265</v>
      </c>
      <c r="H555" s="265" t="s">
        <v>265</v>
      </c>
      <c r="I555" s="265" t="s">
        <v>264</v>
      </c>
      <c r="J555" s="265" t="s">
        <v>264</v>
      </c>
      <c r="K555" s="265" t="s">
        <v>264</v>
      </c>
      <c r="L555" s="265" t="s">
        <v>264</v>
      </c>
      <c r="AQ555" s="267"/>
    </row>
    <row r="556" spans="1:43" s="265" customFormat="1">
      <c r="A556" s="265">
        <v>212605</v>
      </c>
      <c r="B556" s="265" t="s">
        <v>3417</v>
      </c>
      <c r="C556" s="265" t="s">
        <v>266</v>
      </c>
      <c r="D556" s="265" t="s">
        <v>266</v>
      </c>
      <c r="E556" s="265" t="s">
        <v>264</v>
      </c>
      <c r="F556" s="265" t="s">
        <v>264</v>
      </c>
      <c r="G556" s="265" t="s">
        <v>264</v>
      </c>
      <c r="H556" s="265" t="s">
        <v>266</v>
      </c>
      <c r="I556" s="265" t="s">
        <v>264</v>
      </c>
      <c r="J556" s="265" t="s">
        <v>264</v>
      </c>
      <c r="K556" s="265" t="s">
        <v>264</v>
      </c>
      <c r="L556" s="265" t="s">
        <v>264</v>
      </c>
      <c r="AQ556" s="267"/>
    </row>
    <row r="557" spans="1:43" s="265" customFormat="1">
      <c r="A557" s="265">
        <v>213800</v>
      </c>
      <c r="B557" s="265" t="s">
        <v>3417</v>
      </c>
      <c r="C557" s="265" t="s">
        <v>266</v>
      </c>
      <c r="D557" s="265" t="s">
        <v>266</v>
      </c>
      <c r="E557" s="265" t="s">
        <v>266</v>
      </c>
      <c r="F557" s="265" t="s">
        <v>264</v>
      </c>
      <c r="G557" s="265" t="s">
        <v>264</v>
      </c>
      <c r="H557" s="265" t="s">
        <v>264</v>
      </c>
      <c r="I557" s="265" t="s">
        <v>264</v>
      </c>
      <c r="J557" s="265" t="s">
        <v>264</v>
      </c>
      <c r="K557" s="265" t="s">
        <v>264</v>
      </c>
      <c r="L557" s="265" t="s">
        <v>264</v>
      </c>
      <c r="AQ557" s="267"/>
    </row>
    <row r="558" spans="1:43" s="265" customFormat="1">
      <c r="A558" s="265">
        <v>214206</v>
      </c>
      <c r="B558" s="265" t="s">
        <v>3417</v>
      </c>
      <c r="C558" s="265" t="s">
        <v>264</v>
      </c>
      <c r="D558" s="265" t="s">
        <v>264</v>
      </c>
      <c r="E558" s="265" t="s">
        <v>264</v>
      </c>
      <c r="F558" s="265" t="s">
        <v>266</v>
      </c>
      <c r="G558" s="265" t="s">
        <v>266</v>
      </c>
      <c r="H558" s="265" t="s">
        <v>266</v>
      </c>
      <c r="I558" s="265" t="s">
        <v>266</v>
      </c>
      <c r="J558" s="265" t="s">
        <v>266</v>
      </c>
      <c r="K558" s="265" t="s">
        <v>264</v>
      </c>
      <c r="L558" s="265" t="s">
        <v>266</v>
      </c>
      <c r="AQ558" s="267"/>
    </row>
    <row r="559" spans="1:43" s="265" customFormat="1">
      <c r="A559" s="265">
        <v>214261</v>
      </c>
      <c r="B559" s="265" t="s">
        <v>3417</v>
      </c>
      <c r="C559" s="265" t="s">
        <v>264</v>
      </c>
      <c r="D559" s="265" t="s">
        <v>264</v>
      </c>
      <c r="E559" s="265" t="s">
        <v>265</v>
      </c>
      <c r="F559" s="265" t="s">
        <v>265</v>
      </c>
      <c r="G559" s="265" t="s">
        <v>265</v>
      </c>
      <c r="H559" s="265" t="s">
        <v>265</v>
      </c>
      <c r="I559" s="265" t="s">
        <v>265</v>
      </c>
      <c r="J559" s="265" t="s">
        <v>265</v>
      </c>
      <c r="K559" s="265" t="s">
        <v>265</v>
      </c>
      <c r="L559" s="265" t="s">
        <v>265</v>
      </c>
      <c r="AQ559" s="267"/>
    </row>
    <row r="560" spans="1:43" s="265" customFormat="1">
      <c r="A560" s="265">
        <v>213180</v>
      </c>
      <c r="B560" s="265" t="s">
        <v>3417</v>
      </c>
      <c r="C560" s="265" t="s">
        <v>264</v>
      </c>
      <c r="D560" s="265" t="s">
        <v>264</v>
      </c>
      <c r="E560" s="265" t="s">
        <v>264</v>
      </c>
      <c r="F560" s="265" t="s">
        <v>265</v>
      </c>
      <c r="G560" s="265" t="s">
        <v>265</v>
      </c>
      <c r="H560" s="265" t="s">
        <v>265</v>
      </c>
      <c r="I560" s="265" t="s">
        <v>265</v>
      </c>
      <c r="J560" s="265" t="s">
        <v>265</v>
      </c>
      <c r="K560" s="265" t="s">
        <v>265</v>
      </c>
      <c r="L560" s="265" t="s">
        <v>265</v>
      </c>
      <c r="AQ560" s="267"/>
    </row>
    <row r="561" spans="1:43" s="265" customFormat="1">
      <c r="A561" s="265">
        <v>212792</v>
      </c>
      <c r="B561" s="265" t="s">
        <v>3417</v>
      </c>
      <c r="C561" s="265" t="s">
        <v>264</v>
      </c>
      <c r="D561" s="265" t="s">
        <v>264</v>
      </c>
      <c r="E561" s="265" t="s">
        <v>264</v>
      </c>
      <c r="F561" s="265" t="s">
        <v>265</v>
      </c>
      <c r="G561" s="265" t="s">
        <v>265</v>
      </c>
      <c r="H561" s="265" t="s">
        <v>265</v>
      </c>
      <c r="I561" s="265" t="s">
        <v>265</v>
      </c>
      <c r="J561" s="265" t="s">
        <v>265</v>
      </c>
      <c r="K561" s="265" t="s">
        <v>265</v>
      </c>
      <c r="L561" s="265" t="s">
        <v>265</v>
      </c>
      <c r="AQ561" s="267"/>
    </row>
    <row r="562" spans="1:43" s="265" customFormat="1">
      <c r="A562" s="265">
        <v>212528</v>
      </c>
      <c r="B562" s="265" t="s">
        <v>3417</v>
      </c>
      <c r="C562" s="265" t="s">
        <v>264</v>
      </c>
      <c r="D562" s="265" t="s">
        <v>264</v>
      </c>
      <c r="E562" s="265" t="s">
        <v>264</v>
      </c>
      <c r="F562" s="265" t="s">
        <v>265</v>
      </c>
      <c r="G562" s="265" t="s">
        <v>265</v>
      </c>
      <c r="H562" s="265" t="s">
        <v>265</v>
      </c>
      <c r="I562" s="265" t="s">
        <v>265</v>
      </c>
      <c r="J562" s="265" t="s">
        <v>265</v>
      </c>
      <c r="K562" s="265" t="s">
        <v>265</v>
      </c>
      <c r="L562" s="265" t="s">
        <v>265</v>
      </c>
      <c r="AQ562" s="267"/>
    </row>
    <row r="563" spans="1:43" s="265" customFormat="1">
      <c r="A563" s="265">
        <v>214876</v>
      </c>
      <c r="B563" s="265" t="s">
        <v>3417</v>
      </c>
      <c r="C563" s="265" t="s">
        <v>264</v>
      </c>
      <c r="D563" s="265" t="s">
        <v>265</v>
      </c>
      <c r="E563" s="265" t="s">
        <v>266</v>
      </c>
      <c r="F563" s="265" t="s">
        <v>266</v>
      </c>
      <c r="G563" s="265" t="s">
        <v>265</v>
      </c>
      <c r="H563" s="265" t="s">
        <v>265</v>
      </c>
      <c r="I563" s="265" t="s">
        <v>265</v>
      </c>
      <c r="J563" s="265" t="s">
        <v>265</v>
      </c>
      <c r="K563" s="265" t="s">
        <v>265</v>
      </c>
      <c r="L563" s="265" t="s">
        <v>265</v>
      </c>
      <c r="AQ563" s="267"/>
    </row>
    <row r="564" spans="1:43" s="265" customFormat="1">
      <c r="A564" s="265">
        <v>211467</v>
      </c>
      <c r="B564" s="265" t="s">
        <v>3417</v>
      </c>
      <c r="C564" s="265" t="s">
        <v>264</v>
      </c>
      <c r="D564" s="265" t="s">
        <v>265</v>
      </c>
      <c r="E564" s="265" t="s">
        <v>266</v>
      </c>
      <c r="F564" s="265" t="s">
        <v>266</v>
      </c>
      <c r="G564" s="265" t="s">
        <v>265</v>
      </c>
      <c r="H564" s="265" t="s">
        <v>265</v>
      </c>
      <c r="I564" s="265" t="s">
        <v>265</v>
      </c>
      <c r="J564" s="265" t="s">
        <v>265</v>
      </c>
      <c r="K564" s="265" t="s">
        <v>265</v>
      </c>
      <c r="L564" s="265" t="s">
        <v>265</v>
      </c>
      <c r="AQ564" s="267"/>
    </row>
    <row r="565" spans="1:43" s="265" customFormat="1">
      <c r="A565" s="265">
        <v>210601</v>
      </c>
      <c r="B565" s="265" t="s">
        <v>3417</v>
      </c>
      <c r="C565" s="265" t="s">
        <v>264</v>
      </c>
      <c r="D565" s="265" t="s">
        <v>264</v>
      </c>
      <c r="E565" s="265" t="s">
        <v>266</v>
      </c>
      <c r="F565" s="265" t="s">
        <v>266</v>
      </c>
      <c r="G565" s="265" t="s">
        <v>265</v>
      </c>
      <c r="H565" s="265" t="s">
        <v>265</v>
      </c>
      <c r="I565" s="265" t="s">
        <v>265</v>
      </c>
      <c r="J565" s="265" t="s">
        <v>265</v>
      </c>
      <c r="K565" s="265" t="s">
        <v>265</v>
      </c>
      <c r="L565" s="265" t="s">
        <v>265</v>
      </c>
      <c r="AQ565" s="267"/>
    </row>
    <row r="566" spans="1:43" s="265" customFormat="1">
      <c r="A566" s="265">
        <v>212969</v>
      </c>
      <c r="B566" s="265" t="s">
        <v>3417</v>
      </c>
      <c r="C566" s="265" t="s">
        <v>264</v>
      </c>
      <c r="D566" s="265" t="s">
        <v>265</v>
      </c>
      <c r="E566" s="265" t="s">
        <v>264</v>
      </c>
      <c r="F566" s="265" t="s">
        <v>266</v>
      </c>
      <c r="G566" s="265" t="s">
        <v>265</v>
      </c>
      <c r="H566" s="265" t="s">
        <v>265</v>
      </c>
      <c r="I566" s="265" t="s">
        <v>265</v>
      </c>
      <c r="J566" s="265" t="s">
        <v>265</v>
      </c>
      <c r="K566" s="265" t="s">
        <v>265</v>
      </c>
      <c r="L566" s="265" t="s">
        <v>265</v>
      </c>
      <c r="AQ566" s="267"/>
    </row>
    <row r="567" spans="1:43" s="265" customFormat="1">
      <c r="A567" s="265">
        <v>212566</v>
      </c>
      <c r="B567" s="265" t="s">
        <v>3417</v>
      </c>
      <c r="C567" s="265" t="s">
        <v>264</v>
      </c>
      <c r="D567" s="265" t="s">
        <v>266</v>
      </c>
      <c r="E567" s="265" t="s">
        <v>264</v>
      </c>
      <c r="F567" s="265" t="s">
        <v>266</v>
      </c>
      <c r="G567" s="265" t="s">
        <v>265</v>
      </c>
      <c r="H567" s="265" t="s">
        <v>265</v>
      </c>
      <c r="I567" s="265" t="s">
        <v>265</v>
      </c>
      <c r="J567" s="265" t="s">
        <v>265</v>
      </c>
      <c r="K567" s="265" t="s">
        <v>265</v>
      </c>
      <c r="L567" s="265" t="s">
        <v>265</v>
      </c>
      <c r="AQ567" s="267"/>
    </row>
    <row r="568" spans="1:43" s="265" customFormat="1">
      <c r="A568" s="265">
        <v>213740</v>
      </c>
      <c r="B568" s="265" t="s">
        <v>3417</v>
      </c>
      <c r="C568" s="265" t="s">
        <v>264</v>
      </c>
      <c r="D568" s="265" t="s">
        <v>266</v>
      </c>
      <c r="E568" s="265" t="s">
        <v>266</v>
      </c>
      <c r="F568" s="265" t="s">
        <v>264</v>
      </c>
      <c r="G568" s="265" t="s">
        <v>265</v>
      </c>
      <c r="H568" s="265" t="s">
        <v>265</v>
      </c>
      <c r="I568" s="265" t="s">
        <v>265</v>
      </c>
      <c r="J568" s="265" t="s">
        <v>265</v>
      </c>
      <c r="K568" s="265" t="s">
        <v>265</v>
      </c>
      <c r="L568" s="265" t="s">
        <v>265</v>
      </c>
      <c r="AQ568" s="267"/>
    </row>
    <row r="569" spans="1:43" s="265" customFormat="1">
      <c r="A569" s="265">
        <v>213660</v>
      </c>
      <c r="B569" s="265" t="s">
        <v>3417</v>
      </c>
      <c r="C569" s="265" t="s">
        <v>264</v>
      </c>
      <c r="D569" s="265" t="s">
        <v>265</v>
      </c>
      <c r="E569" s="265" t="s">
        <v>264</v>
      </c>
      <c r="F569" s="265" t="s">
        <v>264</v>
      </c>
      <c r="G569" s="265" t="s">
        <v>265</v>
      </c>
      <c r="H569" s="265" t="s">
        <v>265</v>
      </c>
      <c r="I569" s="265" t="s">
        <v>265</v>
      </c>
      <c r="J569" s="265" t="s">
        <v>265</v>
      </c>
      <c r="K569" s="265" t="s">
        <v>265</v>
      </c>
      <c r="L569" s="265" t="s">
        <v>265</v>
      </c>
      <c r="AQ569" s="267"/>
    </row>
    <row r="570" spans="1:43" s="265" customFormat="1">
      <c r="A570" s="265">
        <v>211215</v>
      </c>
      <c r="B570" s="265" t="s">
        <v>3417</v>
      </c>
      <c r="C570" s="265" t="s">
        <v>264</v>
      </c>
      <c r="D570" s="265" t="s">
        <v>265</v>
      </c>
      <c r="E570" s="265" t="s">
        <v>264</v>
      </c>
      <c r="F570" s="265" t="s">
        <v>264</v>
      </c>
      <c r="G570" s="265" t="s">
        <v>265</v>
      </c>
      <c r="H570" s="265" t="s">
        <v>265</v>
      </c>
      <c r="I570" s="265" t="s">
        <v>265</v>
      </c>
      <c r="J570" s="265" t="s">
        <v>265</v>
      </c>
      <c r="K570" s="265" t="s">
        <v>265</v>
      </c>
      <c r="L570" s="265" t="s">
        <v>265</v>
      </c>
      <c r="AQ570" s="267"/>
    </row>
    <row r="571" spans="1:43" s="265" customFormat="1">
      <c r="A571" s="265">
        <v>214197</v>
      </c>
      <c r="B571" s="265" t="s">
        <v>3417</v>
      </c>
      <c r="C571" s="265" t="s">
        <v>264</v>
      </c>
      <c r="D571" s="265" t="s">
        <v>266</v>
      </c>
      <c r="E571" s="265" t="s">
        <v>264</v>
      </c>
      <c r="F571" s="265" t="s">
        <v>264</v>
      </c>
      <c r="G571" s="265" t="s">
        <v>265</v>
      </c>
      <c r="H571" s="265" t="s">
        <v>265</v>
      </c>
      <c r="I571" s="265" t="s">
        <v>265</v>
      </c>
      <c r="J571" s="265" t="s">
        <v>265</v>
      </c>
      <c r="K571" s="265" t="s">
        <v>265</v>
      </c>
      <c r="L571" s="265" t="s">
        <v>265</v>
      </c>
      <c r="AQ571" s="267"/>
    </row>
    <row r="572" spans="1:43" s="265" customFormat="1">
      <c r="A572" s="265">
        <v>209288</v>
      </c>
      <c r="B572" s="265" t="s">
        <v>3417</v>
      </c>
      <c r="C572" s="265" t="s">
        <v>264</v>
      </c>
      <c r="D572" s="265" t="s">
        <v>266</v>
      </c>
      <c r="E572" s="265" t="s">
        <v>264</v>
      </c>
      <c r="F572" s="265" t="s">
        <v>264</v>
      </c>
      <c r="G572" s="265" t="s">
        <v>265</v>
      </c>
      <c r="H572" s="265" t="s">
        <v>265</v>
      </c>
      <c r="I572" s="265" t="s">
        <v>265</v>
      </c>
      <c r="J572" s="265" t="s">
        <v>265</v>
      </c>
      <c r="K572" s="265" t="s">
        <v>265</v>
      </c>
      <c r="L572" s="265" t="s">
        <v>265</v>
      </c>
      <c r="AQ572" s="267"/>
    </row>
    <row r="573" spans="1:43" s="265" customFormat="1">
      <c r="A573" s="265">
        <v>214222</v>
      </c>
      <c r="B573" s="265" t="s">
        <v>3417</v>
      </c>
      <c r="C573" s="265" t="s">
        <v>264</v>
      </c>
      <c r="D573" s="265" t="s">
        <v>264</v>
      </c>
      <c r="E573" s="265" t="s">
        <v>264</v>
      </c>
      <c r="F573" s="265" t="s">
        <v>264</v>
      </c>
      <c r="G573" s="265" t="s">
        <v>265</v>
      </c>
      <c r="H573" s="265" t="s">
        <v>265</v>
      </c>
      <c r="I573" s="265" t="s">
        <v>265</v>
      </c>
      <c r="J573" s="265" t="s">
        <v>265</v>
      </c>
      <c r="K573" s="265" t="s">
        <v>265</v>
      </c>
      <c r="L573" s="265" t="s">
        <v>265</v>
      </c>
      <c r="AQ573" s="267"/>
    </row>
    <row r="574" spans="1:43" s="265" customFormat="1">
      <c r="A574" s="265">
        <v>213368</v>
      </c>
      <c r="B574" s="265" t="s">
        <v>3417</v>
      </c>
      <c r="C574" s="265" t="s">
        <v>264</v>
      </c>
      <c r="D574" s="265" t="s">
        <v>264</v>
      </c>
      <c r="E574" s="265" t="s">
        <v>264</v>
      </c>
      <c r="F574" s="265" t="s">
        <v>264</v>
      </c>
      <c r="G574" s="265" t="s">
        <v>265</v>
      </c>
      <c r="H574" s="265" t="s">
        <v>265</v>
      </c>
      <c r="I574" s="265" t="s">
        <v>265</v>
      </c>
      <c r="J574" s="265" t="s">
        <v>265</v>
      </c>
      <c r="K574" s="265" t="s">
        <v>265</v>
      </c>
      <c r="L574" s="265" t="s">
        <v>265</v>
      </c>
      <c r="AQ574" s="267"/>
    </row>
    <row r="575" spans="1:43" s="265" customFormat="1">
      <c r="A575" s="265">
        <v>213156</v>
      </c>
      <c r="B575" s="265" t="s">
        <v>3417</v>
      </c>
      <c r="C575" s="265" t="s">
        <v>264</v>
      </c>
      <c r="D575" s="265" t="s">
        <v>264</v>
      </c>
      <c r="E575" s="265" t="s">
        <v>264</v>
      </c>
      <c r="F575" s="265" t="s">
        <v>264</v>
      </c>
      <c r="G575" s="265" t="s">
        <v>265</v>
      </c>
      <c r="H575" s="265" t="s">
        <v>265</v>
      </c>
      <c r="I575" s="265" t="s">
        <v>265</v>
      </c>
      <c r="J575" s="265" t="s">
        <v>265</v>
      </c>
      <c r="K575" s="265" t="s">
        <v>265</v>
      </c>
      <c r="L575" s="265" t="s">
        <v>265</v>
      </c>
      <c r="AQ575" s="267"/>
    </row>
    <row r="576" spans="1:43" s="265" customFormat="1">
      <c r="A576" s="265">
        <v>212749</v>
      </c>
      <c r="B576" s="265" t="s">
        <v>3417</v>
      </c>
      <c r="C576" s="265" t="s">
        <v>264</v>
      </c>
      <c r="D576" s="265" t="s">
        <v>264</v>
      </c>
      <c r="E576" s="265" t="s">
        <v>264</v>
      </c>
      <c r="F576" s="265" t="s">
        <v>264</v>
      </c>
      <c r="G576" s="265" t="s">
        <v>265</v>
      </c>
      <c r="H576" s="265" t="s">
        <v>265</v>
      </c>
      <c r="I576" s="265" t="s">
        <v>265</v>
      </c>
      <c r="J576" s="265" t="s">
        <v>265</v>
      </c>
      <c r="K576" s="265" t="s">
        <v>265</v>
      </c>
      <c r="L576" s="265" t="s">
        <v>265</v>
      </c>
      <c r="AQ576" s="267"/>
    </row>
    <row r="577" spans="1:43" s="265" customFormat="1">
      <c r="A577" s="265">
        <v>211138</v>
      </c>
      <c r="B577" s="265" t="s">
        <v>3417</v>
      </c>
      <c r="C577" s="265" t="s">
        <v>264</v>
      </c>
      <c r="D577" s="265" t="s">
        <v>264</v>
      </c>
      <c r="E577" s="265" t="s">
        <v>264</v>
      </c>
      <c r="F577" s="265" t="s">
        <v>264</v>
      </c>
      <c r="G577" s="265" t="s">
        <v>265</v>
      </c>
      <c r="H577" s="265" t="s">
        <v>265</v>
      </c>
      <c r="I577" s="265" t="s">
        <v>265</v>
      </c>
      <c r="J577" s="265" t="s">
        <v>265</v>
      </c>
      <c r="K577" s="265" t="s">
        <v>265</v>
      </c>
      <c r="L577" s="265" t="s">
        <v>265</v>
      </c>
      <c r="AQ577" s="267"/>
    </row>
    <row r="578" spans="1:43" s="265" customFormat="1">
      <c r="A578" s="265">
        <v>209683</v>
      </c>
      <c r="B578" s="265" t="s">
        <v>3417</v>
      </c>
      <c r="C578" s="265" t="s">
        <v>264</v>
      </c>
      <c r="D578" s="265" t="s">
        <v>264</v>
      </c>
      <c r="E578" s="265" t="s">
        <v>264</v>
      </c>
      <c r="F578" s="265" t="s">
        <v>264</v>
      </c>
      <c r="G578" s="265" t="s">
        <v>265</v>
      </c>
      <c r="H578" s="265" t="s">
        <v>265</v>
      </c>
      <c r="I578" s="265" t="s">
        <v>265</v>
      </c>
      <c r="J578" s="265" t="s">
        <v>265</v>
      </c>
      <c r="K578" s="265" t="s">
        <v>265</v>
      </c>
      <c r="L578" s="265" t="s">
        <v>265</v>
      </c>
      <c r="AQ578" s="267"/>
    </row>
    <row r="579" spans="1:43" s="265" customFormat="1">
      <c r="A579" s="265">
        <v>212248</v>
      </c>
      <c r="B579" s="265" t="s">
        <v>3417</v>
      </c>
      <c r="C579" s="265" t="s">
        <v>264</v>
      </c>
      <c r="D579" s="265" t="s">
        <v>265</v>
      </c>
      <c r="E579" s="265" t="s">
        <v>264</v>
      </c>
      <c r="F579" s="265" t="s">
        <v>265</v>
      </c>
      <c r="G579" s="265" t="s">
        <v>266</v>
      </c>
      <c r="H579" s="265" t="s">
        <v>265</v>
      </c>
      <c r="I579" s="265" t="s">
        <v>265</v>
      </c>
      <c r="J579" s="265" t="s">
        <v>265</v>
      </c>
      <c r="K579" s="265" t="s">
        <v>265</v>
      </c>
      <c r="L579" s="265" t="s">
        <v>265</v>
      </c>
      <c r="AQ579" s="267"/>
    </row>
    <row r="580" spans="1:43" s="265" customFormat="1">
      <c r="A580" s="265">
        <v>211736</v>
      </c>
      <c r="B580" s="265" t="s">
        <v>3417</v>
      </c>
      <c r="C580" s="265" t="s">
        <v>264</v>
      </c>
      <c r="D580" s="265" t="s">
        <v>266</v>
      </c>
      <c r="E580" s="265" t="s">
        <v>264</v>
      </c>
      <c r="F580" s="265" t="s">
        <v>265</v>
      </c>
      <c r="G580" s="265" t="s">
        <v>266</v>
      </c>
      <c r="H580" s="265" t="s">
        <v>265</v>
      </c>
      <c r="I580" s="265" t="s">
        <v>265</v>
      </c>
      <c r="J580" s="265" t="s">
        <v>265</v>
      </c>
      <c r="K580" s="265" t="s">
        <v>265</v>
      </c>
      <c r="L580" s="265" t="s">
        <v>265</v>
      </c>
      <c r="AQ580" s="267"/>
    </row>
    <row r="581" spans="1:43" s="265" customFormat="1">
      <c r="A581" s="265">
        <v>213131</v>
      </c>
      <c r="B581" s="265" t="s">
        <v>3417</v>
      </c>
      <c r="C581" s="265" t="s">
        <v>264</v>
      </c>
      <c r="D581" s="265" t="s">
        <v>266</v>
      </c>
      <c r="E581" s="265" t="s">
        <v>264</v>
      </c>
      <c r="F581" s="265" t="s">
        <v>266</v>
      </c>
      <c r="G581" s="265" t="s">
        <v>266</v>
      </c>
      <c r="H581" s="265" t="s">
        <v>265</v>
      </c>
      <c r="I581" s="265" t="s">
        <v>265</v>
      </c>
      <c r="J581" s="265" t="s">
        <v>265</v>
      </c>
      <c r="K581" s="265" t="s">
        <v>265</v>
      </c>
      <c r="L581" s="265" t="s">
        <v>265</v>
      </c>
      <c r="AQ581" s="267"/>
    </row>
    <row r="582" spans="1:43" s="265" customFormat="1">
      <c r="A582" s="265">
        <v>214568</v>
      </c>
      <c r="B582" s="265" t="s">
        <v>3417</v>
      </c>
      <c r="C582" s="265" t="s">
        <v>264</v>
      </c>
      <c r="D582" s="265" t="s">
        <v>266</v>
      </c>
      <c r="E582" s="265" t="s">
        <v>264</v>
      </c>
      <c r="F582" s="265" t="s">
        <v>264</v>
      </c>
      <c r="G582" s="265" t="s">
        <v>266</v>
      </c>
      <c r="H582" s="265" t="s">
        <v>265</v>
      </c>
      <c r="I582" s="265" t="s">
        <v>265</v>
      </c>
      <c r="J582" s="265" t="s">
        <v>265</v>
      </c>
      <c r="K582" s="265" t="s">
        <v>265</v>
      </c>
      <c r="L582" s="265" t="s">
        <v>265</v>
      </c>
      <c r="AQ582" s="267"/>
    </row>
    <row r="583" spans="1:43" s="265" customFormat="1">
      <c r="A583" s="265">
        <v>209892</v>
      </c>
      <c r="B583" s="265" t="s">
        <v>3417</v>
      </c>
      <c r="C583" s="265" t="s">
        <v>264</v>
      </c>
      <c r="D583" s="265" t="s">
        <v>266</v>
      </c>
      <c r="E583" s="265" t="s">
        <v>264</v>
      </c>
      <c r="F583" s="265" t="s">
        <v>264</v>
      </c>
      <c r="G583" s="265" t="s">
        <v>266</v>
      </c>
      <c r="H583" s="265" t="s">
        <v>265</v>
      </c>
      <c r="I583" s="265" t="s">
        <v>265</v>
      </c>
      <c r="J583" s="265" t="s">
        <v>265</v>
      </c>
      <c r="K583" s="265" t="s">
        <v>265</v>
      </c>
      <c r="L583" s="265" t="s">
        <v>265</v>
      </c>
      <c r="AQ583" s="267"/>
    </row>
    <row r="584" spans="1:43" s="265" customFormat="1">
      <c r="A584" s="265">
        <v>211104</v>
      </c>
      <c r="B584" s="265" t="s">
        <v>3417</v>
      </c>
      <c r="C584" s="265" t="s">
        <v>264</v>
      </c>
      <c r="D584" s="265" t="s">
        <v>265</v>
      </c>
      <c r="E584" s="265" t="s">
        <v>265</v>
      </c>
      <c r="F584" s="265" t="s">
        <v>265</v>
      </c>
      <c r="G584" s="265" t="s">
        <v>264</v>
      </c>
      <c r="H584" s="265" t="s">
        <v>265</v>
      </c>
      <c r="I584" s="265" t="s">
        <v>265</v>
      </c>
      <c r="J584" s="265" t="s">
        <v>265</v>
      </c>
      <c r="K584" s="265" t="s">
        <v>265</v>
      </c>
      <c r="L584" s="265" t="s">
        <v>265</v>
      </c>
      <c r="AQ584" s="267"/>
    </row>
    <row r="585" spans="1:43" s="265" customFormat="1">
      <c r="A585" s="265">
        <v>209049</v>
      </c>
      <c r="B585" s="265" t="s">
        <v>3417</v>
      </c>
      <c r="C585" s="265" t="s">
        <v>264</v>
      </c>
      <c r="D585" s="265" t="s">
        <v>266</v>
      </c>
      <c r="E585" s="265" t="s">
        <v>264</v>
      </c>
      <c r="F585" s="265" t="s">
        <v>265</v>
      </c>
      <c r="G585" s="265" t="s">
        <v>264</v>
      </c>
      <c r="H585" s="265" t="s">
        <v>265</v>
      </c>
      <c r="I585" s="265" t="s">
        <v>265</v>
      </c>
      <c r="J585" s="265" t="s">
        <v>265</v>
      </c>
      <c r="K585" s="265" t="s">
        <v>265</v>
      </c>
      <c r="L585" s="265" t="s">
        <v>265</v>
      </c>
      <c r="AQ585" s="267"/>
    </row>
    <row r="586" spans="1:43" s="265" customFormat="1">
      <c r="A586" s="265">
        <v>211579</v>
      </c>
      <c r="B586" s="265" t="s">
        <v>3417</v>
      </c>
      <c r="C586" s="265" t="s">
        <v>264</v>
      </c>
      <c r="D586" s="265" t="s">
        <v>266</v>
      </c>
      <c r="E586" s="265" t="s">
        <v>264</v>
      </c>
      <c r="F586" s="265" t="s">
        <v>264</v>
      </c>
      <c r="G586" s="265" t="s">
        <v>264</v>
      </c>
      <c r="H586" s="265" t="s">
        <v>265</v>
      </c>
      <c r="I586" s="265" t="s">
        <v>265</v>
      </c>
      <c r="J586" s="265" t="s">
        <v>265</v>
      </c>
      <c r="K586" s="265" t="s">
        <v>265</v>
      </c>
      <c r="L586" s="265" t="s">
        <v>265</v>
      </c>
      <c r="AQ586" s="267"/>
    </row>
    <row r="587" spans="1:43" s="265" customFormat="1">
      <c r="A587" s="265">
        <v>215122</v>
      </c>
      <c r="B587" s="265" t="s">
        <v>3417</v>
      </c>
      <c r="C587" s="265" t="s">
        <v>264</v>
      </c>
      <c r="D587" s="265" t="s">
        <v>264</v>
      </c>
      <c r="E587" s="265" t="s">
        <v>264</v>
      </c>
      <c r="F587" s="265" t="s">
        <v>264</v>
      </c>
      <c r="G587" s="265" t="s">
        <v>264</v>
      </c>
      <c r="H587" s="265" t="s">
        <v>265</v>
      </c>
      <c r="I587" s="265" t="s">
        <v>265</v>
      </c>
      <c r="J587" s="265" t="s">
        <v>265</v>
      </c>
      <c r="K587" s="265" t="s">
        <v>265</v>
      </c>
      <c r="L587" s="265" t="s">
        <v>265</v>
      </c>
      <c r="AQ587" s="267"/>
    </row>
    <row r="588" spans="1:43" s="265" customFormat="1">
      <c r="A588" s="265">
        <v>214540</v>
      </c>
      <c r="B588" s="265" t="s">
        <v>3417</v>
      </c>
      <c r="C588" s="265" t="s">
        <v>264</v>
      </c>
      <c r="D588" s="265" t="s">
        <v>264</v>
      </c>
      <c r="E588" s="265" t="s">
        <v>264</v>
      </c>
      <c r="F588" s="265" t="s">
        <v>264</v>
      </c>
      <c r="G588" s="265" t="s">
        <v>264</v>
      </c>
      <c r="H588" s="265" t="s">
        <v>265</v>
      </c>
      <c r="I588" s="265" t="s">
        <v>265</v>
      </c>
      <c r="J588" s="265" t="s">
        <v>265</v>
      </c>
      <c r="K588" s="265" t="s">
        <v>265</v>
      </c>
      <c r="L588" s="265" t="s">
        <v>265</v>
      </c>
      <c r="AQ588" s="267"/>
    </row>
    <row r="589" spans="1:43" s="265" customFormat="1">
      <c r="A589" s="265">
        <v>214437</v>
      </c>
      <c r="B589" s="265" t="s">
        <v>3417</v>
      </c>
      <c r="C589" s="265" t="s">
        <v>264</v>
      </c>
      <c r="D589" s="265" t="s">
        <v>264</v>
      </c>
      <c r="E589" s="265" t="s">
        <v>264</v>
      </c>
      <c r="F589" s="265" t="s">
        <v>264</v>
      </c>
      <c r="G589" s="265" t="s">
        <v>264</v>
      </c>
      <c r="H589" s="265" t="s">
        <v>265</v>
      </c>
      <c r="I589" s="265" t="s">
        <v>265</v>
      </c>
      <c r="J589" s="265" t="s">
        <v>265</v>
      </c>
      <c r="K589" s="265" t="s">
        <v>265</v>
      </c>
      <c r="L589" s="265" t="s">
        <v>265</v>
      </c>
      <c r="AQ589" s="267"/>
    </row>
    <row r="590" spans="1:43" s="265" customFormat="1">
      <c r="A590" s="265">
        <v>211645</v>
      </c>
      <c r="B590" s="265" t="s">
        <v>3417</v>
      </c>
      <c r="C590" s="265" t="s">
        <v>264</v>
      </c>
      <c r="D590" s="265" t="s">
        <v>264</v>
      </c>
      <c r="E590" s="265" t="s">
        <v>264</v>
      </c>
      <c r="F590" s="265" t="s">
        <v>264</v>
      </c>
      <c r="G590" s="265" t="s">
        <v>264</v>
      </c>
      <c r="H590" s="265" t="s">
        <v>265</v>
      </c>
      <c r="I590" s="265" t="s">
        <v>265</v>
      </c>
      <c r="J590" s="265" t="s">
        <v>265</v>
      </c>
      <c r="K590" s="265" t="s">
        <v>265</v>
      </c>
      <c r="L590" s="265" t="s">
        <v>265</v>
      </c>
      <c r="AQ590" s="267"/>
    </row>
    <row r="591" spans="1:43" s="265" customFormat="1">
      <c r="A591" s="265">
        <v>209506</v>
      </c>
      <c r="B591" s="265" t="s">
        <v>3417</v>
      </c>
      <c r="C591" s="265" t="s">
        <v>264</v>
      </c>
      <c r="D591" s="265" t="s">
        <v>264</v>
      </c>
      <c r="E591" s="265" t="s">
        <v>264</v>
      </c>
      <c r="F591" s="265" t="s">
        <v>264</v>
      </c>
      <c r="G591" s="265" t="s">
        <v>264</v>
      </c>
      <c r="H591" s="265" t="s">
        <v>265</v>
      </c>
      <c r="I591" s="265" t="s">
        <v>265</v>
      </c>
      <c r="J591" s="265" t="s">
        <v>265</v>
      </c>
      <c r="K591" s="265" t="s">
        <v>265</v>
      </c>
      <c r="L591" s="265" t="s">
        <v>265</v>
      </c>
      <c r="AQ591" s="267"/>
    </row>
    <row r="592" spans="1:43" s="265" customFormat="1">
      <c r="A592" s="265">
        <v>213961</v>
      </c>
      <c r="B592" s="265" t="s">
        <v>3417</v>
      </c>
      <c r="C592" s="265" t="s">
        <v>264</v>
      </c>
      <c r="D592" s="265" t="s">
        <v>264</v>
      </c>
      <c r="E592" s="265" t="s">
        <v>264</v>
      </c>
      <c r="F592" s="265" t="s">
        <v>264</v>
      </c>
      <c r="G592" s="265" t="s">
        <v>265</v>
      </c>
      <c r="H592" s="265" t="s">
        <v>266</v>
      </c>
      <c r="I592" s="265" t="s">
        <v>265</v>
      </c>
      <c r="J592" s="265" t="s">
        <v>265</v>
      </c>
      <c r="K592" s="265" t="s">
        <v>265</v>
      </c>
      <c r="L592" s="265" t="s">
        <v>265</v>
      </c>
      <c r="AQ592" s="267"/>
    </row>
    <row r="593" spans="1:43" s="265" customFormat="1">
      <c r="A593" s="265">
        <v>211498</v>
      </c>
      <c r="B593" s="265" t="s">
        <v>3417</v>
      </c>
      <c r="C593" s="265" t="s">
        <v>264</v>
      </c>
      <c r="D593" s="265" t="s">
        <v>266</v>
      </c>
      <c r="E593" s="265" t="s">
        <v>266</v>
      </c>
      <c r="F593" s="265" t="s">
        <v>266</v>
      </c>
      <c r="G593" s="265" t="s">
        <v>264</v>
      </c>
      <c r="H593" s="265" t="s">
        <v>265</v>
      </c>
      <c r="I593" s="265" t="s">
        <v>266</v>
      </c>
      <c r="J593" s="265" t="s">
        <v>265</v>
      </c>
      <c r="K593" s="265" t="s">
        <v>265</v>
      </c>
      <c r="L593" s="265" t="s">
        <v>265</v>
      </c>
      <c r="AQ593" s="267"/>
    </row>
    <row r="594" spans="1:43" s="265" customFormat="1">
      <c r="A594" s="265">
        <v>213458</v>
      </c>
      <c r="B594" s="265" t="s">
        <v>3417</v>
      </c>
      <c r="C594" s="265" t="s">
        <v>264</v>
      </c>
      <c r="D594" s="265" t="s">
        <v>264</v>
      </c>
      <c r="E594" s="265" t="s">
        <v>264</v>
      </c>
      <c r="F594" s="265" t="s">
        <v>264</v>
      </c>
      <c r="G594" s="265" t="s">
        <v>264</v>
      </c>
      <c r="H594" s="265" t="s">
        <v>265</v>
      </c>
      <c r="I594" s="265" t="s">
        <v>266</v>
      </c>
      <c r="J594" s="265" t="s">
        <v>265</v>
      </c>
      <c r="K594" s="265" t="s">
        <v>265</v>
      </c>
      <c r="L594" s="265" t="s">
        <v>265</v>
      </c>
      <c r="AQ594" s="267"/>
    </row>
    <row r="595" spans="1:43" s="265" customFormat="1">
      <c r="A595" s="265">
        <v>214578</v>
      </c>
      <c r="B595" s="265" t="s">
        <v>3417</v>
      </c>
      <c r="C595" s="265" t="s">
        <v>264</v>
      </c>
      <c r="D595" s="265" t="s">
        <v>266</v>
      </c>
      <c r="E595" s="265" t="s">
        <v>264</v>
      </c>
      <c r="F595" s="265" t="s">
        <v>266</v>
      </c>
      <c r="G595" s="265" t="s">
        <v>264</v>
      </c>
      <c r="H595" s="265" t="s">
        <v>266</v>
      </c>
      <c r="I595" s="265" t="s">
        <v>266</v>
      </c>
      <c r="J595" s="265" t="s">
        <v>265</v>
      </c>
      <c r="K595" s="265" t="s">
        <v>265</v>
      </c>
      <c r="L595" s="265" t="s">
        <v>265</v>
      </c>
      <c r="AQ595" s="267"/>
    </row>
    <row r="596" spans="1:43" s="265" customFormat="1">
      <c r="A596" s="265">
        <v>215145</v>
      </c>
      <c r="B596" s="265" t="s">
        <v>3417</v>
      </c>
      <c r="C596" s="265" t="s">
        <v>264</v>
      </c>
      <c r="D596" s="265" t="s">
        <v>264</v>
      </c>
      <c r="E596" s="265" t="s">
        <v>264</v>
      </c>
      <c r="F596" s="265" t="s">
        <v>266</v>
      </c>
      <c r="G596" s="265" t="s">
        <v>264</v>
      </c>
      <c r="H596" s="265" t="s">
        <v>265</v>
      </c>
      <c r="I596" s="265" t="s">
        <v>265</v>
      </c>
      <c r="J596" s="265" t="s">
        <v>266</v>
      </c>
      <c r="K596" s="265" t="s">
        <v>265</v>
      </c>
      <c r="L596" s="265" t="s">
        <v>265</v>
      </c>
      <c r="AQ596" s="267"/>
    </row>
    <row r="597" spans="1:43" s="265" customFormat="1">
      <c r="A597" s="265">
        <v>213867</v>
      </c>
      <c r="B597" s="265" t="s">
        <v>3417</v>
      </c>
      <c r="C597" s="265" t="s">
        <v>264</v>
      </c>
      <c r="D597" s="265" t="s">
        <v>264</v>
      </c>
      <c r="E597" s="265" t="s">
        <v>264</v>
      </c>
      <c r="F597" s="265" t="s">
        <v>264</v>
      </c>
      <c r="G597" s="265" t="s">
        <v>264</v>
      </c>
      <c r="H597" s="265" t="s">
        <v>265</v>
      </c>
      <c r="I597" s="265" t="s">
        <v>266</v>
      </c>
      <c r="J597" s="265" t="s">
        <v>266</v>
      </c>
      <c r="K597" s="265" t="s">
        <v>265</v>
      </c>
      <c r="L597" s="265" t="s">
        <v>265</v>
      </c>
      <c r="AQ597" s="267"/>
    </row>
    <row r="598" spans="1:43" s="265" customFormat="1">
      <c r="A598" s="265">
        <v>211489</v>
      </c>
      <c r="B598" s="265" t="s">
        <v>3417</v>
      </c>
      <c r="C598" s="265" t="s">
        <v>264</v>
      </c>
      <c r="D598" s="265" t="s">
        <v>266</v>
      </c>
      <c r="E598" s="265" t="s">
        <v>266</v>
      </c>
      <c r="F598" s="265" t="s">
        <v>266</v>
      </c>
      <c r="G598" s="265" t="s">
        <v>265</v>
      </c>
      <c r="H598" s="265" t="s">
        <v>265</v>
      </c>
      <c r="I598" s="265" t="s">
        <v>266</v>
      </c>
      <c r="J598" s="265" t="s">
        <v>264</v>
      </c>
      <c r="K598" s="265" t="s">
        <v>265</v>
      </c>
      <c r="L598" s="265" t="s">
        <v>265</v>
      </c>
      <c r="AQ598" s="267"/>
    </row>
    <row r="599" spans="1:43" s="265" customFormat="1">
      <c r="A599" s="265">
        <v>213471</v>
      </c>
      <c r="B599" s="265" t="s">
        <v>3417</v>
      </c>
      <c r="C599" s="265" t="s">
        <v>264</v>
      </c>
      <c r="D599" s="265" t="s">
        <v>266</v>
      </c>
      <c r="E599" s="265" t="s">
        <v>266</v>
      </c>
      <c r="F599" s="265" t="s">
        <v>264</v>
      </c>
      <c r="G599" s="265" t="s">
        <v>265</v>
      </c>
      <c r="H599" s="265" t="s">
        <v>265</v>
      </c>
      <c r="I599" s="265" t="s">
        <v>265</v>
      </c>
      <c r="J599" s="265" t="s">
        <v>265</v>
      </c>
      <c r="K599" s="265" t="s">
        <v>266</v>
      </c>
      <c r="L599" s="265" t="s">
        <v>265</v>
      </c>
      <c r="AQ599" s="267"/>
    </row>
    <row r="600" spans="1:43" s="265" customFormat="1">
      <c r="A600" s="265">
        <v>214604</v>
      </c>
      <c r="B600" s="265" t="s">
        <v>3417</v>
      </c>
      <c r="C600" s="265" t="s">
        <v>264</v>
      </c>
      <c r="D600" s="265" t="s">
        <v>264</v>
      </c>
      <c r="E600" s="265" t="s">
        <v>264</v>
      </c>
      <c r="F600" s="265" t="s">
        <v>264</v>
      </c>
      <c r="G600" s="265" t="s">
        <v>264</v>
      </c>
      <c r="H600" s="265" t="s">
        <v>265</v>
      </c>
      <c r="I600" s="265" t="s">
        <v>265</v>
      </c>
      <c r="J600" s="265" t="s">
        <v>265</v>
      </c>
      <c r="K600" s="265" t="s">
        <v>266</v>
      </c>
      <c r="L600" s="265" t="s">
        <v>265</v>
      </c>
      <c r="AQ600" s="267"/>
    </row>
    <row r="601" spans="1:43" s="265" customFormat="1">
      <c r="A601" s="265">
        <v>210931</v>
      </c>
      <c r="B601" s="265" t="s">
        <v>3417</v>
      </c>
      <c r="C601" s="265" t="s">
        <v>264</v>
      </c>
      <c r="D601" s="265" t="s">
        <v>266</v>
      </c>
      <c r="E601" s="265" t="s">
        <v>264</v>
      </c>
      <c r="F601" s="265" t="s">
        <v>265</v>
      </c>
      <c r="G601" s="265" t="s">
        <v>266</v>
      </c>
      <c r="H601" s="265" t="s">
        <v>266</v>
      </c>
      <c r="I601" s="265" t="s">
        <v>265</v>
      </c>
      <c r="J601" s="265" t="s">
        <v>265</v>
      </c>
      <c r="K601" s="265" t="s">
        <v>266</v>
      </c>
      <c r="L601" s="265" t="s">
        <v>265</v>
      </c>
      <c r="AQ601" s="267"/>
    </row>
    <row r="602" spans="1:43" s="265" customFormat="1">
      <c r="A602" s="265">
        <v>213191</v>
      </c>
      <c r="B602" s="265" t="s">
        <v>3417</v>
      </c>
      <c r="C602" s="265" t="s">
        <v>264</v>
      </c>
      <c r="D602" s="265" t="s">
        <v>264</v>
      </c>
      <c r="E602" s="265" t="s">
        <v>264</v>
      </c>
      <c r="F602" s="265" t="s">
        <v>264</v>
      </c>
      <c r="G602" s="265" t="s">
        <v>266</v>
      </c>
      <c r="H602" s="265" t="s">
        <v>266</v>
      </c>
      <c r="I602" s="265" t="s">
        <v>265</v>
      </c>
      <c r="J602" s="265" t="s">
        <v>265</v>
      </c>
      <c r="K602" s="265" t="s">
        <v>266</v>
      </c>
      <c r="L602" s="265" t="s">
        <v>265</v>
      </c>
      <c r="AQ602" s="267"/>
    </row>
    <row r="603" spans="1:43" s="265" customFormat="1">
      <c r="A603" s="265">
        <v>214167</v>
      </c>
      <c r="B603" s="265" t="s">
        <v>3417</v>
      </c>
      <c r="C603" s="265" t="s">
        <v>264</v>
      </c>
      <c r="D603" s="265" t="s">
        <v>264</v>
      </c>
      <c r="E603" s="265" t="s">
        <v>266</v>
      </c>
      <c r="F603" s="265" t="s">
        <v>265</v>
      </c>
      <c r="G603" s="265" t="s">
        <v>265</v>
      </c>
      <c r="H603" s="265" t="s">
        <v>265</v>
      </c>
      <c r="I603" s="265" t="s">
        <v>266</v>
      </c>
      <c r="J603" s="265" t="s">
        <v>265</v>
      </c>
      <c r="K603" s="265" t="s">
        <v>266</v>
      </c>
      <c r="L603" s="265" t="s">
        <v>265</v>
      </c>
      <c r="AQ603" s="267"/>
    </row>
    <row r="604" spans="1:43" s="265" customFormat="1">
      <c r="A604" s="265">
        <v>214652</v>
      </c>
      <c r="B604" s="265" t="s">
        <v>3417</v>
      </c>
      <c r="C604" s="265" t="s">
        <v>264</v>
      </c>
      <c r="D604" s="265" t="s">
        <v>266</v>
      </c>
      <c r="E604" s="265" t="s">
        <v>266</v>
      </c>
      <c r="F604" s="265" t="s">
        <v>266</v>
      </c>
      <c r="G604" s="265" t="s">
        <v>266</v>
      </c>
      <c r="H604" s="265" t="s">
        <v>265</v>
      </c>
      <c r="I604" s="265" t="s">
        <v>266</v>
      </c>
      <c r="J604" s="265" t="s">
        <v>265</v>
      </c>
      <c r="K604" s="265" t="s">
        <v>266</v>
      </c>
      <c r="L604" s="265" t="s">
        <v>265</v>
      </c>
      <c r="AQ604" s="267"/>
    </row>
    <row r="605" spans="1:43" s="265" customFormat="1">
      <c r="A605" s="265">
        <v>214161</v>
      </c>
      <c r="B605" s="265" t="s">
        <v>3417</v>
      </c>
      <c r="C605" s="265" t="s">
        <v>264</v>
      </c>
      <c r="D605" s="265" t="s">
        <v>266</v>
      </c>
      <c r="E605" s="265" t="s">
        <v>266</v>
      </c>
      <c r="F605" s="265" t="s">
        <v>264</v>
      </c>
      <c r="G605" s="265" t="s">
        <v>264</v>
      </c>
      <c r="H605" s="265" t="s">
        <v>265</v>
      </c>
      <c r="I605" s="265" t="s">
        <v>266</v>
      </c>
      <c r="J605" s="265" t="s">
        <v>265</v>
      </c>
      <c r="K605" s="265" t="s">
        <v>266</v>
      </c>
      <c r="L605" s="265" t="s">
        <v>265</v>
      </c>
      <c r="AQ605" s="267"/>
    </row>
    <row r="606" spans="1:43" s="265" customFormat="1">
      <c r="A606" s="265">
        <v>213227</v>
      </c>
      <c r="B606" s="265" t="s">
        <v>3417</v>
      </c>
      <c r="C606" s="265" t="s">
        <v>264</v>
      </c>
      <c r="D606" s="265" t="s">
        <v>264</v>
      </c>
      <c r="E606" s="265" t="s">
        <v>264</v>
      </c>
      <c r="F606" s="265" t="s">
        <v>264</v>
      </c>
      <c r="G606" s="265" t="s">
        <v>264</v>
      </c>
      <c r="H606" s="265" t="s">
        <v>265</v>
      </c>
      <c r="I606" s="265" t="s">
        <v>266</v>
      </c>
      <c r="J606" s="265" t="s">
        <v>265</v>
      </c>
      <c r="K606" s="265" t="s">
        <v>266</v>
      </c>
      <c r="L606" s="265" t="s">
        <v>265</v>
      </c>
      <c r="AQ606" s="267"/>
    </row>
    <row r="607" spans="1:43" s="265" customFormat="1">
      <c r="A607" s="265">
        <v>214884</v>
      </c>
      <c r="B607" s="265" t="s">
        <v>3417</v>
      </c>
      <c r="C607" s="265" t="s">
        <v>264</v>
      </c>
      <c r="D607" s="265" t="s">
        <v>264</v>
      </c>
      <c r="E607" s="265" t="s">
        <v>266</v>
      </c>
      <c r="F607" s="265" t="s">
        <v>266</v>
      </c>
      <c r="G607" s="265" t="s">
        <v>265</v>
      </c>
      <c r="H607" s="265" t="s">
        <v>266</v>
      </c>
      <c r="I607" s="265" t="s">
        <v>266</v>
      </c>
      <c r="J607" s="265" t="s">
        <v>265</v>
      </c>
      <c r="K607" s="265" t="s">
        <v>266</v>
      </c>
      <c r="L607" s="265" t="s">
        <v>265</v>
      </c>
      <c r="AQ607" s="267"/>
    </row>
    <row r="608" spans="1:43" s="265" customFormat="1">
      <c r="A608" s="265">
        <v>214327</v>
      </c>
      <c r="B608" s="265" t="s">
        <v>3417</v>
      </c>
      <c r="C608" s="265" t="s">
        <v>264</v>
      </c>
      <c r="D608" s="265" t="s">
        <v>266</v>
      </c>
      <c r="E608" s="265" t="s">
        <v>264</v>
      </c>
      <c r="F608" s="265" t="s">
        <v>266</v>
      </c>
      <c r="G608" s="265" t="s">
        <v>265</v>
      </c>
      <c r="H608" s="265" t="s">
        <v>266</v>
      </c>
      <c r="I608" s="265" t="s">
        <v>266</v>
      </c>
      <c r="J608" s="265" t="s">
        <v>265</v>
      </c>
      <c r="K608" s="265" t="s">
        <v>266</v>
      </c>
      <c r="L608" s="265" t="s">
        <v>265</v>
      </c>
      <c r="AQ608" s="267"/>
    </row>
    <row r="609" spans="1:43" s="265" customFormat="1">
      <c r="A609" s="265">
        <v>215375</v>
      </c>
      <c r="B609" s="265" t="s">
        <v>3417</v>
      </c>
      <c r="C609" s="265" t="s">
        <v>264</v>
      </c>
      <c r="D609" s="265" t="s">
        <v>266</v>
      </c>
      <c r="E609" s="265" t="s">
        <v>266</v>
      </c>
      <c r="F609" s="265" t="s">
        <v>264</v>
      </c>
      <c r="G609" s="265" t="s">
        <v>264</v>
      </c>
      <c r="H609" s="265" t="s">
        <v>266</v>
      </c>
      <c r="I609" s="265" t="s">
        <v>266</v>
      </c>
      <c r="J609" s="265" t="s">
        <v>265</v>
      </c>
      <c r="K609" s="265" t="s">
        <v>266</v>
      </c>
      <c r="L609" s="265" t="s">
        <v>265</v>
      </c>
      <c r="AQ609" s="267"/>
    </row>
    <row r="610" spans="1:43" s="265" customFormat="1">
      <c r="A610" s="265">
        <v>210244</v>
      </c>
      <c r="B610" s="265" t="s">
        <v>3417</v>
      </c>
      <c r="C610" s="265" t="s">
        <v>264</v>
      </c>
      <c r="D610" s="265" t="s">
        <v>264</v>
      </c>
      <c r="E610" s="265" t="s">
        <v>264</v>
      </c>
      <c r="F610" s="265" t="s">
        <v>264</v>
      </c>
      <c r="G610" s="265" t="s">
        <v>265</v>
      </c>
      <c r="H610" s="265" t="s">
        <v>265</v>
      </c>
      <c r="I610" s="265" t="s">
        <v>265</v>
      </c>
      <c r="J610" s="265" t="s">
        <v>266</v>
      </c>
      <c r="K610" s="265" t="s">
        <v>266</v>
      </c>
      <c r="L610" s="265" t="s">
        <v>265</v>
      </c>
      <c r="AQ610" s="267"/>
    </row>
    <row r="611" spans="1:43" s="265" customFormat="1">
      <c r="A611" s="265">
        <v>214951</v>
      </c>
      <c r="B611" s="265" t="s">
        <v>3417</v>
      </c>
      <c r="C611" s="265" t="s">
        <v>264</v>
      </c>
      <c r="D611" s="265" t="s">
        <v>264</v>
      </c>
      <c r="E611" s="265" t="s">
        <v>264</v>
      </c>
      <c r="F611" s="265" t="s">
        <v>264</v>
      </c>
      <c r="G611" s="265" t="s">
        <v>266</v>
      </c>
      <c r="H611" s="265" t="s">
        <v>265</v>
      </c>
      <c r="I611" s="265" t="s">
        <v>265</v>
      </c>
      <c r="J611" s="265" t="s">
        <v>266</v>
      </c>
      <c r="K611" s="265" t="s">
        <v>266</v>
      </c>
      <c r="L611" s="265" t="s">
        <v>265</v>
      </c>
      <c r="AQ611" s="267"/>
    </row>
    <row r="612" spans="1:43" s="265" customFormat="1">
      <c r="A612" s="265">
        <v>214656</v>
      </c>
      <c r="B612" s="265" t="s">
        <v>3417</v>
      </c>
      <c r="C612" s="265" t="s">
        <v>264</v>
      </c>
      <c r="D612" s="265" t="s">
        <v>264</v>
      </c>
      <c r="E612" s="265" t="s">
        <v>264</v>
      </c>
      <c r="F612" s="265" t="s">
        <v>264</v>
      </c>
      <c r="G612" s="265" t="s">
        <v>266</v>
      </c>
      <c r="H612" s="265" t="s">
        <v>265</v>
      </c>
      <c r="I612" s="265" t="s">
        <v>265</v>
      </c>
      <c r="J612" s="265" t="s">
        <v>266</v>
      </c>
      <c r="K612" s="265" t="s">
        <v>266</v>
      </c>
      <c r="L612" s="265" t="s">
        <v>265</v>
      </c>
      <c r="AQ612" s="267"/>
    </row>
    <row r="613" spans="1:43" s="265" customFormat="1">
      <c r="A613" s="265">
        <v>214440</v>
      </c>
      <c r="B613" s="265" t="s">
        <v>3417</v>
      </c>
      <c r="C613" s="265" t="s">
        <v>264</v>
      </c>
      <c r="D613" s="265" t="s">
        <v>264</v>
      </c>
      <c r="E613" s="265" t="s">
        <v>264</v>
      </c>
      <c r="F613" s="265" t="s">
        <v>264</v>
      </c>
      <c r="G613" s="265" t="s">
        <v>266</v>
      </c>
      <c r="H613" s="265" t="s">
        <v>265</v>
      </c>
      <c r="I613" s="265" t="s">
        <v>265</v>
      </c>
      <c r="J613" s="265" t="s">
        <v>266</v>
      </c>
      <c r="K613" s="265" t="s">
        <v>266</v>
      </c>
      <c r="L613" s="265" t="s">
        <v>265</v>
      </c>
      <c r="AQ613" s="267"/>
    </row>
    <row r="614" spans="1:43" s="265" customFormat="1">
      <c r="A614" s="265">
        <v>212546</v>
      </c>
      <c r="B614" s="265" t="s">
        <v>3417</v>
      </c>
      <c r="C614" s="265" t="s">
        <v>264</v>
      </c>
      <c r="D614" s="265" t="s">
        <v>264</v>
      </c>
      <c r="E614" s="265" t="s">
        <v>264</v>
      </c>
      <c r="F614" s="265" t="s">
        <v>264</v>
      </c>
      <c r="G614" s="265" t="s">
        <v>264</v>
      </c>
      <c r="H614" s="265" t="s">
        <v>265</v>
      </c>
      <c r="I614" s="265" t="s">
        <v>266</v>
      </c>
      <c r="J614" s="265" t="s">
        <v>266</v>
      </c>
      <c r="K614" s="265" t="s">
        <v>266</v>
      </c>
      <c r="L614" s="265" t="s">
        <v>265</v>
      </c>
      <c r="AQ614" s="267"/>
    </row>
    <row r="615" spans="1:43" s="265" customFormat="1">
      <c r="A615" s="265">
        <v>213250</v>
      </c>
      <c r="B615" s="265" t="s">
        <v>3417</v>
      </c>
      <c r="C615" s="265" t="s">
        <v>264</v>
      </c>
      <c r="D615" s="265" t="s">
        <v>264</v>
      </c>
      <c r="E615" s="265" t="s">
        <v>264</v>
      </c>
      <c r="F615" s="265" t="s">
        <v>264</v>
      </c>
      <c r="G615" s="265" t="s">
        <v>264</v>
      </c>
      <c r="H615" s="265" t="s">
        <v>265</v>
      </c>
      <c r="I615" s="265" t="s">
        <v>264</v>
      </c>
      <c r="J615" s="265" t="s">
        <v>266</v>
      </c>
      <c r="K615" s="265" t="s">
        <v>266</v>
      </c>
      <c r="L615" s="265" t="s">
        <v>265</v>
      </c>
      <c r="AQ615" s="267"/>
    </row>
    <row r="616" spans="1:43" s="265" customFormat="1">
      <c r="A616" s="265">
        <v>214585</v>
      </c>
      <c r="B616" s="265" t="s">
        <v>3417</v>
      </c>
      <c r="C616" s="265" t="s">
        <v>264</v>
      </c>
      <c r="D616" s="265" t="s">
        <v>264</v>
      </c>
      <c r="E616" s="265" t="s">
        <v>264</v>
      </c>
      <c r="F616" s="265" t="s">
        <v>264</v>
      </c>
      <c r="G616" s="265" t="s">
        <v>265</v>
      </c>
      <c r="H616" s="265" t="s">
        <v>266</v>
      </c>
      <c r="I616" s="265" t="s">
        <v>266</v>
      </c>
      <c r="J616" s="265" t="s">
        <v>265</v>
      </c>
      <c r="K616" s="265" t="s">
        <v>264</v>
      </c>
      <c r="L616" s="265" t="s">
        <v>265</v>
      </c>
      <c r="AQ616" s="267"/>
    </row>
    <row r="617" spans="1:43" s="265" customFormat="1">
      <c r="A617" s="265">
        <v>213350</v>
      </c>
      <c r="B617" s="265" t="s">
        <v>3417</v>
      </c>
      <c r="C617" s="265" t="s">
        <v>264</v>
      </c>
      <c r="D617" s="265" t="s">
        <v>264</v>
      </c>
      <c r="E617" s="265" t="s">
        <v>264</v>
      </c>
      <c r="F617" s="265" t="s">
        <v>264</v>
      </c>
      <c r="G617" s="265" t="s">
        <v>266</v>
      </c>
      <c r="H617" s="265" t="s">
        <v>264</v>
      </c>
      <c r="I617" s="265" t="s">
        <v>266</v>
      </c>
      <c r="J617" s="265" t="s">
        <v>265</v>
      </c>
      <c r="K617" s="265" t="s">
        <v>264</v>
      </c>
      <c r="L617" s="265" t="s">
        <v>265</v>
      </c>
      <c r="AQ617" s="267"/>
    </row>
    <row r="618" spans="1:43" s="265" customFormat="1">
      <c r="A618" s="265">
        <v>213507</v>
      </c>
      <c r="B618" s="265" t="s">
        <v>3417</v>
      </c>
      <c r="C618" s="265" t="s">
        <v>264</v>
      </c>
      <c r="D618" s="265" t="s">
        <v>264</v>
      </c>
      <c r="E618" s="265" t="s">
        <v>264</v>
      </c>
      <c r="F618" s="265" t="s">
        <v>264</v>
      </c>
      <c r="G618" s="265" t="s">
        <v>264</v>
      </c>
      <c r="H618" s="265" t="s">
        <v>265</v>
      </c>
      <c r="I618" s="265" t="s">
        <v>264</v>
      </c>
      <c r="J618" s="265" t="s">
        <v>265</v>
      </c>
      <c r="K618" s="265" t="s">
        <v>264</v>
      </c>
      <c r="L618" s="265" t="s">
        <v>265</v>
      </c>
      <c r="AQ618" s="267"/>
    </row>
    <row r="619" spans="1:43" s="265" customFormat="1">
      <c r="A619" s="265">
        <v>213258</v>
      </c>
      <c r="B619" s="265" t="s">
        <v>3417</v>
      </c>
      <c r="C619" s="265" t="s">
        <v>264</v>
      </c>
      <c r="D619" s="265" t="s">
        <v>264</v>
      </c>
      <c r="E619" s="265" t="s">
        <v>264</v>
      </c>
      <c r="F619" s="265" t="s">
        <v>264</v>
      </c>
      <c r="G619" s="265" t="s">
        <v>264</v>
      </c>
      <c r="H619" s="265" t="s">
        <v>265</v>
      </c>
      <c r="I619" s="265" t="s">
        <v>264</v>
      </c>
      <c r="J619" s="265" t="s">
        <v>265</v>
      </c>
      <c r="K619" s="265" t="s">
        <v>264</v>
      </c>
      <c r="L619" s="265" t="s">
        <v>265</v>
      </c>
      <c r="AQ619" s="267"/>
    </row>
    <row r="620" spans="1:43" s="265" customFormat="1">
      <c r="A620" s="265">
        <v>211793</v>
      </c>
      <c r="B620" s="265" t="s">
        <v>3417</v>
      </c>
      <c r="C620" s="265" t="s">
        <v>264</v>
      </c>
      <c r="D620" s="265" t="s">
        <v>264</v>
      </c>
      <c r="E620" s="265" t="s">
        <v>264</v>
      </c>
      <c r="F620" s="265" t="s">
        <v>265</v>
      </c>
      <c r="G620" s="265" t="s">
        <v>265</v>
      </c>
      <c r="H620" s="265" t="s">
        <v>265</v>
      </c>
      <c r="I620" s="265" t="s">
        <v>265</v>
      </c>
      <c r="J620" s="265" t="s">
        <v>266</v>
      </c>
      <c r="K620" s="265" t="s">
        <v>264</v>
      </c>
      <c r="L620" s="265" t="s">
        <v>265</v>
      </c>
      <c r="AQ620" s="267"/>
    </row>
    <row r="621" spans="1:43" s="265" customFormat="1">
      <c r="A621" s="265">
        <v>212061</v>
      </c>
      <c r="B621" s="265" t="s">
        <v>3417</v>
      </c>
      <c r="C621" s="265" t="s">
        <v>264</v>
      </c>
      <c r="D621" s="265" t="s">
        <v>264</v>
      </c>
      <c r="E621" s="265" t="s">
        <v>264</v>
      </c>
      <c r="F621" s="265" t="s">
        <v>264</v>
      </c>
      <c r="G621" s="265" t="s">
        <v>265</v>
      </c>
      <c r="H621" s="265" t="s">
        <v>265</v>
      </c>
      <c r="I621" s="265" t="s">
        <v>264</v>
      </c>
      <c r="J621" s="265" t="s">
        <v>266</v>
      </c>
      <c r="K621" s="265" t="s">
        <v>264</v>
      </c>
      <c r="L621" s="265" t="s">
        <v>265</v>
      </c>
      <c r="AQ621" s="267"/>
    </row>
    <row r="622" spans="1:43" s="265" customFormat="1">
      <c r="A622" s="265">
        <v>214499</v>
      </c>
      <c r="B622" s="265" t="s">
        <v>3417</v>
      </c>
      <c r="C622" s="265" t="s">
        <v>264</v>
      </c>
      <c r="D622" s="265" t="s">
        <v>264</v>
      </c>
      <c r="E622" s="265" t="s">
        <v>265</v>
      </c>
      <c r="F622" s="265" t="s">
        <v>266</v>
      </c>
      <c r="G622" s="265" t="s">
        <v>266</v>
      </c>
      <c r="H622" s="265" t="s">
        <v>265</v>
      </c>
      <c r="I622" s="265" t="s">
        <v>264</v>
      </c>
      <c r="J622" s="265" t="s">
        <v>266</v>
      </c>
      <c r="K622" s="265" t="s">
        <v>264</v>
      </c>
      <c r="L622" s="265" t="s">
        <v>265</v>
      </c>
      <c r="AQ622" s="267"/>
    </row>
    <row r="623" spans="1:43" s="265" customFormat="1">
      <c r="A623" s="265">
        <v>213166</v>
      </c>
      <c r="B623" s="265" t="s">
        <v>3417</v>
      </c>
      <c r="C623" s="265" t="s">
        <v>264</v>
      </c>
      <c r="D623" s="265" t="s">
        <v>264</v>
      </c>
      <c r="E623" s="265" t="s">
        <v>264</v>
      </c>
      <c r="F623" s="265" t="s">
        <v>264</v>
      </c>
      <c r="G623" s="265" t="s">
        <v>264</v>
      </c>
      <c r="H623" s="265" t="s">
        <v>266</v>
      </c>
      <c r="I623" s="265" t="s">
        <v>266</v>
      </c>
      <c r="J623" s="265" t="s">
        <v>265</v>
      </c>
      <c r="K623" s="265" t="s">
        <v>265</v>
      </c>
      <c r="L623" s="265" t="s">
        <v>266</v>
      </c>
      <c r="AQ623" s="267"/>
    </row>
    <row r="624" spans="1:43" s="265" customFormat="1">
      <c r="A624" s="265">
        <v>213759</v>
      </c>
      <c r="B624" s="265" t="s">
        <v>3417</v>
      </c>
      <c r="C624" s="265" t="s">
        <v>264</v>
      </c>
      <c r="D624" s="265" t="s">
        <v>264</v>
      </c>
      <c r="E624" s="265" t="s">
        <v>264</v>
      </c>
      <c r="F624" s="265" t="s">
        <v>266</v>
      </c>
      <c r="G624" s="265" t="s">
        <v>266</v>
      </c>
      <c r="H624" s="265" t="s">
        <v>265</v>
      </c>
      <c r="I624" s="265" t="s">
        <v>265</v>
      </c>
      <c r="J624" s="265" t="s">
        <v>266</v>
      </c>
      <c r="K624" s="265" t="s">
        <v>265</v>
      </c>
      <c r="L624" s="265" t="s">
        <v>266</v>
      </c>
      <c r="AQ624" s="267"/>
    </row>
    <row r="625" spans="1:43" s="265" customFormat="1">
      <c r="A625" s="265">
        <v>213932</v>
      </c>
      <c r="B625" s="265" t="s">
        <v>3417</v>
      </c>
      <c r="C625" s="265" t="s">
        <v>264</v>
      </c>
      <c r="D625" s="265" t="s">
        <v>266</v>
      </c>
      <c r="E625" s="265" t="s">
        <v>266</v>
      </c>
      <c r="F625" s="265" t="s">
        <v>264</v>
      </c>
      <c r="G625" s="265" t="s">
        <v>264</v>
      </c>
      <c r="H625" s="265" t="s">
        <v>265</v>
      </c>
      <c r="I625" s="265" t="s">
        <v>265</v>
      </c>
      <c r="J625" s="265" t="s">
        <v>266</v>
      </c>
      <c r="K625" s="265" t="s">
        <v>265</v>
      </c>
      <c r="L625" s="265" t="s">
        <v>266</v>
      </c>
      <c r="AQ625" s="267"/>
    </row>
    <row r="626" spans="1:43" s="265" customFormat="1">
      <c r="A626" s="265">
        <v>211250</v>
      </c>
      <c r="B626" s="265" t="s">
        <v>3417</v>
      </c>
      <c r="C626" s="265" t="s">
        <v>264</v>
      </c>
      <c r="D626" s="265" t="s">
        <v>264</v>
      </c>
      <c r="E626" s="265" t="s">
        <v>266</v>
      </c>
      <c r="F626" s="265" t="s">
        <v>265</v>
      </c>
      <c r="G626" s="265" t="s">
        <v>265</v>
      </c>
      <c r="H626" s="265" t="s">
        <v>265</v>
      </c>
      <c r="I626" s="265" t="s">
        <v>265</v>
      </c>
      <c r="J626" s="265" t="s">
        <v>265</v>
      </c>
      <c r="K626" s="265" t="s">
        <v>266</v>
      </c>
      <c r="L626" s="265" t="s">
        <v>266</v>
      </c>
      <c r="AQ626" s="267"/>
    </row>
    <row r="627" spans="1:43" s="265" customFormat="1">
      <c r="A627" s="265">
        <v>212504</v>
      </c>
      <c r="B627" s="265" t="s">
        <v>3417</v>
      </c>
      <c r="C627" s="265" t="s">
        <v>264</v>
      </c>
      <c r="D627" s="265" t="s">
        <v>266</v>
      </c>
      <c r="E627" s="265" t="s">
        <v>264</v>
      </c>
      <c r="F627" s="265" t="s">
        <v>264</v>
      </c>
      <c r="G627" s="265" t="s">
        <v>265</v>
      </c>
      <c r="H627" s="265" t="s">
        <v>265</v>
      </c>
      <c r="I627" s="265" t="s">
        <v>266</v>
      </c>
      <c r="J627" s="265" t="s">
        <v>265</v>
      </c>
      <c r="K627" s="265" t="s">
        <v>266</v>
      </c>
      <c r="L627" s="265" t="s">
        <v>266</v>
      </c>
      <c r="AQ627" s="267"/>
    </row>
    <row r="628" spans="1:43" s="265" customFormat="1">
      <c r="A628" s="265">
        <v>213387</v>
      </c>
      <c r="B628" s="265" t="s">
        <v>3417</v>
      </c>
      <c r="C628" s="265" t="s">
        <v>264</v>
      </c>
      <c r="D628" s="265" t="s">
        <v>264</v>
      </c>
      <c r="E628" s="265" t="s">
        <v>264</v>
      </c>
      <c r="F628" s="265" t="s">
        <v>264</v>
      </c>
      <c r="G628" s="265" t="s">
        <v>265</v>
      </c>
      <c r="H628" s="265" t="s">
        <v>265</v>
      </c>
      <c r="I628" s="265" t="s">
        <v>266</v>
      </c>
      <c r="J628" s="265" t="s">
        <v>265</v>
      </c>
      <c r="K628" s="265" t="s">
        <v>266</v>
      </c>
      <c r="L628" s="265" t="s">
        <v>266</v>
      </c>
      <c r="AQ628" s="267"/>
    </row>
    <row r="629" spans="1:43" s="265" customFormat="1">
      <c r="A629" s="265">
        <v>212046</v>
      </c>
      <c r="B629" s="265" t="s">
        <v>3417</v>
      </c>
      <c r="C629" s="265" t="s">
        <v>264</v>
      </c>
      <c r="D629" s="265" t="s">
        <v>264</v>
      </c>
      <c r="E629" s="265" t="s">
        <v>264</v>
      </c>
      <c r="F629" s="265" t="s">
        <v>265</v>
      </c>
      <c r="G629" s="265" t="s">
        <v>264</v>
      </c>
      <c r="H629" s="265" t="s">
        <v>265</v>
      </c>
      <c r="I629" s="265" t="s">
        <v>266</v>
      </c>
      <c r="J629" s="265" t="s">
        <v>265</v>
      </c>
      <c r="K629" s="265" t="s">
        <v>266</v>
      </c>
      <c r="L629" s="265" t="s">
        <v>266</v>
      </c>
      <c r="AQ629" s="267"/>
    </row>
    <row r="630" spans="1:43" s="265" customFormat="1">
      <c r="A630" s="265">
        <v>213450</v>
      </c>
      <c r="B630" s="265" t="s">
        <v>3417</v>
      </c>
      <c r="C630" s="265" t="s">
        <v>264</v>
      </c>
      <c r="D630" s="265" t="s">
        <v>266</v>
      </c>
      <c r="E630" s="265" t="s">
        <v>264</v>
      </c>
      <c r="F630" s="265" t="s">
        <v>266</v>
      </c>
      <c r="G630" s="265" t="s">
        <v>264</v>
      </c>
      <c r="H630" s="265" t="s">
        <v>265</v>
      </c>
      <c r="I630" s="265" t="s">
        <v>266</v>
      </c>
      <c r="J630" s="265" t="s">
        <v>265</v>
      </c>
      <c r="K630" s="265" t="s">
        <v>266</v>
      </c>
      <c r="L630" s="265" t="s">
        <v>266</v>
      </c>
      <c r="AQ630" s="267"/>
    </row>
    <row r="631" spans="1:43" s="265" customFormat="1">
      <c r="A631" s="265">
        <v>211760</v>
      </c>
      <c r="B631" s="265" t="s">
        <v>3417</v>
      </c>
      <c r="C631" s="265" t="s">
        <v>264</v>
      </c>
      <c r="D631" s="265" t="s">
        <v>266</v>
      </c>
      <c r="E631" s="265" t="s">
        <v>264</v>
      </c>
      <c r="F631" s="265" t="s">
        <v>264</v>
      </c>
      <c r="G631" s="265" t="s">
        <v>264</v>
      </c>
      <c r="H631" s="265" t="s">
        <v>265</v>
      </c>
      <c r="I631" s="265" t="s">
        <v>266</v>
      </c>
      <c r="J631" s="265" t="s">
        <v>265</v>
      </c>
      <c r="K631" s="265" t="s">
        <v>266</v>
      </c>
      <c r="L631" s="265" t="s">
        <v>266</v>
      </c>
      <c r="AQ631" s="267"/>
    </row>
    <row r="632" spans="1:43" s="265" customFormat="1">
      <c r="A632" s="265">
        <v>215260</v>
      </c>
      <c r="B632" s="265" t="s">
        <v>3417</v>
      </c>
      <c r="C632" s="265" t="s">
        <v>264</v>
      </c>
      <c r="D632" s="265" t="s">
        <v>264</v>
      </c>
      <c r="E632" s="265" t="s">
        <v>264</v>
      </c>
      <c r="F632" s="265" t="s">
        <v>264</v>
      </c>
      <c r="G632" s="265" t="s">
        <v>266</v>
      </c>
      <c r="H632" s="265" t="s">
        <v>266</v>
      </c>
      <c r="I632" s="265" t="s">
        <v>266</v>
      </c>
      <c r="J632" s="265" t="s">
        <v>265</v>
      </c>
      <c r="K632" s="265" t="s">
        <v>266</v>
      </c>
      <c r="L632" s="265" t="s">
        <v>266</v>
      </c>
      <c r="AQ632" s="267"/>
    </row>
    <row r="633" spans="1:43" s="265" customFormat="1">
      <c r="A633" s="265">
        <v>213887</v>
      </c>
      <c r="B633" s="265" t="s">
        <v>3417</v>
      </c>
      <c r="C633" s="265" t="s">
        <v>264</v>
      </c>
      <c r="D633" s="265" t="s">
        <v>264</v>
      </c>
      <c r="E633" s="265" t="s">
        <v>264</v>
      </c>
      <c r="F633" s="265" t="s">
        <v>264</v>
      </c>
      <c r="G633" s="265" t="s">
        <v>264</v>
      </c>
      <c r="H633" s="265" t="s">
        <v>266</v>
      </c>
      <c r="I633" s="265" t="s">
        <v>266</v>
      </c>
      <c r="J633" s="265" t="s">
        <v>265</v>
      </c>
      <c r="K633" s="265" t="s">
        <v>266</v>
      </c>
      <c r="L633" s="265" t="s">
        <v>266</v>
      </c>
      <c r="AQ633" s="267"/>
    </row>
    <row r="634" spans="1:43" s="265" customFormat="1">
      <c r="A634" s="265">
        <v>213163</v>
      </c>
      <c r="B634" s="265" t="s">
        <v>3417</v>
      </c>
      <c r="C634" s="265" t="s">
        <v>264</v>
      </c>
      <c r="D634" s="265" t="s">
        <v>266</v>
      </c>
      <c r="E634" s="265" t="s">
        <v>264</v>
      </c>
      <c r="F634" s="265" t="s">
        <v>264</v>
      </c>
      <c r="G634" s="265" t="s">
        <v>266</v>
      </c>
      <c r="H634" s="265" t="s">
        <v>265</v>
      </c>
      <c r="I634" s="265" t="s">
        <v>264</v>
      </c>
      <c r="J634" s="265" t="s">
        <v>265</v>
      </c>
      <c r="K634" s="265" t="s">
        <v>266</v>
      </c>
      <c r="L634" s="265" t="s">
        <v>266</v>
      </c>
      <c r="AQ634" s="267"/>
    </row>
    <row r="635" spans="1:43" s="265" customFormat="1">
      <c r="A635" s="265">
        <v>215421</v>
      </c>
      <c r="B635" s="265" t="s">
        <v>3417</v>
      </c>
      <c r="C635" s="265" t="s">
        <v>264</v>
      </c>
      <c r="D635" s="265" t="s">
        <v>264</v>
      </c>
      <c r="E635" s="265" t="s">
        <v>264</v>
      </c>
      <c r="F635" s="265" t="s">
        <v>266</v>
      </c>
      <c r="G635" s="265" t="s">
        <v>266</v>
      </c>
      <c r="H635" s="265" t="s">
        <v>266</v>
      </c>
      <c r="I635" s="265" t="s">
        <v>265</v>
      </c>
      <c r="J635" s="265" t="s">
        <v>266</v>
      </c>
      <c r="K635" s="265" t="s">
        <v>266</v>
      </c>
      <c r="L635" s="265" t="s">
        <v>266</v>
      </c>
      <c r="AQ635" s="267"/>
    </row>
    <row r="636" spans="1:43" s="265" customFormat="1">
      <c r="A636" s="265">
        <v>214164</v>
      </c>
      <c r="B636" s="265" t="s">
        <v>3417</v>
      </c>
      <c r="C636" s="265" t="s">
        <v>264</v>
      </c>
      <c r="D636" s="265" t="s">
        <v>264</v>
      </c>
      <c r="E636" s="265" t="s">
        <v>264</v>
      </c>
      <c r="F636" s="265" t="s">
        <v>266</v>
      </c>
      <c r="G636" s="265" t="s">
        <v>265</v>
      </c>
      <c r="H636" s="265" t="s">
        <v>265</v>
      </c>
      <c r="I636" s="265" t="s">
        <v>266</v>
      </c>
      <c r="J636" s="265" t="s">
        <v>266</v>
      </c>
      <c r="K636" s="265" t="s">
        <v>266</v>
      </c>
      <c r="L636" s="265" t="s">
        <v>266</v>
      </c>
      <c r="AQ636" s="267"/>
    </row>
    <row r="637" spans="1:43" s="265" customFormat="1">
      <c r="A637" s="265">
        <v>209924</v>
      </c>
      <c r="B637" s="265" t="s">
        <v>3417</v>
      </c>
      <c r="C637" s="265" t="s">
        <v>264</v>
      </c>
      <c r="D637" s="265" t="s">
        <v>264</v>
      </c>
      <c r="E637" s="265" t="s">
        <v>265</v>
      </c>
      <c r="F637" s="265" t="s">
        <v>264</v>
      </c>
      <c r="G637" s="265" t="s">
        <v>265</v>
      </c>
      <c r="H637" s="265" t="s">
        <v>265</v>
      </c>
      <c r="I637" s="265" t="s">
        <v>266</v>
      </c>
      <c r="J637" s="265" t="s">
        <v>266</v>
      </c>
      <c r="K637" s="265" t="s">
        <v>266</v>
      </c>
      <c r="L637" s="265" t="s">
        <v>266</v>
      </c>
      <c r="AQ637" s="267"/>
    </row>
    <row r="638" spans="1:43" s="265" customFormat="1">
      <c r="A638" s="265">
        <v>211637</v>
      </c>
      <c r="B638" s="265" t="s">
        <v>3417</v>
      </c>
      <c r="C638" s="265" t="s">
        <v>264</v>
      </c>
      <c r="D638" s="265" t="s">
        <v>266</v>
      </c>
      <c r="E638" s="265" t="s">
        <v>264</v>
      </c>
      <c r="F638" s="265" t="s">
        <v>264</v>
      </c>
      <c r="G638" s="265" t="s">
        <v>265</v>
      </c>
      <c r="H638" s="265" t="s">
        <v>265</v>
      </c>
      <c r="I638" s="265" t="s">
        <v>266</v>
      </c>
      <c r="J638" s="265" t="s">
        <v>266</v>
      </c>
      <c r="K638" s="265" t="s">
        <v>266</v>
      </c>
      <c r="L638" s="265" t="s">
        <v>266</v>
      </c>
      <c r="AQ638" s="267"/>
    </row>
    <row r="639" spans="1:43" s="265" customFormat="1">
      <c r="A639" s="265">
        <v>215092</v>
      </c>
      <c r="B639" s="265" t="s">
        <v>3417</v>
      </c>
      <c r="C639" s="265" t="s">
        <v>264</v>
      </c>
      <c r="D639" s="265" t="s">
        <v>264</v>
      </c>
      <c r="E639" s="265" t="s">
        <v>264</v>
      </c>
      <c r="F639" s="265" t="s">
        <v>264</v>
      </c>
      <c r="G639" s="265" t="s">
        <v>265</v>
      </c>
      <c r="H639" s="265" t="s">
        <v>265</v>
      </c>
      <c r="I639" s="265" t="s">
        <v>266</v>
      </c>
      <c r="J639" s="265" t="s">
        <v>266</v>
      </c>
      <c r="K639" s="265" t="s">
        <v>266</v>
      </c>
      <c r="L639" s="265" t="s">
        <v>266</v>
      </c>
      <c r="AQ639" s="267"/>
    </row>
    <row r="640" spans="1:43" s="265" customFormat="1">
      <c r="A640" s="265">
        <v>214622</v>
      </c>
      <c r="B640" s="265" t="s">
        <v>3417</v>
      </c>
      <c r="C640" s="265" t="s">
        <v>264</v>
      </c>
      <c r="D640" s="265" t="s">
        <v>266</v>
      </c>
      <c r="E640" s="265" t="s">
        <v>264</v>
      </c>
      <c r="F640" s="265" t="s">
        <v>266</v>
      </c>
      <c r="G640" s="265" t="s">
        <v>266</v>
      </c>
      <c r="H640" s="265" t="s">
        <v>265</v>
      </c>
      <c r="I640" s="265" t="s">
        <v>266</v>
      </c>
      <c r="J640" s="265" t="s">
        <v>266</v>
      </c>
      <c r="K640" s="265" t="s">
        <v>266</v>
      </c>
      <c r="L640" s="265" t="s">
        <v>266</v>
      </c>
      <c r="AQ640" s="267"/>
    </row>
    <row r="641" spans="1:43" s="265" customFormat="1">
      <c r="A641" s="265">
        <v>213871</v>
      </c>
      <c r="B641" s="265" t="s">
        <v>3417</v>
      </c>
      <c r="C641" s="265" t="s">
        <v>264</v>
      </c>
      <c r="D641" s="265" t="s">
        <v>266</v>
      </c>
      <c r="E641" s="265" t="s">
        <v>264</v>
      </c>
      <c r="F641" s="265" t="s">
        <v>266</v>
      </c>
      <c r="G641" s="265" t="s">
        <v>266</v>
      </c>
      <c r="H641" s="265" t="s">
        <v>265</v>
      </c>
      <c r="I641" s="265" t="s">
        <v>266</v>
      </c>
      <c r="J641" s="265" t="s">
        <v>266</v>
      </c>
      <c r="K641" s="265" t="s">
        <v>266</v>
      </c>
      <c r="L641" s="265" t="s">
        <v>266</v>
      </c>
      <c r="AQ641" s="267"/>
    </row>
    <row r="642" spans="1:43" s="265" customFormat="1">
      <c r="A642" s="265">
        <v>215020</v>
      </c>
      <c r="B642" s="265" t="s">
        <v>3417</v>
      </c>
      <c r="C642" s="265" t="s">
        <v>264</v>
      </c>
      <c r="D642" s="265" t="s">
        <v>264</v>
      </c>
      <c r="E642" s="265" t="s">
        <v>264</v>
      </c>
      <c r="F642" s="265" t="s">
        <v>266</v>
      </c>
      <c r="G642" s="265" t="s">
        <v>266</v>
      </c>
      <c r="H642" s="265" t="s">
        <v>265</v>
      </c>
      <c r="I642" s="265" t="s">
        <v>266</v>
      </c>
      <c r="J642" s="265" t="s">
        <v>266</v>
      </c>
      <c r="K642" s="265" t="s">
        <v>266</v>
      </c>
      <c r="L642" s="265" t="s">
        <v>266</v>
      </c>
      <c r="AQ642" s="267"/>
    </row>
    <row r="643" spans="1:43" s="265" customFormat="1">
      <c r="A643" s="265">
        <v>214225</v>
      </c>
      <c r="B643" s="265" t="s">
        <v>3417</v>
      </c>
      <c r="C643" s="265" t="s">
        <v>264</v>
      </c>
      <c r="D643" s="265" t="s">
        <v>266</v>
      </c>
      <c r="E643" s="265" t="s">
        <v>266</v>
      </c>
      <c r="F643" s="265" t="s">
        <v>264</v>
      </c>
      <c r="G643" s="265" t="s">
        <v>266</v>
      </c>
      <c r="H643" s="265" t="s">
        <v>265</v>
      </c>
      <c r="I643" s="265" t="s">
        <v>266</v>
      </c>
      <c r="J643" s="265" t="s">
        <v>266</v>
      </c>
      <c r="K643" s="265" t="s">
        <v>266</v>
      </c>
      <c r="L643" s="265" t="s">
        <v>266</v>
      </c>
      <c r="AQ643" s="267"/>
    </row>
    <row r="644" spans="1:43" s="265" customFormat="1">
      <c r="A644" s="265">
        <v>213346</v>
      </c>
      <c r="B644" s="265" t="s">
        <v>3417</v>
      </c>
      <c r="C644" s="265" t="s">
        <v>264</v>
      </c>
      <c r="D644" s="265" t="s">
        <v>266</v>
      </c>
      <c r="E644" s="265" t="s">
        <v>266</v>
      </c>
      <c r="F644" s="265" t="s">
        <v>264</v>
      </c>
      <c r="G644" s="265" t="s">
        <v>266</v>
      </c>
      <c r="H644" s="265" t="s">
        <v>265</v>
      </c>
      <c r="I644" s="265" t="s">
        <v>266</v>
      </c>
      <c r="J644" s="265" t="s">
        <v>266</v>
      </c>
      <c r="K644" s="265" t="s">
        <v>266</v>
      </c>
      <c r="L644" s="265" t="s">
        <v>266</v>
      </c>
      <c r="AQ644" s="267"/>
    </row>
    <row r="645" spans="1:43" s="265" customFormat="1">
      <c r="A645" s="265">
        <v>213120</v>
      </c>
      <c r="B645" s="265" t="s">
        <v>3417</v>
      </c>
      <c r="C645" s="265" t="s">
        <v>264</v>
      </c>
      <c r="D645" s="265" t="s">
        <v>264</v>
      </c>
      <c r="E645" s="265" t="s">
        <v>264</v>
      </c>
      <c r="F645" s="265" t="s">
        <v>264</v>
      </c>
      <c r="G645" s="265" t="s">
        <v>266</v>
      </c>
      <c r="H645" s="265" t="s">
        <v>265</v>
      </c>
      <c r="I645" s="265" t="s">
        <v>266</v>
      </c>
      <c r="J645" s="265" t="s">
        <v>266</v>
      </c>
      <c r="K645" s="265" t="s">
        <v>266</v>
      </c>
      <c r="L645" s="265" t="s">
        <v>266</v>
      </c>
      <c r="AQ645" s="267"/>
    </row>
    <row r="646" spans="1:43" s="265" customFormat="1">
      <c r="A646" s="265">
        <v>212801</v>
      </c>
      <c r="B646" s="265" t="s">
        <v>3417</v>
      </c>
      <c r="C646" s="265" t="s">
        <v>264</v>
      </c>
      <c r="D646" s="265" t="s">
        <v>264</v>
      </c>
      <c r="E646" s="265" t="s">
        <v>264</v>
      </c>
      <c r="F646" s="265" t="s">
        <v>264</v>
      </c>
      <c r="G646" s="265" t="s">
        <v>266</v>
      </c>
      <c r="H646" s="265" t="s">
        <v>265</v>
      </c>
      <c r="I646" s="265" t="s">
        <v>266</v>
      </c>
      <c r="J646" s="265" t="s">
        <v>266</v>
      </c>
      <c r="K646" s="265" t="s">
        <v>266</v>
      </c>
      <c r="L646" s="265" t="s">
        <v>266</v>
      </c>
      <c r="AQ646" s="267"/>
    </row>
    <row r="647" spans="1:43" s="265" customFormat="1">
      <c r="A647" s="265">
        <v>213727</v>
      </c>
      <c r="B647" s="265" t="s">
        <v>3417</v>
      </c>
      <c r="C647" s="265" t="s">
        <v>264</v>
      </c>
      <c r="D647" s="265" t="s">
        <v>264</v>
      </c>
      <c r="E647" s="265" t="s">
        <v>264</v>
      </c>
      <c r="F647" s="265" t="s">
        <v>264</v>
      </c>
      <c r="G647" s="265" t="s">
        <v>264</v>
      </c>
      <c r="H647" s="265" t="s">
        <v>265</v>
      </c>
      <c r="I647" s="265" t="s">
        <v>266</v>
      </c>
      <c r="J647" s="265" t="s">
        <v>266</v>
      </c>
      <c r="K647" s="265" t="s">
        <v>266</v>
      </c>
      <c r="L647" s="265" t="s">
        <v>266</v>
      </c>
      <c r="AQ647" s="267"/>
    </row>
    <row r="648" spans="1:43" s="265" customFormat="1">
      <c r="A648" s="265">
        <v>214287</v>
      </c>
      <c r="B648" s="265" t="s">
        <v>3417</v>
      </c>
      <c r="C648" s="265" t="s">
        <v>264</v>
      </c>
      <c r="D648" s="265" t="s">
        <v>264</v>
      </c>
      <c r="E648" s="265" t="s">
        <v>264</v>
      </c>
      <c r="F648" s="265" t="s">
        <v>264</v>
      </c>
      <c r="G648" s="265" t="s">
        <v>265</v>
      </c>
      <c r="H648" s="265" t="s">
        <v>266</v>
      </c>
      <c r="I648" s="265" t="s">
        <v>266</v>
      </c>
      <c r="J648" s="265" t="s">
        <v>266</v>
      </c>
      <c r="K648" s="265" t="s">
        <v>266</v>
      </c>
      <c r="L648" s="265" t="s">
        <v>266</v>
      </c>
      <c r="AQ648" s="267"/>
    </row>
    <row r="649" spans="1:43" s="265" customFormat="1">
      <c r="A649" s="265">
        <v>215428</v>
      </c>
      <c r="B649" s="265" t="s">
        <v>3417</v>
      </c>
      <c r="C649" s="265" t="s">
        <v>264</v>
      </c>
      <c r="D649" s="265" t="s">
        <v>266</v>
      </c>
      <c r="E649" s="265" t="s">
        <v>266</v>
      </c>
      <c r="F649" s="265" t="s">
        <v>266</v>
      </c>
      <c r="G649" s="265" t="s">
        <v>266</v>
      </c>
      <c r="H649" s="265" t="s">
        <v>266</v>
      </c>
      <c r="I649" s="265" t="s">
        <v>266</v>
      </c>
      <c r="J649" s="265" t="s">
        <v>266</v>
      </c>
      <c r="K649" s="265" t="s">
        <v>266</v>
      </c>
      <c r="L649" s="265" t="s">
        <v>266</v>
      </c>
      <c r="AQ649" s="267"/>
    </row>
    <row r="650" spans="1:43" s="265" customFormat="1">
      <c r="A650" s="265">
        <v>214059</v>
      </c>
      <c r="B650" s="265" t="s">
        <v>3417</v>
      </c>
      <c r="C650" s="265" t="s">
        <v>264</v>
      </c>
      <c r="D650" s="265" t="s">
        <v>264</v>
      </c>
      <c r="E650" s="265" t="s">
        <v>266</v>
      </c>
      <c r="F650" s="265" t="s">
        <v>266</v>
      </c>
      <c r="G650" s="265" t="s">
        <v>266</v>
      </c>
      <c r="H650" s="265" t="s">
        <v>266</v>
      </c>
      <c r="I650" s="265" t="s">
        <v>266</v>
      </c>
      <c r="J650" s="265" t="s">
        <v>266</v>
      </c>
      <c r="K650" s="265" t="s">
        <v>266</v>
      </c>
      <c r="L650" s="265" t="s">
        <v>266</v>
      </c>
      <c r="AQ650" s="267"/>
    </row>
    <row r="651" spans="1:43" s="265" customFormat="1">
      <c r="A651" s="265">
        <v>213607</v>
      </c>
      <c r="B651" s="265" t="s">
        <v>3417</v>
      </c>
      <c r="C651" s="265" t="s">
        <v>264</v>
      </c>
      <c r="D651" s="265" t="s">
        <v>266</v>
      </c>
      <c r="E651" s="265" t="s">
        <v>265</v>
      </c>
      <c r="F651" s="265" t="s">
        <v>264</v>
      </c>
      <c r="G651" s="265" t="s">
        <v>266</v>
      </c>
      <c r="H651" s="265" t="s">
        <v>266</v>
      </c>
      <c r="I651" s="265" t="s">
        <v>266</v>
      </c>
      <c r="J651" s="265" t="s">
        <v>266</v>
      </c>
      <c r="K651" s="265" t="s">
        <v>266</v>
      </c>
      <c r="L651" s="265" t="s">
        <v>266</v>
      </c>
      <c r="AQ651" s="267"/>
    </row>
    <row r="652" spans="1:43" s="265" customFormat="1">
      <c r="A652" s="265">
        <v>213083</v>
      </c>
      <c r="B652" s="265" t="s">
        <v>3417</v>
      </c>
      <c r="C652" s="265" t="s">
        <v>264</v>
      </c>
      <c r="D652" s="265" t="s">
        <v>266</v>
      </c>
      <c r="E652" s="265" t="s">
        <v>266</v>
      </c>
      <c r="F652" s="265" t="s">
        <v>264</v>
      </c>
      <c r="G652" s="265" t="s">
        <v>266</v>
      </c>
      <c r="H652" s="265" t="s">
        <v>266</v>
      </c>
      <c r="I652" s="265" t="s">
        <v>266</v>
      </c>
      <c r="J652" s="265" t="s">
        <v>266</v>
      </c>
      <c r="K652" s="265" t="s">
        <v>266</v>
      </c>
      <c r="L652" s="265" t="s">
        <v>266</v>
      </c>
      <c r="AQ652" s="267"/>
    </row>
    <row r="653" spans="1:43" s="265" customFormat="1">
      <c r="A653" s="265">
        <v>213404</v>
      </c>
      <c r="B653" s="265" t="s">
        <v>3417</v>
      </c>
      <c r="C653" s="265" t="s">
        <v>264</v>
      </c>
      <c r="D653" s="265" t="s">
        <v>266</v>
      </c>
      <c r="E653" s="265" t="s">
        <v>264</v>
      </c>
      <c r="F653" s="265" t="s">
        <v>264</v>
      </c>
      <c r="G653" s="265" t="s">
        <v>266</v>
      </c>
      <c r="H653" s="265" t="s">
        <v>266</v>
      </c>
      <c r="I653" s="265" t="s">
        <v>266</v>
      </c>
      <c r="J653" s="265" t="s">
        <v>266</v>
      </c>
      <c r="K653" s="265" t="s">
        <v>266</v>
      </c>
      <c r="L653" s="265" t="s">
        <v>266</v>
      </c>
      <c r="AQ653" s="267"/>
    </row>
    <row r="654" spans="1:43" s="265" customFormat="1">
      <c r="A654" s="265">
        <v>214776</v>
      </c>
      <c r="B654" s="265" t="s">
        <v>3417</v>
      </c>
      <c r="C654" s="265" t="s">
        <v>264</v>
      </c>
      <c r="D654" s="265" t="s">
        <v>264</v>
      </c>
      <c r="E654" s="265" t="s">
        <v>264</v>
      </c>
      <c r="F654" s="265" t="s">
        <v>264</v>
      </c>
      <c r="G654" s="265" t="s">
        <v>266</v>
      </c>
      <c r="H654" s="265" t="s">
        <v>266</v>
      </c>
      <c r="I654" s="265" t="s">
        <v>266</v>
      </c>
      <c r="J654" s="265" t="s">
        <v>266</v>
      </c>
      <c r="K654" s="265" t="s">
        <v>266</v>
      </c>
      <c r="L654" s="265" t="s">
        <v>266</v>
      </c>
      <c r="AQ654" s="267"/>
    </row>
    <row r="655" spans="1:43" s="265" customFormat="1">
      <c r="A655" s="265">
        <v>215422</v>
      </c>
      <c r="B655" s="265" t="s">
        <v>3417</v>
      </c>
      <c r="C655" s="265" t="s">
        <v>264</v>
      </c>
      <c r="D655" s="265" t="s">
        <v>266</v>
      </c>
      <c r="E655" s="265" t="s">
        <v>264</v>
      </c>
      <c r="F655" s="265" t="s">
        <v>266</v>
      </c>
      <c r="G655" s="265" t="s">
        <v>264</v>
      </c>
      <c r="H655" s="265" t="s">
        <v>266</v>
      </c>
      <c r="I655" s="265" t="s">
        <v>266</v>
      </c>
      <c r="J655" s="265" t="s">
        <v>266</v>
      </c>
      <c r="K655" s="265" t="s">
        <v>266</v>
      </c>
      <c r="L655" s="265" t="s">
        <v>266</v>
      </c>
      <c r="AQ655" s="267"/>
    </row>
    <row r="656" spans="1:43" s="265" customFormat="1">
      <c r="A656" s="265">
        <v>214356</v>
      </c>
      <c r="B656" s="265" t="s">
        <v>3417</v>
      </c>
      <c r="C656" s="265" t="s">
        <v>264</v>
      </c>
      <c r="D656" s="265" t="s">
        <v>266</v>
      </c>
      <c r="E656" s="265" t="s">
        <v>264</v>
      </c>
      <c r="F656" s="265" t="s">
        <v>266</v>
      </c>
      <c r="G656" s="265" t="s">
        <v>264</v>
      </c>
      <c r="H656" s="265" t="s">
        <v>266</v>
      </c>
      <c r="I656" s="265" t="s">
        <v>266</v>
      </c>
      <c r="J656" s="265" t="s">
        <v>266</v>
      </c>
      <c r="K656" s="265" t="s">
        <v>266</v>
      </c>
      <c r="L656" s="265" t="s">
        <v>266</v>
      </c>
      <c r="AQ656" s="267"/>
    </row>
    <row r="657" spans="1:43" s="265" customFormat="1">
      <c r="A657" s="265">
        <v>213157</v>
      </c>
      <c r="B657" s="265" t="s">
        <v>3417</v>
      </c>
      <c r="C657" s="265" t="s">
        <v>264</v>
      </c>
      <c r="D657" s="265" t="s">
        <v>266</v>
      </c>
      <c r="E657" s="265" t="s">
        <v>264</v>
      </c>
      <c r="F657" s="265" t="s">
        <v>264</v>
      </c>
      <c r="G657" s="265" t="s">
        <v>264</v>
      </c>
      <c r="H657" s="265" t="s">
        <v>266</v>
      </c>
      <c r="I657" s="265" t="s">
        <v>266</v>
      </c>
      <c r="J657" s="265" t="s">
        <v>266</v>
      </c>
      <c r="K657" s="265" t="s">
        <v>266</v>
      </c>
      <c r="L657" s="265" t="s">
        <v>266</v>
      </c>
      <c r="AQ657" s="267"/>
    </row>
    <row r="658" spans="1:43" s="265" customFormat="1">
      <c r="A658" s="265">
        <v>212877</v>
      </c>
      <c r="B658" s="265" t="s">
        <v>3417</v>
      </c>
      <c r="C658" s="265" t="s">
        <v>264</v>
      </c>
      <c r="D658" s="265" t="s">
        <v>266</v>
      </c>
      <c r="E658" s="265" t="s">
        <v>264</v>
      </c>
      <c r="F658" s="265" t="s">
        <v>264</v>
      </c>
      <c r="G658" s="265" t="s">
        <v>264</v>
      </c>
      <c r="H658" s="265" t="s">
        <v>266</v>
      </c>
      <c r="I658" s="265" t="s">
        <v>266</v>
      </c>
      <c r="J658" s="265" t="s">
        <v>266</v>
      </c>
      <c r="K658" s="265" t="s">
        <v>266</v>
      </c>
      <c r="L658" s="265" t="s">
        <v>266</v>
      </c>
      <c r="AQ658" s="267"/>
    </row>
    <row r="659" spans="1:43" s="265" customFormat="1">
      <c r="A659" s="265">
        <v>215151</v>
      </c>
      <c r="B659" s="265" t="s">
        <v>3417</v>
      </c>
      <c r="C659" s="265" t="s">
        <v>264</v>
      </c>
      <c r="D659" s="265" t="s">
        <v>264</v>
      </c>
      <c r="E659" s="265" t="s">
        <v>264</v>
      </c>
      <c r="F659" s="265" t="s">
        <v>264</v>
      </c>
      <c r="G659" s="265" t="s">
        <v>264</v>
      </c>
      <c r="H659" s="265" t="s">
        <v>266</v>
      </c>
      <c r="I659" s="265" t="s">
        <v>266</v>
      </c>
      <c r="J659" s="265" t="s">
        <v>266</v>
      </c>
      <c r="K659" s="265" t="s">
        <v>266</v>
      </c>
      <c r="L659" s="265" t="s">
        <v>266</v>
      </c>
      <c r="AQ659" s="267"/>
    </row>
    <row r="660" spans="1:43" s="265" customFormat="1">
      <c r="A660" s="265">
        <v>215074</v>
      </c>
      <c r="B660" s="265" t="s">
        <v>3417</v>
      </c>
      <c r="C660" s="265" t="s">
        <v>264</v>
      </c>
      <c r="D660" s="265" t="s">
        <v>264</v>
      </c>
      <c r="E660" s="265" t="s">
        <v>264</v>
      </c>
      <c r="F660" s="265" t="s">
        <v>264</v>
      </c>
      <c r="G660" s="265" t="s">
        <v>264</v>
      </c>
      <c r="H660" s="265" t="s">
        <v>266</v>
      </c>
      <c r="I660" s="265" t="s">
        <v>266</v>
      </c>
      <c r="J660" s="265" t="s">
        <v>266</v>
      </c>
      <c r="K660" s="265" t="s">
        <v>266</v>
      </c>
      <c r="L660" s="265" t="s">
        <v>266</v>
      </c>
      <c r="AQ660" s="267"/>
    </row>
    <row r="661" spans="1:43" s="265" customFormat="1">
      <c r="A661" s="265">
        <v>214819</v>
      </c>
      <c r="B661" s="265" t="s">
        <v>3417</v>
      </c>
      <c r="C661" s="265" t="s">
        <v>264</v>
      </c>
      <c r="D661" s="265" t="s">
        <v>264</v>
      </c>
      <c r="E661" s="265" t="s">
        <v>264</v>
      </c>
      <c r="F661" s="265" t="s">
        <v>264</v>
      </c>
      <c r="G661" s="265" t="s">
        <v>264</v>
      </c>
      <c r="H661" s="265" t="s">
        <v>266</v>
      </c>
      <c r="I661" s="265" t="s">
        <v>266</v>
      </c>
      <c r="J661" s="265" t="s">
        <v>266</v>
      </c>
      <c r="K661" s="265" t="s">
        <v>266</v>
      </c>
      <c r="L661" s="265" t="s">
        <v>266</v>
      </c>
      <c r="AQ661" s="267"/>
    </row>
    <row r="662" spans="1:43" s="265" customFormat="1">
      <c r="A662" s="265">
        <v>214550</v>
      </c>
      <c r="B662" s="265" t="s">
        <v>3417</v>
      </c>
      <c r="C662" s="265" t="s">
        <v>264</v>
      </c>
      <c r="D662" s="265" t="s">
        <v>264</v>
      </c>
      <c r="E662" s="265" t="s">
        <v>264</v>
      </c>
      <c r="F662" s="265" t="s">
        <v>264</v>
      </c>
      <c r="G662" s="265" t="s">
        <v>265</v>
      </c>
      <c r="H662" s="265" t="s">
        <v>265</v>
      </c>
      <c r="I662" s="265" t="s">
        <v>264</v>
      </c>
      <c r="J662" s="265" t="s">
        <v>266</v>
      </c>
      <c r="K662" s="265" t="s">
        <v>266</v>
      </c>
      <c r="L662" s="265" t="s">
        <v>266</v>
      </c>
      <c r="AQ662" s="267"/>
    </row>
    <row r="663" spans="1:43" s="265" customFormat="1">
      <c r="A663" s="265">
        <v>213584</v>
      </c>
      <c r="B663" s="265" t="s">
        <v>3417</v>
      </c>
      <c r="C663" s="265" t="s">
        <v>264</v>
      </c>
      <c r="D663" s="265" t="s">
        <v>264</v>
      </c>
      <c r="E663" s="265" t="s">
        <v>264</v>
      </c>
      <c r="F663" s="265" t="s">
        <v>264</v>
      </c>
      <c r="G663" s="265" t="s">
        <v>266</v>
      </c>
      <c r="H663" s="265" t="s">
        <v>265</v>
      </c>
      <c r="I663" s="265" t="s">
        <v>264</v>
      </c>
      <c r="J663" s="265" t="s">
        <v>266</v>
      </c>
      <c r="K663" s="265" t="s">
        <v>266</v>
      </c>
      <c r="L663" s="265" t="s">
        <v>266</v>
      </c>
      <c r="AQ663" s="267"/>
    </row>
    <row r="664" spans="1:43" s="265" customFormat="1">
      <c r="A664" s="265">
        <v>213175</v>
      </c>
      <c r="B664" s="265" t="s">
        <v>3417</v>
      </c>
      <c r="C664" s="265" t="s">
        <v>264</v>
      </c>
      <c r="D664" s="265" t="s">
        <v>266</v>
      </c>
      <c r="E664" s="265" t="s">
        <v>266</v>
      </c>
      <c r="F664" s="265" t="s">
        <v>264</v>
      </c>
      <c r="G664" s="265" t="s">
        <v>264</v>
      </c>
      <c r="H664" s="265" t="s">
        <v>266</v>
      </c>
      <c r="I664" s="265" t="s">
        <v>264</v>
      </c>
      <c r="J664" s="265" t="s">
        <v>266</v>
      </c>
      <c r="K664" s="265" t="s">
        <v>266</v>
      </c>
      <c r="L664" s="265" t="s">
        <v>266</v>
      </c>
      <c r="AQ664" s="267"/>
    </row>
    <row r="665" spans="1:43" s="265" customFormat="1">
      <c r="A665" s="265">
        <v>213339</v>
      </c>
      <c r="B665" s="265" t="s">
        <v>3417</v>
      </c>
      <c r="C665" s="265" t="s">
        <v>264</v>
      </c>
      <c r="D665" s="265" t="s">
        <v>266</v>
      </c>
      <c r="E665" s="265" t="s">
        <v>266</v>
      </c>
      <c r="F665" s="265" t="s">
        <v>266</v>
      </c>
      <c r="G665" s="265" t="s">
        <v>264</v>
      </c>
      <c r="H665" s="265" t="s">
        <v>265</v>
      </c>
      <c r="I665" s="265" t="s">
        <v>265</v>
      </c>
      <c r="J665" s="265" t="s">
        <v>264</v>
      </c>
      <c r="K665" s="265" t="s">
        <v>266</v>
      </c>
      <c r="L665" s="265" t="s">
        <v>266</v>
      </c>
      <c r="AQ665" s="267"/>
    </row>
    <row r="666" spans="1:43" s="265" customFormat="1">
      <c r="A666" s="265">
        <v>210899</v>
      </c>
      <c r="B666" s="265" t="s">
        <v>3417</v>
      </c>
      <c r="C666" s="265" t="s">
        <v>264</v>
      </c>
      <c r="D666" s="265" t="s">
        <v>264</v>
      </c>
      <c r="E666" s="265" t="s">
        <v>266</v>
      </c>
      <c r="F666" s="265" t="s">
        <v>264</v>
      </c>
      <c r="G666" s="265" t="s">
        <v>265</v>
      </c>
      <c r="H666" s="265" t="s">
        <v>265</v>
      </c>
      <c r="I666" s="265" t="s">
        <v>266</v>
      </c>
      <c r="J666" s="265" t="s">
        <v>264</v>
      </c>
      <c r="K666" s="265" t="s">
        <v>266</v>
      </c>
      <c r="L666" s="265" t="s">
        <v>266</v>
      </c>
      <c r="AQ666" s="267"/>
    </row>
    <row r="667" spans="1:43" s="265" customFormat="1">
      <c r="A667" s="265">
        <v>214190</v>
      </c>
      <c r="B667" s="265" t="s">
        <v>3417</v>
      </c>
      <c r="C667" s="265" t="s">
        <v>264</v>
      </c>
      <c r="D667" s="265" t="s">
        <v>266</v>
      </c>
      <c r="E667" s="265" t="s">
        <v>264</v>
      </c>
      <c r="F667" s="265" t="s">
        <v>264</v>
      </c>
      <c r="G667" s="265" t="s">
        <v>265</v>
      </c>
      <c r="H667" s="265" t="s">
        <v>265</v>
      </c>
      <c r="I667" s="265" t="s">
        <v>266</v>
      </c>
      <c r="J667" s="265" t="s">
        <v>264</v>
      </c>
      <c r="K667" s="265" t="s">
        <v>266</v>
      </c>
      <c r="L667" s="265" t="s">
        <v>266</v>
      </c>
      <c r="AQ667" s="267"/>
    </row>
    <row r="668" spans="1:43" s="265" customFormat="1">
      <c r="A668" s="265">
        <v>213356</v>
      </c>
      <c r="B668" s="265" t="s">
        <v>3417</v>
      </c>
      <c r="C668" s="265" t="s">
        <v>264</v>
      </c>
      <c r="D668" s="265" t="s">
        <v>264</v>
      </c>
      <c r="E668" s="265" t="s">
        <v>264</v>
      </c>
      <c r="F668" s="265" t="s">
        <v>264</v>
      </c>
      <c r="G668" s="265" t="s">
        <v>265</v>
      </c>
      <c r="H668" s="265" t="s">
        <v>265</v>
      </c>
      <c r="I668" s="265" t="s">
        <v>266</v>
      </c>
      <c r="J668" s="265" t="s">
        <v>264</v>
      </c>
      <c r="K668" s="265" t="s">
        <v>266</v>
      </c>
      <c r="L668" s="265" t="s">
        <v>266</v>
      </c>
      <c r="AQ668" s="267"/>
    </row>
    <row r="669" spans="1:43" s="265" customFormat="1">
      <c r="A669" s="265">
        <v>213414</v>
      </c>
      <c r="B669" s="265" t="s">
        <v>3417</v>
      </c>
      <c r="C669" s="265" t="s">
        <v>264</v>
      </c>
      <c r="D669" s="265" t="s">
        <v>264</v>
      </c>
      <c r="E669" s="265" t="s">
        <v>264</v>
      </c>
      <c r="F669" s="265" t="s">
        <v>264</v>
      </c>
      <c r="G669" s="265" t="s">
        <v>266</v>
      </c>
      <c r="H669" s="265" t="s">
        <v>266</v>
      </c>
      <c r="I669" s="265" t="s">
        <v>266</v>
      </c>
      <c r="J669" s="265" t="s">
        <v>264</v>
      </c>
      <c r="K669" s="265" t="s">
        <v>266</v>
      </c>
      <c r="L669" s="265" t="s">
        <v>266</v>
      </c>
      <c r="AQ669" s="267"/>
    </row>
    <row r="670" spans="1:43" s="265" customFormat="1">
      <c r="A670" s="265">
        <v>212395</v>
      </c>
      <c r="B670" s="265" t="s">
        <v>3417</v>
      </c>
      <c r="C670" s="265" t="s">
        <v>264</v>
      </c>
      <c r="D670" s="265" t="s">
        <v>266</v>
      </c>
      <c r="E670" s="265" t="s">
        <v>266</v>
      </c>
      <c r="F670" s="265" t="s">
        <v>264</v>
      </c>
      <c r="G670" s="265" t="s">
        <v>265</v>
      </c>
      <c r="H670" s="265" t="s">
        <v>265</v>
      </c>
      <c r="I670" s="265" t="s">
        <v>264</v>
      </c>
      <c r="J670" s="265" t="s">
        <v>264</v>
      </c>
      <c r="K670" s="265" t="s">
        <v>266</v>
      </c>
      <c r="L670" s="265" t="s">
        <v>266</v>
      </c>
      <c r="AQ670" s="267"/>
    </row>
    <row r="671" spans="1:43" s="265" customFormat="1">
      <c r="A671" s="265">
        <v>212870</v>
      </c>
      <c r="B671" s="265" t="s">
        <v>3417</v>
      </c>
      <c r="C671" s="265" t="s">
        <v>264</v>
      </c>
      <c r="D671" s="265" t="s">
        <v>266</v>
      </c>
      <c r="E671" s="265" t="s">
        <v>264</v>
      </c>
      <c r="F671" s="265" t="s">
        <v>264</v>
      </c>
      <c r="G671" s="265" t="s">
        <v>265</v>
      </c>
      <c r="H671" s="265" t="s">
        <v>265</v>
      </c>
      <c r="I671" s="265" t="s">
        <v>264</v>
      </c>
      <c r="J671" s="265" t="s">
        <v>264</v>
      </c>
      <c r="K671" s="265" t="s">
        <v>266</v>
      </c>
      <c r="L671" s="265" t="s">
        <v>266</v>
      </c>
      <c r="AQ671" s="267"/>
    </row>
    <row r="672" spans="1:43" s="265" customFormat="1">
      <c r="A672" s="265">
        <v>213456</v>
      </c>
      <c r="B672" s="265" t="s">
        <v>3417</v>
      </c>
      <c r="C672" s="265" t="s">
        <v>264</v>
      </c>
      <c r="D672" s="265" t="s">
        <v>266</v>
      </c>
      <c r="E672" s="265" t="s">
        <v>266</v>
      </c>
      <c r="F672" s="265" t="s">
        <v>264</v>
      </c>
      <c r="G672" s="265" t="s">
        <v>266</v>
      </c>
      <c r="H672" s="265" t="s">
        <v>265</v>
      </c>
      <c r="I672" s="265" t="s">
        <v>264</v>
      </c>
      <c r="J672" s="265" t="s">
        <v>264</v>
      </c>
      <c r="K672" s="265" t="s">
        <v>266</v>
      </c>
      <c r="L672" s="265" t="s">
        <v>266</v>
      </c>
      <c r="AQ672" s="267"/>
    </row>
    <row r="673" spans="1:43" s="265" customFormat="1">
      <c r="A673" s="265">
        <v>213333</v>
      </c>
      <c r="B673" s="265" t="s">
        <v>3417</v>
      </c>
      <c r="C673" s="265" t="s">
        <v>264</v>
      </c>
      <c r="D673" s="265" t="s">
        <v>264</v>
      </c>
      <c r="E673" s="265" t="s">
        <v>266</v>
      </c>
      <c r="F673" s="265" t="s">
        <v>266</v>
      </c>
      <c r="G673" s="265" t="s">
        <v>264</v>
      </c>
      <c r="H673" s="265" t="s">
        <v>266</v>
      </c>
      <c r="I673" s="265" t="s">
        <v>264</v>
      </c>
      <c r="J673" s="265" t="s">
        <v>264</v>
      </c>
      <c r="K673" s="265" t="s">
        <v>266</v>
      </c>
      <c r="L673" s="265" t="s">
        <v>266</v>
      </c>
      <c r="AQ673" s="267"/>
    </row>
    <row r="674" spans="1:43" s="265" customFormat="1">
      <c r="A674" s="265">
        <v>213890</v>
      </c>
      <c r="B674" s="265" t="s">
        <v>3417</v>
      </c>
      <c r="C674" s="265" t="s">
        <v>264</v>
      </c>
      <c r="D674" s="265" t="s">
        <v>266</v>
      </c>
      <c r="E674" s="265" t="s">
        <v>266</v>
      </c>
      <c r="F674" s="265" t="s">
        <v>264</v>
      </c>
      <c r="G674" s="265" t="s">
        <v>266</v>
      </c>
      <c r="H674" s="265" t="s">
        <v>265</v>
      </c>
      <c r="I674" s="265" t="s">
        <v>264</v>
      </c>
      <c r="J674" s="265" t="s">
        <v>265</v>
      </c>
      <c r="K674" s="265" t="s">
        <v>264</v>
      </c>
      <c r="L674" s="265" t="s">
        <v>266</v>
      </c>
      <c r="AQ674" s="267"/>
    </row>
    <row r="675" spans="1:43" s="265" customFormat="1">
      <c r="A675" s="265">
        <v>212930</v>
      </c>
      <c r="B675" s="265" t="s">
        <v>3417</v>
      </c>
      <c r="C675" s="265" t="s">
        <v>264</v>
      </c>
      <c r="D675" s="265" t="s">
        <v>266</v>
      </c>
      <c r="E675" s="265" t="s">
        <v>264</v>
      </c>
      <c r="F675" s="265" t="s">
        <v>264</v>
      </c>
      <c r="G675" s="265" t="s">
        <v>266</v>
      </c>
      <c r="H675" s="265" t="s">
        <v>265</v>
      </c>
      <c r="I675" s="265" t="s">
        <v>264</v>
      </c>
      <c r="J675" s="265" t="s">
        <v>265</v>
      </c>
      <c r="K675" s="265" t="s">
        <v>264</v>
      </c>
      <c r="L675" s="265" t="s">
        <v>266</v>
      </c>
      <c r="AQ675" s="267"/>
    </row>
    <row r="676" spans="1:43" s="265" customFormat="1">
      <c r="A676" s="265">
        <v>213270</v>
      </c>
      <c r="B676" s="265" t="s">
        <v>3417</v>
      </c>
      <c r="C676" s="265" t="s">
        <v>264</v>
      </c>
      <c r="D676" s="265" t="s">
        <v>264</v>
      </c>
      <c r="E676" s="265" t="s">
        <v>264</v>
      </c>
      <c r="F676" s="265" t="s">
        <v>264</v>
      </c>
      <c r="G676" s="265" t="s">
        <v>265</v>
      </c>
      <c r="H676" s="265" t="s">
        <v>266</v>
      </c>
      <c r="I676" s="265" t="s">
        <v>264</v>
      </c>
      <c r="J676" s="265" t="s">
        <v>265</v>
      </c>
      <c r="K676" s="265" t="s">
        <v>264</v>
      </c>
      <c r="L676" s="265" t="s">
        <v>266</v>
      </c>
      <c r="AQ676" s="267"/>
    </row>
    <row r="677" spans="1:43" s="265" customFormat="1">
      <c r="A677" s="265">
        <v>212876</v>
      </c>
      <c r="B677" s="265" t="s">
        <v>3417</v>
      </c>
      <c r="C677" s="265" t="s">
        <v>264</v>
      </c>
      <c r="D677" s="265" t="s">
        <v>264</v>
      </c>
      <c r="E677" s="265" t="s">
        <v>264</v>
      </c>
      <c r="F677" s="265" t="s">
        <v>264</v>
      </c>
      <c r="G677" s="265" t="s">
        <v>264</v>
      </c>
      <c r="H677" s="265" t="s">
        <v>264</v>
      </c>
      <c r="I677" s="265" t="s">
        <v>264</v>
      </c>
      <c r="J677" s="265" t="s">
        <v>265</v>
      </c>
      <c r="K677" s="265" t="s">
        <v>264</v>
      </c>
      <c r="L677" s="265" t="s">
        <v>266</v>
      </c>
      <c r="AQ677" s="267"/>
    </row>
    <row r="678" spans="1:43" s="265" customFormat="1">
      <c r="A678" s="265">
        <v>214605</v>
      </c>
      <c r="B678" s="265" t="s">
        <v>3417</v>
      </c>
      <c r="C678" s="265" t="s">
        <v>264</v>
      </c>
      <c r="D678" s="265" t="s">
        <v>266</v>
      </c>
      <c r="E678" s="265" t="s">
        <v>264</v>
      </c>
      <c r="F678" s="265" t="s">
        <v>264</v>
      </c>
      <c r="G678" s="265" t="s">
        <v>265</v>
      </c>
      <c r="H678" s="265" t="s">
        <v>265</v>
      </c>
      <c r="I678" s="265" t="s">
        <v>266</v>
      </c>
      <c r="J678" s="265" t="s">
        <v>266</v>
      </c>
      <c r="K678" s="265" t="s">
        <v>264</v>
      </c>
      <c r="L678" s="265" t="s">
        <v>266</v>
      </c>
      <c r="AQ678" s="267"/>
    </row>
    <row r="679" spans="1:43" s="265" customFormat="1">
      <c r="A679" s="265">
        <v>213461</v>
      </c>
      <c r="B679" s="265" t="s">
        <v>3417</v>
      </c>
      <c r="C679" s="265" t="s">
        <v>264</v>
      </c>
      <c r="D679" s="265" t="s">
        <v>264</v>
      </c>
      <c r="E679" s="265" t="s">
        <v>264</v>
      </c>
      <c r="F679" s="265" t="s">
        <v>264</v>
      </c>
      <c r="G679" s="265" t="s">
        <v>264</v>
      </c>
      <c r="H679" s="265" t="s">
        <v>266</v>
      </c>
      <c r="I679" s="265" t="s">
        <v>266</v>
      </c>
      <c r="J679" s="265" t="s">
        <v>266</v>
      </c>
      <c r="K679" s="265" t="s">
        <v>264</v>
      </c>
      <c r="L679" s="265" t="s">
        <v>266</v>
      </c>
      <c r="AQ679" s="267"/>
    </row>
    <row r="680" spans="1:43" s="265" customFormat="1">
      <c r="A680" s="265">
        <v>210294</v>
      </c>
      <c r="B680" s="265" t="s">
        <v>3417</v>
      </c>
      <c r="C680" s="265" t="s">
        <v>264</v>
      </c>
      <c r="D680" s="265" t="s">
        <v>266</v>
      </c>
      <c r="E680" s="265" t="s">
        <v>264</v>
      </c>
      <c r="F680" s="265" t="s">
        <v>266</v>
      </c>
      <c r="G680" s="265" t="s">
        <v>265</v>
      </c>
      <c r="H680" s="265" t="s">
        <v>265</v>
      </c>
      <c r="I680" s="265" t="s">
        <v>264</v>
      </c>
      <c r="J680" s="265" t="s">
        <v>266</v>
      </c>
      <c r="K680" s="265" t="s">
        <v>264</v>
      </c>
      <c r="L680" s="265" t="s">
        <v>266</v>
      </c>
      <c r="AQ680" s="267"/>
    </row>
    <row r="681" spans="1:43" s="265" customFormat="1">
      <c r="A681" s="265">
        <v>212192</v>
      </c>
      <c r="B681" s="265" t="s">
        <v>3417</v>
      </c>
      <c r="C681" s="265" t="s">
        <v>264</v>
      </c>
      <c r="D681" s="265" t="s">
        <v>266</v>
      </c>
      <c r="E681" s="265" t="s">
        <v>264</v>
      </c>
      <c r="F681" s="265" t="s">
        <v>264</v>
      </c>
      <c r="G681" s="265" t="s">
        <v>266</v>
      </c>
      <c r="H681" s="265" t="s">
        <v>265</v>
      </c>
      <c r="I681" s="265" t="s">
        <v>264</v>
      </c>
      <c r="J681" s="265" t="s">
        <v>266</v>
      </c>
      <c r="K681" s="265" t="s">
        <v>264</v>
      </c>
      <c r="L681" s="265" t="s">
        <v>266</v>
      </c>
      <c r="AQ681" s="267"/>
    </row>
    <row r="682" spans="1:43" s="265" customFormat="1">
      <c r="A682" s="265">
        <v>212330</v>
      </c>
      <c r="B682" s="265" t="s">
        <v>3417</v>
      </c>
      <c r="C682" s="265" t="s">
        <v>264</v>
      </c>
      <c r="D682" s="265" t="s">
        <v>264</v>
      </c>
      <c r="E682" s="265" t="s">
        <v>264</v>
      </c>
      <c r="F682" s="265" t="s">
        <v>264</v>
      </c>
      <c r="G682" s="265" t="s">
        <v>266</v>
      </c>
      <c r="H682" s="265" t="s">
        <v>265</v>
      </c>
      <c r="I682" s="265" t="s">
        <v>264</v>
      </c>
      <c r="J682" s="265" t="s">
        <v>266</v>
      </c>
      <c r="K682" s="265" t="s">
        <v>264</v>
      </c>
      <c r="L682" s="265" t="s">
        <v>266</v>
      </c>
      <c r="AQ682" s="267"/>
    </row>
    <row r="683" spans="1:43" s="265" customFormat="1">
      <c r="A683" s="265">
        <v>212954</v>
      </c>
      <c r="B683" s="265" t="s">
        <v>3417</v>
      </c>
      <c r="C683" s="265" t="s">
        <v>264</v>
      </c>
      <c r="D683" s="265" t="s">
        <v>266</v>
      </c>
      <c r="E683" s="265" t="s">
        <v>264</v>
      </c>
      <c r="F683" s="265" t="s">
        <v>264</v>
      </c>
      <c r="G683" s="265" t="s">
        <v>265</v>
      </c>
      <c r="H683" s="265" t="s">
        <v>265</v>
      </c>
      <c r="I683" s="265" t="s">
        <v>266</v>
      </c>
      <c r="J683" s="265" t="s">
        <v>264</v>
      </c>
      <c r="K683" s="265" t="s">
        <v>264</v>
      </c>
      <c r="L683" s="265" t="s">
        <v>266</v>
      </c>
      <c r="AQ683" s="267"/>
    </row>
    <row r="684" spans="1:43" s="265" customFormat="1">
      <c r="A684" s="265">
        <v>211890</v>
      </c>
      <c r="B684" s="265" t="s">
        <v>3417</v>
      </c>
      <c r="C684" s="265" t="s">
        <v>264</v>
      </c>
      <c r="D684" s="265" t="s">
        <v>266</v>
      </c>
      <c r="E684" s="265" t="s">
        <v>264</v>
      </c>
      <c r="F684" s="265" t="s">
        <v>266</v>
      </c>
      <c r="G684" s="265" t="s">
        <v>266</v>
      </c>
      <c r="H684" s="265" t="s">
        <v>265</v>
      </c>
      <c r="I684" s="265" t="s">
        <v>266</v>
      </c>
      <c r="J684" s="265" t="s">
        <v>264</v>
      </c>
      <c r="K684" s="265" t="s">
        <v>264</v>
      </c>
      <c r="L684" s="265" t="s">
        <v>266</v>
      </c>
      <c r="AQ684" s="267"/>
    </row>
    <row r="685" spans="1:43" s="265" customFormat="1">
      <c r="A685" s="265">
        <v>212778</v>
      </c>
      <c r="B685" s="265" t="s">
        <v>3417</v>
      </c>
      <c r="C685" s="265" t="s">
        <v>264</v>
      </c>
      <c r="D685" s="265" t="s">
        <v>266</v>
      </c>
      <c r="E685" s="265" t="s">
        <v>266</v>
      </c>
      <c r="F685" s="265" t="s">
        <v>264</v>
      </c>
      <c r="G685" s="265" t="s">
        <v>266</v>
      </c>
      <c r="H685" s="265" t="s">
        <v>265</v>
      </c>
      <c r="I685" s="265" t="s">
        <v>266</v>
      </c>
      <c r="J685" s="265" t="s">
        <v>264</v>
      </c>
      <c r="K685" s="265" t="s">
        <v>264</v>
      </c>
      <c r="L685" s="265" t="s">
        <v>266</v>
      </c>
      <c r="AQ685" s="267"/>
    </row>
    <row r="686" spans="1:43" s="265" customFormat="1">
      <c r="A686" s="265">
        <v>212779</v>
      </c>
      <c r="B686" s="265" t="s">
        <v>3417</v>
      </c>
      <c r="C686" s="265" t="s">
        <v>264</v>
      </c>
      <c r="D686" s="265" t="s">
        <v>266</v>
      </c>
      <c r="E686" s="265" t="s">
        <v>264</v>
      </c>
      <c r="F686" s="265" t="s">
        <v>264</v>
      </c>
      <c r="G686" s="265" t="s">
        <v>265</v>
      </c>
      <c r="H686" s="265" t="s">
        <v>264</v>
      </c>
      <c r="I686" s="265" t="s">
        <v>266</v>
      </c>
      <c r="J686" s="265" t="s">
        <v>264</v>
      </c>
      <c r="K686" s="265" t="s">
        <v>264</v>
      </c>
      <c r="L686" s="265" t="s">
        <v>266</v>
      </c>
      <c r="AQ686" s="267"/>
    </row>
    <row r="687" spans="1:43" s="265" customFormat="1">
      <c r="A687" s="265">
        <v>214182</v>
      </c>
      <c r="B687" s="265" t="s">
        <v>3417</v>
      </c>
      <c r="C687" s="265" t="s">
        <v>264</v>
      </c>
      <c r="D687" s="265" t="s">
        <v>264</v>
      </c>
      <c r="E687" s="265" t="s">
        <v>264</v>
      </c>
      <c r="F687" s="265" t="s">
        <v>264</v>
      </c>
      <c r="G687" s="265" t="s">
        <v>266</v>
      </c>
      <c r="H687" s="265" t="s">
        <v>264</v>
      </c>
      <c r="I687" s="265" t="s">
        <v>266</v>
      </c>
      <c r="J687" s="265" t="s">
        <v>264</v>
      </c>
      <c r="K687" s="265" t="s">
        <v>264</v>
      </c>
      <c r="L687" s="265" t="s">
        <v>266</v>
      </c>
      <c r="AQ687" s="267"/>
    </row>
    <row r="688" spans="1:43" s="265" customFormat="1">
      <c r="A688" s="265">
        <v>212932</v>
      </c>
      <c r="B688" s="265" t="s">
        <v>3417</v>
      </c>
      <c r="C688" s="265" t="s">
        <v>264</v>
      </c>
      <c r="D688" s="265" t="s">
        <v>264</v>
      </c>
      <c r="E688" s="265" t="s">
        <v>264</v>
      </c>
      <c r="F688" s="265" t="s">
        <v>264</v>
      </c>
      <c r="G688" s="265" t="s">
        <v>264</v>
      </c>
      <c r="H688" s="265" t="s">
        <v>264</v>
      </c>
      <c r="I688" s="265" t="s">
        <v>266</v>
      </c>
      <c r="J688" s="265" t="s">
        <v>264</v>
      </c>
      <c r="K688" s="265" t="s">
        <v>264</v>
      </c>
      <c r="L688" s="265" t="s">
        <v>266</v>
      </c>
      <c r="AQ688" s="267"/>
    </row>
    <row r="689" spans="1:43" s="265" customFormat="1">
      <c r="A689" s="265">
        <v>213962</v>
      </c>
      <c r="B689" s="265" t="s">
        <v>3417</v>
      </c>
      <c r="C689" s="265" t="s">
        <v>264</v>
      </c>
      <c r="D689" s="265" t="s">
        <v>264</v>
      </c>
      <c r="E689" s="265" t="s">
        <v>264</v>
      </c>
      <c r="F689" s="265" t="s">
        <v>264</v>
      </c>
      <c r="G689" s="265" t="s">
        <v>265</v>
      </c>
      <c r="H689" s="265" t="s">
        <v>265</v>
      </c>
      <c r="I689" s="265" t="s">
        <v>264</v>
      </c>
      <c r="J689" s="265" t="s">
        <v>264</v>
      </c>
      <c r="K689" s="265" t="s">
        <v>264</v>
      </c>
      <c r="L689" s="265" t="s">
        <v>266</v>
      </c>
      <c r="AQ689" s="267"/>
    </row>
    <row r="690" spans="1:43" s="265" customFormat="1">
      <c r="A690" s="265">
        <v>213874</v>
      </c>
      <c r="B690" s="265" t="s">
        <v>3417</v>
      </c>
      <c r="C690" s="265" t="s">
        <v>264</v>
      </c>
      <c r="D690" s="265" t="s">
        <v>264</v>
      </c>
      <c r="E690" s="265" t="s">
        <v>264</v>
      </c>
      <c r="F690" s="265" t="s">
        <v>264</v>
      </c>
      <c r="G690" s="265" t="s">
        <v>266</v>
      </c>
      <c r="H690" s="265" t="s">
        <v>265</v>
      </c>
      <c r="I690" s="265" t="s">
        <v>264</v>
      </c>
      <c r="J690" s="265" t="s">
        <v>264</v>
      </c>
      <c r="K690" s="265" t="s">
        <v>264</v>
      </c>
      <c r="L690" s="265" t="s">
        <v>266</v>
      </c>
      <c r="AQ690" s="267"/>
    </row>
    <row r="691" spans="1:43" s="265" customFormat="1">
      <c r="A691" s="265">
        <v>213718</v>
      </c>
      <c r="B691" s="265" t="s">
        <v>3417</v>
      </c>
      <c r="C691" s="265" t="s">
        <v>264</v>
      </c>
      <c r="D691" s="265" t="s">
        <v>266</v>
      </c>
      <c r="E691" s="265" t="s">
        <v>264</v>
      </c>
      <c r="F691" s="265" t="s">
        <v>264</v>
      </c>
      <c r="G691" s="265" t="s">
        <v>265</v>
      </c>
      <c r="H691" s="265" t="s">
        <v>266</v>
      </c>
      <c r="I691" s="265" t="s">
        <v>264</v>
      </c>
      <c r="J691" s="265" t="s">
        <v>264</v>
      </c>
      <c r="K691" s="265" t="s">
        <v>264</v>
      </c>
      <c r="L691" s="265" t="s">
        <v>266</v>
      </c>
      <c r="AQ691" s="267"/>
    </row>
    <row r="692" spans="1:43" s="265" customFormat="1">
      <c r="A692" s="265">
        <v>214545</v>
      </c>
      <c r="B692" s="265" t="s">
        <v>3417</v>
      </c>
      <c r="C692" s="265" t="s">
        <v>264</v>
      </c>
      <c r="D692" s="265" t="s">
        <v>264</v>
      </c>
      <c r="E692" s="265" t="s">
        <v>266</v>
      </c>
      <c r="F692" s="265" t="s">
        <v>264</v>
      </c>
      <c r="G692" s="265" t="s">
        <v>264</v>
      </c>
      <c r="H692" s="265" t="s">
        <v>266</v>
      </c>
      <c r="I692" s="265" t="s">
        <v>264</v>
      </c>
      <c r="J692" s="265" t="s">
        <v>264</v>
      </c>
      <c r="K692" s="265" t="s">
        <v>264</v>
      </c>
      <c r="L692" s="265" t="s">
        <v>266</v>
      </c>
      <c r="AQ692" s="267"/>
    </row>
    <row r="693" spans="1:43" s="265" customFormat="1">
      <c r="A693" s="265">
        <v>214372</v>
      </c>
      <c r="B693" s="265" t="s">
        <v>3417</v>
      </c>
      <c r="C693" s="265" t="s">
        <v>264</v>
      </c>
      <c r="D693" s="265" t="s">
        <v>264</v>
      </c>
      <c r="E693" s="265" t="s">
        <v>264</v>
      </c>
      <c r="F693" s="265" t="s">
        <v>264</v>
      </c>
      <c r="G693" s="265" t="s">
        <v>266</v>
      </c>
      <c r="H693" s="265" t="s">
        <v>265</v>
      </c>
      <c r="I693" s="265" t="s">
        <v>266</v>
      </c>
      <c r="J693" s="265" t="s">
        <v>265</v>
      </c>
      <c r="K693" s="265" t="s">
        <v>266</v>
      </c>
      <c r="L693" s="265" t="s">
        <v>264</v>
      </c>
      <c r="AQ693" s="267"/>
    </row>
    <row r="694" spans="1:43" s="265" customFormat="1">
      <c r="A694" s="265">
        <v>212628</v>
      </c>
      <c r="B694" s="265" t="s">
        <v>3417</v>
      </c>
      <c r="C694" s="265" t="s">
        <v>264</v>
      </c>
      <c r="D694" s="265" t="s">
        <v>264</v>
      </c>
      <c r="E694" s="265" t="s">
        <v>266</v>
      </c>
      <c r="F694" s="265" t="s">
        <v>264</v>
      </c>
      <c r="G694" s="265" t="s">
        <v>265</v>
      </c>
      <c r="H694" s="265" t="s">
        <v>266</v>
      </c>
      <c r="I694" s="265" t="s">
        <v>266</v>
      </c>
      <c r="J694" s="265" t="s">
        <v>266</v>
      </c>
      <c r="K694" s="265" t="s">
        <v>266</v>
      </c>
      <c r="L694" s="265" t="s">
        <v>264</v>
      </c>
      <c r="AQ694" s="267"/>
    </row>
    <row r="695" spans="1:43" s="265" customFormat="1">
      <c r="A695" s="265">
        <v>209280</v>
      </c>
      <c r="B695" s="265" t="s">
        <v>3417</v>
      </c>
      <c r="C695" s="265" t="s">
        <v>264</v>
      </c>
      <c r="D695" s="265" t="s">
        <v>264</v>
      </c>
      <c r="E695" s="265" t="s">
        <v>264</v>
      </c>
      <c r="F695" s="265" t="s">
        <v>264</v>
      </c>
      <c r="G695" s="265" t="s">
        <v>264</v>
      </c>
      <c r="H695" s="265" t="s">
        <v>264</v>
      </c>
      <c r="I695" s="265" t="s">
        <v>264</v>
      </c>
      <c r="J695" s="265" t="s">
        <v>266</v>
      </c>
      <c r="K695" s="265" t="s">
        <v>266</v>
      </c>
      <c r="L695" s="265" t="s">
        <v>264</v>
      </c>
      <c r="AQ695" s="267"/>
    </row>
    <row r="696" spans="1:43" s="265" customFormat="1">
      <c r="A696" s="265">
        <v>214186</v>
      </c>
      <c r="B696" s="265" t="s">
        <v>3417</v>
      </c>
      <c r="C696" s="265" t="s">
        <v>264</v>
      </c>
      <c r="D696" s="265" t="s">
        <v>266</v>
      </c>
      <c r="E696" s="265" t="s">
        <v>264</v>
      </c>
      <c r="F696" s="265" t="s">
        <v>264</v>
      </c>
      <c r="G696" s="265" t="s">
        <v>266</v>
      </c>
      <c r="H696" s="265" t="s">
        <v>265</v>
      </c>
      <c r="I696" s="265" t="s">
        <v>265</v>
      </c>
      <c r="J696" s="265" t="s">
        <v>264</v>
      </c>
      <c r="K696" s="265" t="s">
        <v>266</v>
      </c>
      <c r="L696" s="265" t="s">
        <v>264</v>
      </c>
      <c r="AQ696" s="267"/>
    </row>
    <row r="697" spans="1:43" s="265" customFormat="1">
      <c r="A697" s="265">
        <v>212775</v>
      </c>
      <c r="B697" s="265" t="s">
        <v>3417</v>
      </c>
      <c r="C697" s="265" t="s">
        <v>264</v>
      </c>
      <c r="D697" s="265" t="s">
        <v>266</v>
      </c>
      <c r="E697" s="265" t="s">
        <v>264</v>
      </c>
      <c r="F697" s="265" t="s">
        <v>264</v>
      </c>
      <c r="G697" s="265" t="s">
        <v>264</v>
      </c>
      <c r="H697" s="265" t="s">
        <v>266</v>
      </c>
      <c r="I697" s="265" t="s">
        <v>264</v>
      </c>
      <c r="J697" s="265" t="s">
        <v>264</v>
      </c>
      <c r="K697" s="265" t="s">
        <v>266</v>
      </c>
      <c r="L697" s="265" t="s">
        <v>264</v>
      </c>
      <c r="AQ697" s="267"/>
    </row>
    <row r="698" spans="1:43" s="265" customFormat="1">
      <c r="A698" s="265">
        <v>212727</v>
      </c>
      <c r="B698" s="265" t="s">
        <v>3417</v>
      </c>
      <c r="C698" s="265" t="s">
        <v>264</v>
      </c>
      <c r="D698" s="265" t="s">
        <v>264</v>
      </c>
      <c r="E698" s="265" t="s">
        <v>264</v>
      </c>
      <c r="F698" s="265" t="s">
        <v>264</v>
      </c>
      <c r="G698" s="265" t="s">
        <v>264</v>
      </c>
      <c r="H698" s="265" t="s">
        <v>266</v>
      </c>
      <c r="I698" s="265" t="s">
        <v>264</v>
      </c>
      <c r="J698" s="265" t="s">
        <v>264</v>
      </c>
      <c r="K698" s="265" t="s">
        <v>266</v>
      </c>
      <c r="L698" s="265" t="s">
        <v>264</v>
      </c>
      <c r="AQ698" s="267"/>
    </row>
    <row r="699" spans="1:43" s="265" customFormat="1">
      <c r="A699" s="265">
        <v>213522</v>
      </c>
      <c r="B699" s="265" t="s">
        <v>3417</v>
      </c>
      <c r="C699" s="265" t="s">
        <v>264</v>
      </c>
      <c r="D699" s="265" t="s">
        <v>264</v>
      </c>
      <c r="E699" s="265" t="s">
        <v>264</v>
      </c>
      <c r="F699" s="265" t="s">
        <v>266</v>
      </c>
      <c r="G699" s="265" t="s">
        <v>265</v>
      </c>
      <c r="H699" s="265" t="s">
        <v>265</v>
      </c>
      <c r="I699" s="265" t="s">
        <v>266</v>
      </c>
      <c r="J699" s="265" t="s">
        <v>265</v>
      </c>
      <c r="K699" s="265" t="s">
        <v>264</v>
      </c>
      <c r="L699" s="265" t="s">
        <v>264</v>
      </c>
      <c r="AQ699" s="267"/>
    </row>
    <row r="700" spans="1:43" s="265" customFormat="1">
      <c r="A700" s="265">
        <v>211686</v>
      </c>
      <c r="B700" s="265" t="s">
        <v>3417</v>
      </c>
      <c r="C700" s="265" t="s">
        <v>264</v>
      </c>
      <c r="D700" s="265" t="s">
        <v>264</v>
      </c>
      <c r="E700" s="265" t="s">
        <v>264</v>
      </c>
      <c r="F700" s="265" t="s">
        <v>264</v>
      </c>
      <c r="G700" s="265" t="s">
        <v>266</v>
      </c>
      <c r="H700" s="265" t="s">
        <v>265</v>
      </c>
      <c r="I700" s="265" t="s">
        <v>264</v>
      </c>
      <c r="J700" s="265" t="s">
        <v>265</v>
      </c>
      <c r="K700" s="265" t="s">
        <v>264</v>
      </c>
      <c r="L700" s="265" t="s">
        <v>264</v>
      </c>
      <c r="AQ700" s="267"/>
    </row>
    <row r="701" spans="1:43" s="265" customFormat="1">
      <c r="A701" s="265">
        <v>212176</v>
      </c>
      <c r="B701" s="265" t="s">
        <v>3417</v>
      </c>
      <c r="C701" s="265" t="s">
        <v>264</v>
      </c>
      <c r="D701" s="265" t="s">
        <v>264</v>
      </c>
      <c r="E701" s="265" t="s">
        <v>264</v>
      </c>
      <c r="F701" s="265" t="s">
        <v>264</v>
      </c>
      <c r="G701" s="265" t="s">
        <v>264</v>
      </c>
      <c r="H701" s="265" t="s">
        <v>265</v>
      </c>
      <c r="I701" s="265" t="s">
        <v>264</v>
      </c>
      <c r="J701" s="265" t="s">
        <v>265</v>
      </c>
      <c r="K701" s="265" t="s">
        <v>264</v>
      </c>
      <c r="L701" s="265" t="s">
        <v>264</v>
      </c>
      <c r="AQ701" s="267"/>
    </row>
    <row r="702" spans="1:43" s="265" customFormat="1">
      <c r="A702" s="265">
        <v>212678</v>
      </c>
      <c r="B702" s="265" t="s">
        <v>3417</v>
      </c>
      <c r="C702" s="265" t="s">
        <v>264</v>
      </c>
      <c r="D702" s="265" t="s">
        <v>264</v>
      </c>
      <c r="E702" s="265" t="s">
        <v>264</v>
      </c>
      <c r="F702" s="265" t="s">
        <v>266</v>
      </c>
      <c r="G702" s="265" t="s">
        <v>265</v>
      </c>
      <c r="H702" s="265" t="s">
        <v>266</v>
      </c>
      <c r="I702" s="265" t="s">
        <v>264</v>
      </c>
      <c r="J702" s="265" t="s">
        <v>265</v>
      </c>
      <c r="K702" s="265" t="s">
        <v>264</v>
      </c>
      <c r="L702" s="265" t="s">
        <v>264</v>
      </c>
      <c r="AQ702" s="267"/>
    </row>
    <row r="703" spans="1:43" s="265" customFormat="1">
      <c r="A703" s="265">
        <v>202401</v>
      </c>
      <c r="B703" s="265" t="s">
        <v>3417</v>
      </c>
      <c r="C703" s="265" t="s">
        <v>264</v>
      </c>
      <c r="D703" s="265" t="s">
        <v>264</v>
      </c>
      <c r="E703" s="265" t="s">
        <v>264</v>
      </c>
      <c r="F703" s="265" t="s">
        <v>264</v>
      </c>
      <c r="G703" s="265" t="s">
        <v>265</v>
      </c>
      <c r="H703" s="265" t="s">
        <v>265</v>
      </c>
      <c r="I703" s="265" t="s">
        <v>266</v>
      </c>
      <c r="J703" s="265" t="s">
        <v>266</v>
      </c>
      <c r="K703" s="265" t="s">
        <v>264</v>
      </c>
      <c r="L703" s="265" t="s">
        <v>264</v>
      </c>
      <c r="AQ703" s="267"/>
    </row>
    <row r="704" spans="1:43" s="265" customFormat="1">
      <c r="A704" s="265">
        <v>213221</v>
      </c>
      <c r="B704" s="265" t="s">
        <v>3417</v>
      </c>
      <c r="C704" s="265" t="s">
        <v>264</v>
      </c>
      <c r="D704" s="265" t="s">
        <v>264</v>
      </c>
      <c r="E704" s="265" t="s">
        <v>264</v>
      </c>
      <c r="F704" s="265" t="s">
        <v>264</v>
      </c>
      <c r="G704" s="265" t="s">
        <v>266</v>
      </c>
      <c r="H704" s="265" t="s">
        <v>265</v>
      </c>
      <c r="I704" s="265" t="s">
        <v>264</v>
      </c>
      <c r="J704" s="265" t="s">
        <v>266</v>
      </c>
      <c r="K704" s="265" t="s">
        <v>264</v>
      </c>
      <c r="L704" s="265" t="s">
        <v>264</v>
      </c>
      <c r="AQ704" s="267"/>
    </row>
    <row r="705" spans="1:43" s="265" customFormat="1">
      <c r="A705" s="265">
        <v>212827</v>
      </c>
      <c r="B705" s="265" t="s">
        <v>3417</v>
      </c>
      <c r="C705" s="265" t="s">
        <v>264</v>
      </c>
      <c r="D705" s="265" t="s">
        <v>264</v>
      </c>
      <c r="E705" s="265" t="s">
        <v>264</v>
      </c>
      <c r="F705" s="265" t="s">
        <v>264</v>
      </c>
      <c r="G705" s="265" t="s">
        <v>266</v>
      </c>
      <c r="H705" s="265" t="s">
        <v>265</v>
      </c>
      <c r="I705" s="265" t="s">
        <v>264</v>
      </c>
      <c r="J705" s="265" t="s">
        <v>266</v>
      </c>
      <c r="K705" s="265" t="s">
        <v>264</v>
      </c>
      <c r="L705" s="265" t="s">
        <v>264</v>
      </c>
      <c r="AQ705" s="267"/>
    </row>
    <row r="706" spans="1:43" s="265" customFormat="1">
      <c r="A706" s="265">
        <v>211819</v>
      </c>
      <c r="B706" s="265" t="s">
        <v>3417</v>
      </c>
      <c r="C706" s="265" t="s">
        <v>264</v>
      </c>
      <c r="D706" s="265" t="s">
        <v>264</v>
      </c>
      <c r="E706" s="265" t="s">
        <v>264</v>
      </c>
      <c r="F706" s="265" t="s">
        <v>264</v>
      </c>
      <c r="G706" s="265" t="s">
        <v>265</v>
      </c>
      <c r="H706" s="265" t="s">
        <v>266</v>
      </c>
      <c r="I706" s="265" t="s">
        <v>264</v>
      </c>
      <c r="J706" s="265" t="s">
        <v>266</v>
      </c>
      <c r="K706" s="265" t="s">
        <v>264</v>
      </c>
      <c r="L706" s="265" t="s">
        <v>264</v>
      </c>
      <c r="AQ706" s="267"/>
    </row>
    <row r="707" spans="1:43" s="265" customFormat="1">
      <c r="A707" s="265">
        <v>211633</v>
      </c>
      <c r="B707" s="265" t="s">
        <v>3417</v>
      </c>
      <c r="C707" s="265" t="s">
        <v>264</v>
      </c>
      <c r="D707" s="265" t="s">
        <v>266</v>
      </c>
      <c r="E707" s="265" t="s">
        <v>264</v>
      </c>
      <c r="F707" s="265" t="s">
        <v>266</v>
      </c>
      <c r="G707" s="265" t="s">
        <v>266</v>
      </c>
      <c r="H707" s="265" t="s">
        <v>266</v>
      </c>
      <c r="I707" s="265" t="s">
        <v>264</v>
      </c>
      <c r="J707" s="265" t="s">
        <v>266</v>
      </c>
      <c r="K707" s="265" t="s">
        <v>264</v>
      </c>
      <c r="L707" s="265" t="s">
        <v>264</v>
      </c>
      <c r="AQ707" s="267"/>
    </row>
    <row r="708" spans="1:43" s="265" customFormat="1">
      <c r="A708" s="265">
        <v>213434</v>
      </c>
      <c r="B708" s="265" t="s">
        <v>3417</v>
      </c>
      <c r="C708" s="265" t="s">
        <v>264</v>
      </c>
      <c r="D708" s="265" t="s">
        <v>266</v>
      </c>
      <c r="E708" s="265" t="s">
        <v>266</v>
      </c>
      <c r="F708" s="265" t="s">
        <v>264</v>
      </c>
      <c r="G708" s="265" t="s">
        <v>266</v>
      </c>
      <c r="H708" s="265" t="s">
        <v>265</v>
      </c>
      <c r="I708" s="265" t="s">
        <v>265</v>
      </c>
      <c r="J708" s="265" t="s">
        <v>264</v>
      </c>
      <c r="K708" s="265" t="s">
        <v>264</v>
      </c>
      <c r="L708" s="265" t="s">
        <v>264</v>
      </c>
      <c r="AQ708" s="267"/>
    </row>
    <row r="709" spans="1:43" s="265" customFormat="1">
      <c r="A709" s="265">
        <v>204640</v>
      </c>
      <c r="B709" s="265" t="s">
        <v>3417</v>
      </c>
      <c r="C709" s="265" t="s">
        <v>264</v>
      </c>
      <c r="D709" s="265" t="s">
        <v>265</v>
      </c>
      <c r="E709" s="265" t="s">
        <v>264</v>
      </c>
      <c r="F709" s="265" t="s">
        <v>265</v>
      </c>
      <c r="G709" s="265" t="s">
        <v>264</v>
      </c>
      <c r="H709" s="265" t="s">
        <v>266</v>
      </c>
      <c r="I709" s="265" t="s">
        <v>265</v>
      </c>
      <c r="J709" s="265" t="s">
        <v>264</v>
      </c>
      <c r="K709" s="265" t="s">
        <v>264</v>
      </c>
      <c r="L709" s="265" t="s">
        <v>264</v>
      </c>
      <c r="AQ709" s="267"/>
    </row>
    <row r="710" spans="1:43" s="265" customFormat="1">
      <c r="A710" s="265">
        <v>212863</v>
      </c>
      <c r="B710" s="265" t="s">
        <v>3417</v>
      </c>
      <c r="C710" s="265" t="s">
        <v>264</v>
      </c>
      <c r="D710" s="265" t="s">
        <v>266</v>
      </c>
      <c r="E710" s="265" t="s">
        <v>264</v>
      </c>
      <c r="F710" s="265" t="s">
        <v>264</v>
      </c>
      <c r="G710" s="265" t="s">
        <v>265</v>
      </c>
      <c r="H710" s="265" t="s">
        <v>265</v>
      </c>
      <c r="I710" s="265" t="s">
        <v>264</v>
      </c>
      <c r="J710" s="265" t="s">
        <v>264</v>
      </c>
      <c r="K710" s="265" t="s">
        <v>264</v>
      </c>
      <c r="L710" s="265" t="s">
        <v>264</v>
      </c>
      <c r="AQ710" s="267"/>
    </row>
    <row r="711" spans="1:43" s="265" customFormat="1">
      <c r="A711" s="265">
        <v>211261</v>
      </c>
      <c r="B711" s="265" t="s">
        <v>3417</v>
      </c>
      <c r="C711" s="265" t="s">
        <v>264</v>
      </c>
      <c r="D711" s="265" t="s">
        <v>264</v>
      </c>
      <c r="E711" s="265" t="s">
        <v>264</v>
      </c>
      <c r="F711" s="265" t="s">
        <v>264</v>
      </c>
      <c r="G711" s="265" t="s">
        <v>265</v>
      </c>
      <c r="H711" s="265" t="s">
        <v>265</v>
      </c>
      <c r="I711" s="265" t="s">
        <v>264</v>
      </c>
      <c r="J711" s="265" t="s">
        <v>264</v>
      </c>
      <c r="K711" s="265" t="s">
        <v>264</v>
      </c>
      <c r="L711" s="265" t="s">
        <v>264</v>
      </c>
      <c r="AQ711" s="267"/>
    </row>
    <row r="712" spans="1:43" s="265" customFormat="1">
      <c r="A712" s="265">
        <v>212159</v>
      </c>
      <c r="B712" s="265" t="s">
        <v>3417</v>
      </c>
      <c r="C712" s="265" t="s">
        <v>264</v>
      </c>
      <c r="D712" s="265" t="s">
        <v>264</v>
      </c>
      <c r="E712" s="265" t="s">
        <v>264</v>
      </c>
      <c r="F712" s="265" t="s">
        <v>264</v>
      </c>
      <c r="G712" s="265" t="s">
        <v>264</v>
      </c>
      <c r="H712" s="265" t="s">
        <v>265</v>
      </c>
      <c r="I712" s="265" t="s">
        <v>264</v>
      </c>
      <c r="J712" s="265" t="s">
        <v>264</v>
      </c>
      <c r="K712" s="265" t="s">
        <v>264</v>
      </c>
      <c r="L712" s="265" t="s">
        <v>264</v>
      </c>
      <c r="AQ712" s="267"/>
    </row>
    <row r="713" spans="1:43" s="265" customFormat="1">
      <c r="A713" s="265">
        <v>211465</v>
      </c>
      <c r="B713" s="265" t="s">
        <v>3417</v>
      </c>
      <c r="C713" s="265" t="s">
        <v>264</v>
      </c>
      <c r="D713" s="265" t="s">
        <v>264</v>
      </c>
      <c r="E713" s="265" t="s">
        <v>264</v>
      </c>
      <c r="F713" s="265" t="s">
        <v>266</v>
      </c>
      <c r="G713" s="265" t="s">
        <v>265</v>
      </c>
      <c r="H713" s="265" t="s">
        <v>266</v>
      </c>
      <c r="I713" s="265" t="s">
        <v>264</v>
      </c>
      <c r="J713" s="265" t="s">
        <v>264</v>
      </c>
      <c r="K713" s="265" t="s">
        <v>264</v>
      </c>
      <c r="L713" s="265" t="s">
        <v>264</v>
      </c>
      <c r="AQ713" s="267"/>
    </row>
    <row r="714" spans="1:43" s="265" customFormat="1">
      <c r="A714" s="265">
        <v>212693</v>
      </c>
      <c r="B714" s="265" t="s">
        <v>3417</v>
      </c>
      <c r="C714" s="265" t="s">
        <v>264</v>
      </c>
      <c r="D714" s="265" t="s">
        <v>264</v>
      </c>
      <c r="E714" s="265" t="s">
        <v>264</v>
      </c>
      <c r="F714" s="265" t="s">
        <v>264</v>
      </c>
      <c r="G714" s="265" t="s">
        <v>266</v>
      </c>
      <c r="H714" s="265" t="s">
        <v>264</v>
      </c>
      <c r="I714" s="265" t="s">
        <v>264</v>
      </c>
      <c r="J714" s="265" t="s">
        <v>264</v>
      </c>
      <c r="K714" s="265" t="s">
        <v>264</v>
      </c>
      <c r="L714" s="265" t="s">
        <v>264</v>
      </c>
      <c r="AQ714" s="267"/>
    </row>
    <row r="715" spans="1:43" s="265" customFormat="1">
      <c r="A715" s="265">
        <v>203820</v>
      </c>
      <c r="B715" s="265" t="s">
        <v>3417</v>
      </c>
      <c r="C715" s="265" t="s">
        <v>264</v>
      </c>
      <c r="D715" s="265" t="s">
        <v>265</v>
      </c>
      <c r="E715" s="265" t="s">
        <v>264</v>
      </c>
      <c r="F715" s="265" t="s">
        <v>265</v>
      </c>
      <c r="G715" s="265" t="s">
        <v>264</v>
      </c>
      <c r="H715" s="265" t="s">
        <v>264</v>
      </c>
      <c r="I715" s="265" t="s">
        <v>264</v>
      </c>
      <c r="J715" s="265" t="s">
        <v>264</v>
      </c>
      <c r="K715" s="265" t="s">
        <v>264</v>
      </c>
      <c r="L715" s="265" t="s">
        <v>264</v>
      </c>
      <c r="AQ715" s="267"/>
    </row>
    <row r="716" spans="1:43" s="265" customFormat="1">
      <c r="A716" s="265">
        <v>211360</v>
      </c>
      <c r="B716" s="265" t="s">
        <v>3417</v>
      </c>
      <c r="C716" s="265" t="s">
        <v>264</v>
      </c>
      <c r="D716" s="265" t="s">
        <v>264</v>
      </c>
      <c r="E716" s="265" t="s">
        <v>264</v>
      </c>
      <c r="F716" s="265" t="s">
        <v>264</v>
      </c>
      <c r="G716" s="265" t="s">
        <v>264</v>
      </c>
      <c r="H716" s="265" t="s">
        <v>264</v>
      </c>
      <c r="I716" s="265" t="s">
        <v>264</v>
      </c>
      <c r="J716" s="265" t="s">
        <v>264</v>
      </c>
      <c r="K716" s="265" t="s">
        <v>264</v>
      </c>
      <c r="L716" s="265" t="s">
        <v>264</v>
      </c>
      <c r="AQ716" s="267"/>
    </row>
    <row r="717" spans="1:43" s="265" customFormat="1">
      <c r="A717" s="265">
        <v>210693</v>
      </c>
      <c r="B717" s="265" t="s">
        <v>3417</v>
      </c>
      <c r="C717" s="265" t="s">
        <v>264</v>
      </c>
      <c r="D717" s="265" t="s">
        <v>264</v>
      </c>
      <c r="E717" s="265" t="s">
        <v>264</v>
      </c>
      <c r="F717" s="265" t="s">
        <v>264</v>
      </c>
      <c r="G717" s="265" t="s">
        <v>264</v>
      </c>
      <c r="H717" s="265" t="s">
        <v>264</v>
      </c>
      <c r="I717" s="265" t="s">
        <v>264</v>
      </c>
      <c r="J717" s="265" t="s">
        <v>264</v>
      </c>
      <c r="K717" s="265" t="s">
        <v>264</v>
      </c>
      <c r="L717" s="265" t="s">
        <v>264</v>
      </c>
      <c r="AQ717" s="267"/>
    </row>
    <row r="718" spans="1:43" s="265" customFormat="1">
      <c r="A718" s="265">
        <v>215557</v>
      </c>
      <c r="B718" s="265" t="s">
        <v>3417</v>
      </c>
      <c r="C718" s="265" t="s">
        <v>266</v>
      </c>
      <c r="D718" s="265" t="s">
        <v>266</v>
      </c>
      <c r="E718" s="265" t="s">
        <v>266</v>
      </c>
      <c r="F718" s="265" t="s">
        <v>266</v>
      </c>
      <c r="G718" s="265" t="s">
        <v>266</v>
      </c>
      <c r="H718" s="265" t="s">
        <v>265</v>
      </c>
      <c r="I718" s="265" t="s">
        <v>265</v>
      </c>
      <c r="J718" s="265" t="s">
        <v>265</v>
      </c>
      <c r="K718" s="265" t="s">
        <v>265</v>
      </c>
      <c r="L718" s="265" t="s">
        <v>265</v>
      </c>
      <c r="AQ718" s="267"/>
    </row>
    <row r="719" spans="1:43" s="265" customFormat="1">
      <c r="A719" s="265">
        <v>213229</v>
      </c>
      <c r="B719" s="265" t="s">
        <v>3417</v>
      </c>
      <c r="C719" s="265" t="s">
        <v>264</v>
      </c>
      <c r="D719" s="265" t="s">
        <v>266</v>
      </c>
      <c r="E719" s="265" t="s">
        <v>264</v>
      </c>
      <c r="F719" s="265" t="s">
        <v>266</v>
      </c>
      <c r="G719" s="265" t="s">
        <v>266</v>
      </c>
      <c r="H719" s="265" t="s">
        <v>266</v>
      </c>
      <c r="I719" s="265" t="s">
        <v>266</v>
      </c>
      <c r="J719" s="265" t="s">
        <v>264</v>
      </c>
      <c r="K719" s="265" t="s">
        <v>264</v>
      </c>
      <c r="L719" s="265" t="s">
        <v>264</v>
      </c>
      <c r="AQ719" s="267"/>
    </row>
    <row r="720" spans="1:43" s="265" customFormat="1">
      <c r="A720" s="265">
        <v>215558</v>
      </c>
      <c r="B720" s="265" t="s">
        <v>3417</v>
      </c>
      <c r="C720" s="265" t="s">
        <v>265</v>
      </c>
      <c r="D720" s="265" t="s">
        <v>266</v>
      </c>
      <c r="E720" s="265" t="s">
        <v>266</v>
      </c>
      <c r="F720" s="265" t="s">
        <v>266</v>
      </c>
      <c r="G720" s="265" t="s">
        <v>266</v>
      </c>
      <c r="H720" s="265" t="s">
        <v>265</v>
      </c>
      <c r="I720" s="265" t="s">
        <v>265</v>
      </c>
      <c r="J720" s="265" t="s">
        <v>265</v>
      </c>
      <c r="K720" s="265" t="s">
        <v>265</v>
      </c>
      <c r="L720" s="265" t="s">
        <v>265</v>
      </c>
      <c r="AQ720" s="267"/>
    </row>
    <row r="721" spans="1:43" s="265" customFormat="1" ht="15.75">
      <c r="A721" s="268">
        <v>216205</v>
      </c>
      <c r="B721" s="265" t="s">
        <v>3417</v>
      </c>
      <c r="C721" s="269" t="s">
        <v>265</v>
      </c>
      <c r="D721" s="269" t="s">
        <v>265</v>
      </c>
      <c r="E721" s="269" t="s">
        <v>265</v>
      </c>
      <c r="F721" s="269" t="s">
        <v>265</v>
      </c>
      <c r="G721" s="269" t="s">
        <v>265</v>
      </c>
      <c r="H721" s="269" t="s">
        <v>265</v>
      </c>
      <c r="I721" s="269" t="s">
        <v>265</v>
      </c>
      <c r="J721" s="269" t="s">
        <v>265</v>
      </c>
      <c r="K721" s="269" t="s">
        <v>265</v>
      </c>
      <c r="L721" s="269" t="s">
        <v>265</v>
      </c>
      <c r="M721" s="269"/>
      <c r="N721" s="269"/>
      <c r="O721" s="269"/>
      <c r="P721" s="269"/>
      <c r="Q721" s="269"/>
      <c r="R721" s="269"/>
      <c r="S721" s="269"/>
      <c r="T721" s="269"/>
      <c r="U721" s="269"/>
      <c r="V721" s="269"/>
      <c r="W721" s="269"/>
      <c r="X721" s="269"/>
      <c r="Y721" s="269"/>
      <c r="Z721" s="269"/>
      <c r="AA721" s="269"/>
      <c r="AB721" s="269"/>
      <c r="AC721" s="269"/>
      <c r="AD721" s="269"/>
      <c r="AE721" s="269"/>
      <c r="AF721" s="269"/>
      <c r="AG721" s="269"/>
      <c r="AH721" s="269"/>
      <c r="AI721" s="269"/>
      <c r="AJ721" s="269"/>
      <c r="AK721" s="269"/>
      <c r="AL721" s="269"/>
      <c r="AM721" s="269"/>
      <c r="AN721" s="269"/>
      <c r="AO721" s="269"/>
      <c r="AP721" s="269"/>
      <c r="AQ721" s="267"/>
    </row>
    <row r="722" spans="1:43" s="265" customFormat="1">
      <c r="A722" s="265">
        <v>213231</v>
      </c>
      <c r="B722" s="265" t="s">
        <v>3417</v>
      </c>
      <c r="C722" s="265" t="s">
        <v>266</v>
      </c>
      <c r="D722" s="265" t="s">
        <v>264</v>
      </c>
      <c r="E722" s="265" t="s">
        <v>264</v>
      </c>
      <c r="F722" s="265" t="s">
        <v>266</v>
      </c>
      <c r="G722" s="265" t="s">
        <v>266</v>
      </c>
      <c r="H722" s="265" t="s">
        <v>266</v>
      </c>
      <c r="I722" s="265" t="s">
        <v>264</v>
      </c>
      <c r="J722" s="265" t="s">
        <v>266</v>
      </c>
      <c r="K722" s="265" t="s">
        <v>264</v>
      </c>
      <c r="L722" s="265" t="s">
        <v>266</v>
      </c>
      <c r="AQ722" s="267"/>
    </row>
    <row r="723" spans="1:43" s="265" customFormat="1">
      <c r="A723" s="265">
        <v>213232</v>
      </c>
      <c r="B723" s="265" t="s">
        <v>3417</v>
      </c>
      <c r="C723" s="265" t="s">
        <v>264</v>
      </c>
      <c r="D723" s="265" t="s">
        <v>264</v>
      </c>
      <c r="E723" s="265" t="s">
        <v>264</v>
      </c>
      <c r="F723" s="265" t="s">
        <v>265</v>
      </c>
      <c r="G723" s="265" t="s">
        <v>266</v>
      </c>
      <c r="H723" s="265" t="s">
        <v>265</v>
      </c>
      <c r="I723" s="265" t="s">
        <v>265</v>
      </c>
      <c r="J723" s="265" t="s">
        <v>266</v>
      </c>
      <c r="K723" s="265" t="s">
        <v>266</v>
      </c>
      <c r="L723" s="265" t="s">
        <v>265</v>
      </c>
      <c r="AQ723" s="267"/>
    </row>
    <row r="724" spans="1:43" s="265" customFormat="1" ht="15.75">
      <c r="A724" s="268">
        <v>213233</v>
      </c>
      <c r="B724" s="265" t="s">
        <v>3417</v>
      </c>
      <c r="C724" s="269" t="s">
        <v>266</v>
      </c>
      <c r="D724" s="269" t="s">
        <v>264</v>
      </c>
      <c r="E724" s="269" t="s">
        <v>264</v>
      </c>
      <c r="F724" s="269" t="s">
        <v>264</v>
      </c>
      <c r="G724" s="269" t="s">
        <v>265</v>
      </c>
      <c r="H724" s="269" t="s">
        <v>266</v>
      </c>
      <c r="I724" s="269" t="s">
        <v>264</v>
      </c>
      <c r="J724" s="269" t="s">
        <v>264</v>
      </c>
      <c r="K724" s="269" t="s">
        <v>264</v>
      </c>
      <c r="L724" s="269" t="s">
        <v>264</v>
      </c>
      <c r="M724" s="269"/>
      <c r="N724" s="269"/>
      <c r="O724" s="269"/>
      <c r="P724" s="269"/>
      <c r="Q724" s="269"/>
      <c r="R724" s="269"/>
      <c r="S724" s="269"/>
      <c r="T724" s="269"/>
      <c r="U724" s="269"/>
      <c r="V724" s="269"/>
      <c r="W724" s="269"/>
      <c r="X724" s="269"/>
      <c r="Y724" s="269"/>
      <c r="Z724" s="269"/>
      <c r="AA724" s="269"/>
      <c r="AB724" s="269"/>
      <c r="AC724" s="269"/>
      <c r="AD724" s="269"/>
      <c r="AE724" s="269"/>
      <c r="AF724" s="269"/>
      <c r="AG724" s="269"/>
      <c r="AH724" s="269"/>
      <c r="AI724" s="269"/>
      <c r="AJ724" s="269"/>
      <c r="AK724" s="269"/>
      <c r="AL724" s="269"/>
      <c r="AM724" s="269"/>
      <c r="AN724" s="269"/>
      <c r="AO724" s="269"/>
      <c r="AP724" s="269"/>
      <c r="AQ724" s="267"/>
    </row>
    <row r="725" spans="1:43" s="265" customFormat="1">
      <c r="A725" s="265">
        <v>215559</v>
      </c>
      <c r="B725" s="265" t="s">
        <v>3417</v>
      </c>
      <c r="C725" s="265" t="s">
        <v>266</v>
      </c>
      <c r="D725" s="265" t="s">
        <v>266</v>
      </c>
      <c r="E725" s="265" t="s">
        <v>266</v>
      </c>
      <c r="F725" s="265" t="s">
        <v>266</v>
      </c>
      <c r="G725" s="265" t="s">
        <v>266</v>
      </c>
      <c r="H725" s="265" t="s">
        <v>265</v>
      </c>
      <c r="I725" s="265" t="s">
        <v>265</v>
      </c>
      <c r="J725" s="265" t="s">
        <v>265</v>
      </c>
      <c r="K725" s="265" t="s">
        <v>265</v>
      </c>
      <c r="L725" s="265" t="s">
        <v>265</v>
      </c>
      <c r="AQ725" s="267"/>
    </row>
    <row r="726" spans="1:43" s="265" customFormat="1">
      <c r="A726" s="265">
        <v>215560</v>
      </c>
      <c r="B726" s="265" t="s">
        <v>3417</v>
      </c>
      <c r="C726" s="265" t="s">
        <v>266</v>
      </c>
      <c r="D726" s="265" t="s">
        <v>266</v>
      </c>
      <c r="E726" s="265" t="s">
        <v>266</v>
      </c>
      <c r="F726" s="265" t="s">
        <v>266</v>
      </c>
      <c r="G726" s="265" t="s">
        <v>266</v>
      </c>
      <c r="H726" s="265" t="s">
        <v>265</v>
      </c>
      <c r="I726" s="265" t="s">
        <v>265</v>
      </c>
      <c r="J726" s="265" t="s">
        <v>265</v>
      </c>
      <c r="K726" s="265" t="s">
        <v>265</v>
      </c>
      <c r="L726" s="265" t="s">
        <v>265</v>
      </c>
      <c r="AQ726" s="267"/>
    </row>
    <row r="727" spans="1:43" s="265" customFormat="1">
      <c r="A727" s="265">
        <v>213238</v>
      </c>
      <c r="B727" s="265" t="s">
        <v>3417</v>
      </c>
      <c r="C727" s="265" t="s">
        <v>264</v>
      </c>
      <c r="D727" s="265" t="s">
        <v>266</v>
      </c>
      <c r="E727" s="265" t="s">
        <v>264</v>
      </c>
      <c r="F727" s="265" t="s">
        <v>264</v>
      </c>
      <c r="G727" s="265" t="s">
        <v>264</v>
      </c>
      <c r="H727" s="265" t="s">
        <v>265</v>
      </c>
      <c r="I727" s="265" t="s">
        <v>266</v>
      </c>
      <c r="J727" s="265" t="s">
        <v>265</v>
      </c>
      <c r="K727" s="265" t="s">
        <v>264</v>
      </c>
      <c r="L727" s="265" t="s">
        <v>265</v>
      </c>
      <c r="AQ727" s="267"/>
    </row>
    <row r="728" spans="1:43" s="265" customFormat="1">
      <c r="A728" s="265">
        <v>214705</v>
      </c>
      <c r="B728" s="265" t="s">
        <v>3417</v>
      </c>
      <c r="C728" s="265" t="s">
        <v>265</v>
      </c>
      <c r="D728" s="265" t="s">
        <v>264</v>
      </c>
      <c r="E728" s="265" t="s">
        <v>264</v>
      </c>
      <c r="F728" s="265" t="s">
        <v>264</v>
      </c>
      <c r="G728" s="265" t="s">
        <v>265</v>
      </c>
      <c r="H728" s="265" t="s">
        <v>265</v>
      </c>
      <c r="I728" s="265" t="s">
        <v>265</v>
      </c>
      <c r="J728" s="265" t="s">
        <v>265</v>
      </c>
      <c r="K728" s="265" t="s">
        <v>265</v>
      </c>
      <c r="L728" s="265" t="s">
        <v>265</v>
      </c>
      <c r="AQ728" s="267"/>
    </row>
    <row r="729" spans="1:43" s="265" customFormat="1">
      <c r="A729" s="265">
        <v>212187</v>
      </c>
      <c r="B729" s="265" t="s">
        <v>3417</v>
      </c>
      <c r="C729" s="265" t="s">
        <v>265</v>
      </c>
      <c r="D729" s="265" t="s">
        <v>266</v>
      </c>
      <c r="E729" s="265" t="s">
        <v>266</v>
      </c>
      <c r="F729" s="265" t="s">
        <v>266</v>
      </c>
      <c r="G729" s="265" t="s">
        <v>265</v>
      </c>
      <c r="H729" s="265" t="s">
        <v>265</v>
      </c>
      <c r="I729" s="265" t="s">
        <v>265</v>
      </c>
      <c r="J729" s="265" t="s">
        <v>265</v>
      </c>
      <c r="K729" s="265" t="s">
        <v>266</v>
      </c>
      <c r="L729" s="265" t="s">
        <v>265</v>
      </c>
      <c r="AQ729" s="267"/>
    </row>
    <row r="730" spans="1:43" s="265" customFormat="1">
      <c r="A730" s="265">
        <v>215561</v>
      </c>
      <c r="B730" s="265" t="s">
        <v>3417</v>
      </c>
      <c r="C730" s="265" t="s">
        <v>265</v>
      </c>
      <c r="D730" s="265" t="s">
        <v>266</v>
      </c>
      <c r="E730" s="265" t="s">
        <v>266</v>
      </c>
      <c r="F730" s="265" t="s">
        <v>266</v>
      </c>
      <c r="G730" s="265" t="s">
        <v>266</v>
      </c>
      <c r="H730" s="265" t="s">
        <v>265</v>
      </c>
      <c r="I730" s="265" t="s">
        <v>265</v>
      </c>
      <c r="J730" s="265" t="s">
        <v>265</v>
      </c>
      <c r="K730" s="265" t="s">
        <v>265</v>
      </c>
      <c r="L730" s="265" t="s">
        <v>265</v>
      </c>
      <c r="AQ730" s="267"/>
    </row>
    <row r="731" spans="1:43" s="265" customFormat="1">
      <c r="A731" s="265">
        <v>215589</v>
      </c>
      <c r="B731" s="265" t="s">
        <v>3417</v>
      </c>
      <c r="C731" s="265" t="s">
        <v>266</v>
      </c>
      <c r="D731" s="265" t="s">
        <v>266</v>
      </c>
      <c r="E731" s="265" t="s">
        <v>265</v>
      </c>
      <c r="F731" s="265" t="s">
        <v>266</v>
      </c>
      <c r="G731" s="265" t="s">
        <v>265</v>
      </c>
      <c r="H731" s="265" t="s">
        <v>265</v>
      </c>
      <c r="I731" s="265" t="s">
        <v>265</v>
      </c>
      <c r="J731" s="265" t="s">
        <v>265</v>
      </c>
      <c r="K731" s="265" t="s">
        <v>265</v>
      </c>
      <c r="L731" s="265" t="s">
        <v>265</v>
      </c>
      <c r="AQ731" s="267"/>
    </row>
    <row r="732" spans="1:43" s="265" customFormat="1">
      <c r="A732" s="265">
        <v>209749</v>
      </c>
      <c r="B732" s="265" t="s">
        <v>3417</v>
      </c>
      <c r="C732" s="265" t="s">
        <v>264</v>
      </c>
      <c r="D732" s="265" t="s">
        <v>264</v>
      </c>
      <c r="E732" s="265" t="s">
        <v>266</v>
      </c>
      <c r="F732" s="265" t="s">
        <v>264</v>
      </c>
      <c r="G732" s="265" t="s">
        <v>266</v>
      </c>
      <c r="H732" s="265" t="s">
        <v>265</v>
      </c>
      <c r="I732" s="265" t="s">
        <v>265</v>
      </c>
      <c r="J732" s="265" t="s">
        <v>265</v>
      </c>
      <c r="K732" s="265" t="s">
        <v>266</v>
      </c>
      <c r="L732" s="265" t="s">
        <v>265</v>
      </c>
      <c r="AQ732" s="267"/>
    </row>
    <row r="733" spans="1:43" s="265" customFormat="1">
      <c r="A733" s="265">
        <v>215562</v>
      </c>
      <c r="B733" s="265" t="s">
        <v>3417</v>
      </c>
      <c r="C733" s="265" t="s">
        <v>265</v>
      </c>
      <c r="D733" s="265" t="s">
        <v>266</v>
      </c>
      <c r="E733" s="265" t="s">
        <v>266</v>
      </c>
      <c r="F733" s="265" t="s">
        <v>265</v>
      </c>
      <c r="G733" s="265" t="s">
        <v>266</v>
      </c>
      <c r="H733" s="265" t="s">
        <v>265</v>
      </c>
      <c r="I733" s="265" t="s">
        <v>265</v>
      </c>
      <c r="J733" s="265" t="s">
        <v>265</v>
      </c>
      <c r="K733" s="265" t="s">
        <v>265</v>
      </c>
      <c r="L733" s="265" t="s">
        <v>265</v>
      </c>
      <c r="AQ733" s="267"/>
    </row>
    <row r="734" spans="1:43" s="265" customFormat="1">
      <c r="A734" s="265">
        <v>215563</v>
      </c>
      <c r="B734" s="265" t="s">
        <v>3417</v>
      </c>
      <c r="C734" s="265" t="s">
        <v>266</v>
      </c>
      <c r="D734" s="265" t="s">
        <v>266</v>
      </c>
      <c r="E734" s="265" t="s">
        <v>266</v>
      </c>
      <c r="F734" s="265" t="s">
        <v>266</v>
      </c>
      <c r="G734" s="265" t="s">
        <v>265</v>
      </c>
      <c r="H734" s="265" t="s">
        <v>265</v>
      </c>
      <c r="I734" s="265" t="s">
        <v>265</v>
      </c>
      <c r="J734" s="265" t="s">
        <v>265</v>
      </c>
      <c r="K734" s="265" t="s">
        <v>265</v>
      </c>
      <c r="L734" s="265" t="s">
        <v>265</v>
      </c>
      <c r="AQ734" s="267"/>
    </row>
    <row r="735" spans="1:43" s="265" customFormat="1">
      <c r="A735" s="265">
        <v>215564</v>
      </c>
      <c r="B735" s="265" t="s">
        <v>3417</v>
      </c>
      <c r="C735" s="265" t="s">
        <v>265</v>
      </c>
      <c r="D735" s="265" t="s">
        <v>266</v>
      </c>
      <c r="E735" s="265" t="s">
        <v>266</v>
      </c>
      <c r="F735" s="265" t="s">
        <v>265</v>
      </c>
      <c r="G735" s="265" t="s">
        <v>265</v>
      </c>
      <c r="H735" s="265" t="s">
        <v>265</v>
      </c>
      <c r="I735" s="265" t="s">
        <v>265</v>
      </c>
      <c r="J735" s="265" t="s">
        <v>265</v>
      </c>
      <c r="K735" s="265" t="s">
        <v>265</v>
      </c>
      <c r="L735" s="265" t="s">
        <v>265</v>
      </c>
      <c r="AQ735" s="267"/>
    </row>
    <row r="736" spans="1:43" s="265" customFormat="1">
      <c r="A736" s="265">
        <v>213249</v>
      </c>
      <c r="B736" s="265" t="s">
        <v>3417</v>
      </c>
      <c r="C736" s="265" t="s">
        <v>266</v>
      </c>
      <c r="D736" s="265" t="s">
        <v>266</v>
      </c>
      <c r="E736" s="265" t="s">
        <v>266</v>
      </c>
      <c r="F736" s="265" t="s">
        <v>264</v>
      </c>
      <c r="G736" s="265" t="s">
        <v>264</v>
      </c>
      <c r="H736" s="265" t="s">
        <v>266</v>
      </c>
      <c r="I736" s="265" t="s">
        <v>264</v>
      </c>
      <c r="J736" s="265" t="s">
        <v>265</v>
      </c>
      <c r="K736" s="265" t="s">
        <v>266</v>
      </c>
      <c r="L736" s="265" t="s">
        <v>265</v>
      </c>
      <c r="AQ736" s="267"/>
    </row>
    <row r="737" spans="1:43" s="265" customFormat="1">
      <c r="A737" s="265">
        <v>214706</v>
      </c>
      <c r="B737" s="265" t="s">
        <v>3417</v>
      </c>
      <c r="C737" s="265" t="s">
        <v>264</v>
      </c>
      <c r="D737" s="265" t="s">
        <v>266</v>
      </c>
      <c r="E737" s="265" t="s">
        <v>264</v>
      </c>
      <c r="F737" s="265" t="s">
        <v>265</v>
      </c>
      <c r="G737" s="265" t="s">
        <v>265</v>
      </c>
      <c r="H737" s="265" t="s">
        <v>265</v>
      </c>
      <c r="I737" s="265" t="s">
        <v>265</v>
      </c>
      <c r="J737" s="265" t="s">
        <v>265</v>
      </c>
      <c r="K737" s="265" t="s">
        <v>265</v>
      </c>
      <c r="L737" s="265" t="s">
        <v>265</v>
      </c>
      <c r="AQ737" s="267"/>
    </row>
    <row r="738" spans="1:43" s="265" customFormat="1">
      <c r="A738" s="265">
        <v>213251</v>
      </c>
      <c r="B738" s="265" t="s">
        <v>3417</v>
      </c>
      <c r="C738" s="265" t="s">
        <v>266</v>
      </c>
      <c r="D738" s="265" t="s">
        <v>266</v>
      </c>
      <c r="E738" s="265" t="s">
        <v>264</v>
      </c>
      <c r="F738" s="265" t="s">
        <v>266</v>
      </c>
      <c r="G738" s="265" t="s">
        <v>266</v>
      </c>
      <c r="H738" s="265" t="s">
        <v>264</v>
      </c>
      <c r="I738" s="265" t="s">
        <v>264</v>
      </c>
      <c r="J738" s="265" t="s">
        <v>266</v>
      </c>
      <c r="K738" s="265" t="s">
        <v>264</v>
      </c>
      <c r="L738" s="265" t="s">
        <v>265</v>
      </c>
      <c r="AQ738" s="267"/>
    </row>
    <row r="739" spans="1:43" s="265" customFormat="1">
      <c r="A739" s="265">
        <v>215565</v>
      </c>
      <c r="B739" s="265" t="s">
        <v>3417</v>
      </c>
      <c r="C739" s="265" t="s">
        <v>265</v>
      </c>
      <c r="D739" s="265" t="s">
        <v>266</v>
      </c>
      <c r="E739" s="265" t="s">
        <v>266</v>
      </c>
      <c r="F739" s="265" t="s">
        <v>265</v>
      </c>
      <c r="G739" s="265" t="s">
        <v>265</v>
      </c>
      <c r="H739" s="265" t="s">
        <v>265</v>
      </c>
      <c r="I739" s="265" t="s">
        <v>265</v>
      </c>
      <c r="J739" s="265" t="s">
        <v>265</v>
      </c>
      <c r="K739" s="265" t="s">
        <v>265</v>
      </c>
      <c r="L739" s="265" t="s">
        <v>265</v>
      </c>
      <c r="AQ739" s="267"/>
    </row>
    <row r="740" spans="1:43" s="265" customFormat="1">
      <c r="A740" s="265">
        <v>214708</v>
      </c>
      <c r="B740" s="265" t="s">
        <v>3417</v>
      </c>
      <c r="C740" s="265" t="s">
        <v>264</v>
      </c>
      <c r="D740" s="265" t="s">
        <v>266</v>
      </c>
      <c r="E740" s="265" t="s">
        <v>264</v>
      </c>
      <c r="F740" s="265" t="s">
        <v>266</v>
      </c>
      <c r="G740" s="265" t="s">
        <v>265</v>
      </c>
      <c r="H740" s="265" t="s">
        <v>265</v>
      </c>
      <c r="I740" s="265" t="s">
        <v>265</v>
      </c>
      <c r="J740" s="265" t="s">
        <v>265</v>
      </c>
      <c r="K740" s="265" t="s">
        <v>265</v>
      </c>
      <c r="L740" s="265" t="s">
        <v>265</v>
      </c>
      <c r="AQ740" s="267"/>
    </row>
    <row r="741" spans="1:43" s="265" customFormat="1">
      <c r="A741" s="265">
        <v>215566</v>
      </c>
      <c r="B741" s="265" t="s">
        <v>3417</v>
      </c>
      <c r="C741" s="265" t="s">
        <v>266</v>
      </c>
      <c r="D741" s="265" t="s">
        <v>266</v>
      </c>
      <c r="E741" s="265" t="s">
        <v>266</v>
      </c>
      <c r="F741" s="265" t="s">
        <v>266</v>
      </c>
      <c r="G741" s="265" t="s">
        <v>265</v>
      </c>
      <c r="H741" s="265" t="s">
        <v>265</v>
      </c>
      <c r="I741" s="265" t="s">
        <v>265</v>
      </c>
      <c r="J741" s="265" t="s">
        <v>265</v>
      </c>
      <c r="K741" s="265" t="s">
        <v>265</v>
      </c>
      <c r="L741" s="265" t="s">
        <v>265</v>
      </c>
      <c r="AQ741" s="267"/>
    </row>
    <row r="742" spans="1:43" s="265" customFormat="1">
      <c r="A742" s="265">
        <v>215567</v>
      </c>
      <c r="B742" s="265" t="s">
        <v>3417</v>
      </c>
      <c r="C742" s="265" t="s">
        <v>265</v>
      </c>
      <c r="D742" s="265" t="s">
        <v>266</v>
      </c>
      <c r="E742" s="265" t="s">
        <v>266</v>
      </c>
      <c r="F742" s="265" t="s">
        <v>266</v>
      </c>
      <c r="G742" s="265" t="s">
        <v>265</v>
      </c>
      <c r="H742" s="265" t="s">
        <v>265</v>
      </c>
      <c r="I742" s="265" t="s">
        <v>265</v>
      </c>
      <c r="J742" s="265" t="s">
        <v>265</v>
      </c>
      <c r="K742" s="265" t="s">
        <v>265</v>
      </c>
      <c r="L742" s="265" t="s">
        <v>265</v>
      </c>
      <c r="AQ742" s="267"/>
    </row>
    <row r="743" spans="1:43" s="265" customFormat="1">
      <c r="A743" s="265">
        <v>215568</v>
      </c>
      <c r="B743" s="265" t="s">
        <v>3417</v>
      </c>
      <c r="C743" s="265" t="s">
        <v>266</v>
      </c>
      <c r="D743" s="265" t="s">
        <v>266</v>
      </c>
      <c r="E743" s="265" t="s">
        <v>266</v>
      </c>
      <c r="F743" s="265" t="s">
        <v>266</v>
      </c>
      <c r="G743" s="265" t="s">
        <v>265</v>
      </c>
      <c r="H743" s="265" t="s">
        <v>265</v>
      </c>
      <c r="I743" s="265" t="s">
        <v>265</v>
      </c>
      <c r="J743" s="265" t="s">
        <v>265</v>
      </c>
      <c r="K743" s="265" t="s">
        <v>265</v>
      </c>
      <c r="L743" s="265" t="s">
        <v>265</v>
      </c>
      <c r="AQ743" s="267"/>
    </row>
    <row r="744" spans="1:43" s="265" customFormat="1">
      <c r="A744" s="265">
        <v>209336</v>
      </c>
      <c r="B744" s="265" t="s">
        <v>3417</v>
      </c>
      <c r="C744" s="265" t="s">
        <v>265</v>
      </c>
      <c r="D744" s="265" t="s">
        <v>264</v>
      </c>
      <c r="E744" s="265" t="s">
        <v>264</v>
      </c>
      <c r="F744" s="265" t="s">
        <v>264</v>
      </c>
      <c r="G744" s="265" t="s">
        <v>265</v>
      </c>
      <c r="H744" s="265" t="s">
        <v>265</v>
      </c>
      <c r="I744" s="265" t="s">
        <v>265</v>
      </c>
      <c r="J744" s="265" t="s">
        <v>265</v>
      </c>
      <c r="K744" s="265" t="s">
        <v>265</v>
      </c>
      <c r="L744" s="265" t="s">
        <v>265</v>
      </c>
      <c r="AQ744" s="267"/>
    </row>
    <row r="745" spans="1:43" s="265" customFormat="1">
      <c r="A745" s="265">
        <v>215569</v>
      </c>
      <c r="B745" s="265" t="s">
        <v>3417</v>
      </c>
      <c r="C745" s="265" t="s">
        <v>265</v>
      </c>
      <c r="D745" s="265" t="s">
        <v>266</v>
      </c>
      <c r="E745" s="265" t="s">
        <v>266</v>
      </c>
      <c r="F745" s="265" t="s">
        <v>266</v>
      </c>
      <c r="G745" s="265" t="s">
        <v>265</v>
      </c>
      <c r="H745" s="265" t="s">
        <v>265</v>
      </c>
      <c r="I745" s="265" t="s">
        <v>265</v>
      </c>
      <c r="J745" s="265" t="s">
        <v>265</v>
      </c>
      <c r="K745" s="265" t="s">
        <v>265</v>
      </c>
      <c r="L745" s="265" t="s">
        <v>265</v>
      </c>
      <c r="AQ745" s="267"/>
    </row>
    <row r="746" spans="1:43" s="265" customFormat="1">
      <c r="A746" s="265">
        <v>215570</v>
      </c>
      <c r="B746" s="265" t="s">
        <v>3417</v>
      </c>
      <c r="C746" s="265" t="s">
        <v>265</v>
      </c>
      <c r="D746" s="265" t="s">
        <v>266</v>
      </c>
      <c r="E746" s="265" t="s">
        <v>266</v>
      </c>
      <c r="F746" s="265" t="s">
        <v>265</v>
      </c>
      <c r="G746" s="265" t="s">
        <v>265</v>
      </c>
      <c r="H746" s="265" t="s">
        <v>265</v>
      </c>
      <c r="I746" s="265" t="s">
        <v>265</v>
      </c>
      <c r="J746" s="265" t="s">
        <v>265</v>
      </c>
      <c r="K746" s="265" t="s">
        <v>265</v>
      </c>
      <c r="L746" s="265" t="s">
        <v>265</v>
      </c>
      <c r="AQ746" s="267"/>
    </row>
    <row r="747" spans="1:43" s="265" customFormat="1">
      <c r="A747" s="265">
        <v>214714</v>
      </c>
      <c r="B747" s="265" t="s">
        <v>3417</v>
      </c>
      <c r="C747" s="265" t="s">
        <v>265</v>
      </c>
      <c r="D747" s="265" t="s">
        <v>266</v>
      </c>
      <c r="E747" s="265" t="s">
        <v>266</v>
      </c>
      <c r="F747" s="265" t="s">
        <v>265</v>
      </c>
      <c r="G747" s="265" t="s">
        <v>265</v>
      </c>
      <c r="H747" s="265" t="s">
        <v>265</v>
      </c>
      <c r="I747" s="265" t="s">
        <v>266</v>
      </c>
      <c r="J747" s="265" t="s">
        <v>265</v>
      </c>
      <c r="K747" s="265" t="s">
        <v>266</v>
      </c>
      <c r="L747" s="265" t="s">
        <v>265</v>
      </c>
      <c r="AQ747" s="267"/>
    </row>
    <row r="748" spans="1:43" s="265" customFormat="1">
      <c r="A748" s="265">
        <v>213268</v>
      </c>
      <c r="B748" s="265" t="s">
        <v>3417</v>
      </c>
      <c r="C748" s="265" t="s">
        <v>264</v>
      </c>
      <c r="D748" s="265" t="s">
        <v>264</v>
      </c>
      <c r="E748" s="265" t="s">
        <v>264</v>
      </c>
      <c r="F748" s="265" t="s">
        <v>264</v>
      </c>
      <c r="G748" s="265" t="s">
        <v>266</v>
      </c>
      <c r="H748" s="265" t="s">
        <v>264</v>
      </c>
      <c r="I748" s="265" t="s">
        <v>264</v>
      </c>
      <c r="J748" s="265" t="s">
        <v>264</v>
      </c>
      <c r="K748" s="265" t="s">
        <v>266</v>
      </c>
      <c r="L748" s="265" t="s">
        <v>265</v>
      </c>
      <c r="AQ748" s="267"/>
    </row>
    <row r="749" spans="1:43" s="265" customFormat="1">
      <c r="A749" s="265">
        <v>213269</v>
      </c>
      <c r="B749" s="265" t="s">
        <v>3417</v>
      </c>
      <c r="C749" s="265" t="s">
        <v>264</v>
      </c>
      <c r="D749" s="265" t="s">
        <v>264</v>
      </c>
      <c r="E749" s="265" t="s">
        <v>264</v>
      </c>
      <c r="F749" s="265" t="s">
        <v>264</v>
      </c>
      <c r="G749" s="265" t="s">
        <v>264</v>
      </c>
      <c r="H749" s="265" t="s">
        <v>264</v>
      </c>
      <c r="I749" s="265" t="s">
        <v>264</v>
      </c>
      <c r="J749" s="265" t="s">
        <v>264</v>
      </c>
      <c r="K749" s="265" t="s">
        <v>264</v>
      </c>
      <c r="L749" s="265" t="s">
        <v>266</v>
      </c>
      <c r="AQ749" s="267"/>
    </row>
    <row r="750" spans="1:43" s="265" customFormat="1">
      <c r="A750" s="265">
        <v>212204</v>
      </c>
      <c r="B750" s="265" t="s">
        <v>3417</v>
      </c>
      <c r="C750" s="265" t="s">
        <v>264</v>
      </c>
      <c r="D750" s="265" t="s">
        <v>266</v>
      </c>
      <c r="E750" s="265" t="s">
        <v>264</v>
      </c>
      <c r="F750" s="265" t="s">
        <v>264</v>
      </c>
      <c r="G750" s="265" t="s">
        <v>266</v>
      </c>
      <c r="H750" s="265" t="s">
        <v>265</v>
      </c>
      <c r="I750" s="265" t="s">
        <v>264</v>
      </c>
      <c r="J750" s="265" t="s">
        <v>266</v>
      </c>
      <c r="K750" s="265" t="s">
        <v>266</v>
      </c>
      <c r="L750" s="265" t="s">
        <v>266</v>
      </c>
      <c r="AQ750" s="267"/>
    </row>
    <row r="751" spans="1:43" s="265" customFormat="1">
      <c r="A751" s="265">
        <v>213271</v>
      </c>
      <c r="B751" s="265" t="s">
        <v>3417</v>
      </c>
      <c r="C751" s="265" t="s">
        <v>264</v>
      </c>
      <c r="D751" s="265" t="s">
        <v>264</v>
      </c>
      <c r="E751" s="265" t="s">
        <v>264</v>
      </c>
      <c r="F751" s="265" t="s">
        <v>264</v>
      </c>
      <c r="G751" s="265" t="s">
        <v>264</v>
      </c>
      <c r="H751" s="265" t="s">
        <v>265</v>
      </c>
      <c r="I751" s="265" t="s">
        <v>264</v>
      </c>
      <c r="J751" s="265" t="s">
        <v>264</v>
      </c>
      <c r="K751" s="265" t="s">
        <v>266</v>
      </c>
      <c r="L751" s="265" t="s">
        <v>266</v>
      </c>
      <c r="AQ751" s="267"/>
    </row>
    <row r="752" spans="1:43" s="265" customFormat="1">
      <c r="A752" s="265">
        <v>212206</v>
      </c>
      <c r="B752" s="265" t="s">
        <v>3417</v>
      </c>
      <c r="C752" s="265" t="s">
        <v>264</v>
      </c>
      <c r="D752" s="265" t="s">
        <v>264</v>
      </c>
      <c r="E752" s="265" t="s">
        <v>264</v>
      </c>
      <c r="F752" s="265" t="s">
        <v>264</v>
      </c>
      <c r="G752" s="265" t="s">
        <v>266</v>
      </c>
      <c r="H752" s="265" t="s">
        <v>265</v>
      </c>
      <c r="I752" s="265" t="s">
        <v>265</v>
      </c>
      <c r="J752" s="265" t="s">
        <v>264</v>
      </c>
      <c r="K752" s="265" t="s">
        <v>264</v>
      </c>
      <c r="L752" s="265" t="s">
        <v>265</v>
      </c>
      <c r="AQ752" s="267"/>
    </row>
    <row r="753" spans="1:43" s="265" customFormat="1">
      <c r="A753" s="265">
        <v>214644</v>
      </c>
      <c r="B753" s="265" t="s">
        <v>3417</v>
      </c>
      <c r="C753" s="265" t="s">
        <v>265</v>
      </c>
      <c r="D753" s="265" t="s">
        <v>264</v>
      </c>
      <c r="E753" s="265" t="s">
        <v>264</v>
      </c>
      <c r="F753" s="265" t="s">
        <v>266</v>
      </c>
      <c r="G753" s="265" t="s">
        <v>264</v>
      </c>
      <c r="H753" s="265" t="s">
        <v>265</v>
      </c>
      <c r="I753" s="265" t="s">
        <v>264</v>
      </c>
      <c r="J753" s="265" t="s">
        <v>264</v>
      </c>
      <c r="K753" s="265" t="s">
        <v>266</v>
      </c>
      <c r="L753" s="265" t="s">
        <v>265</v>
      </c>
      <c r="AQ753" s="267"/>
    </row>
    <row r="754" spans="1:43" s="265" customFormat="1">
      <c r="A754" s="265">
        <v>213276</v>
      </c>
      <c r="B754" s="265" t="s">
        <v>3417</v>
      </c>
      <c r="C754" s="265" t="s">
        <v>264</v>
      </c>
      <c r="D754" s="265" t="s">
        <v>264</v>
      </c>
      <c r="E754" s="265" t="s">
        <v>264</v>
      </c>
      <c r="F754" s="265" t="s">
        <v>264</v>
      </c>
      <c r="G754" s="265" t="s">
        <v>266</v>
      </c>
      <c r="H754" s="265" t="s">
        <v>266</v>
      </c>
      <c r="I754" s="265" t="s">
        <v>264</v>
      </c>
      <c r="J754" s="265" t="s">
        <v>266</v>
      </c>
      <c r="K754" s="265" t="s">
        <v>264</v>
      </c>
      <c r="L754" s="265" t="s">
        <v>266</v>
      </c>
      <c r="AQ754" s="267"/>
    </row>
    <row r="755" spans="1:43" s="265" customFormat="1">
      <c r="A755" s="265">
        <v>215572</v>
      </c>
      <c r="B755" s="265" t="s">
        <v>3417</v>
      </c>
      <c r="C755" s="265" t="s">
        <v>266</v>
      </c>
      <c r="D755" s="265" t="s">
        <v>266</v>
      </c>
      <c r="E755" s="265" t="s">
        <v>266</v>
      </c>
      <c r="F755" s="265" t="s">
        <v>266</v>
      </c>
      <c r="G755" s="265" t="s">
        <v>265</v>
      </c>
      <c r="H755" s="265" t="s">
        <v>265</v>
      </c>
      <c r="I755" s="265" t="s">
        <v>265</v>
      </c>
      <c r="J755" s="265" t="s">
        <v>265</v>
      </c>
      <c r="K755" s="265" t="s">
        <v>265</v>
      </c>
      <c r="L755" s="265" t="s">
        <v>265</v>
      </c>
      <c r="AQ755" s="267"/>
    </row>
    <row r="756" spans="1:43" s="265" customFormat="1" ht="15.75">
      <c r="A756" s="268">
        <v>214717</v>
      </c>
      <c r="B756" s="265" t="s">
        <v>3417</v>
      </c>
      <c r="C756" s="269" t="s">
        <v>266</v>
      </c>
      <c r="D756" s="269" t="s">
        <v>266</v>
      </c>
      <c r="E756" s="269" t="s">
        <v>266</v>
      </c>
      <c r="F756" s="269" t="s">
        <v>266</v>
      </c>
      <c r="G756" s="269" t="s">
        <v>266</v>
      </c>
      <c r="H756" s="269" t="s">
        <v>266</v>
      </c>
      <c r="I756" s="269" t="s">
        <v>266</v>
      </c>
      <c r="J756" s="269" t="s">
        <v>266</v>
      </c>
      <c r="K756" s="269" t="s">
        <v>266</v>
      </c>
      <c r="L756" s="269" t="s">
        <v>266</v>
      </c>
      <c r="M756" s="269"/>
      <c r="N756" s="269"/>
      <c r="O756" s="269"/>
      <c r="P756" s="269"/>
      <c r="Q756" s="269"/>
      <c r="R756" s="269"/>
      <c r="S756" s="269"/>
      <c r="T756" s="269"/>
      <c r="U756" s="269"/>
      <c r="V756" s="269"/>
      <c r="W756" s="269"/>
      <c r="X756" s="269"/>
      <c r="Y756" s="269"/>
      <c r="Z756" s="269"/>
      <c r="AA756" s="269"/>
      <c r="AB756" s="269"/>
      <c r="AC756" s="269"/>
      <c r="AD756" s="269"/>
      <c r="AE756" s="269"/>
      <c r="AF756" s="269"/>
      <c r="AG756" s="269"/>
      <c r="AH756" s="269"/>
      <c r="AI756" s="269"/>
      <c r="AJ756" s="269"/>
      <c r="AK756" s="269"/>
      <c r="AL756" s="269"/>
      <c r="AM756" s="269"/>
      <c r="AN756" s="269"/>
      <c r="AO756" s="269"/>
      <c r="AP756" s="269"/>
      <c r="AQ756" s="267"/>
    </row>
    <row r="757" spans="1:43" s="265" customFormat="1">
      <c r="A757" s="265">
        <v>215573</v>
      </c>
      <c r="B757" s="265" t="s">
        <v>3417</v>
      </c>
      <c r="C757" s="265" t="s">
        <v>266</v>
      </c>
      <c r="D757" s="265" t="s">
        <v>266</v>
      </c>
      <c r="E757" s="265" t="s">
        <v>266</v>
      </c>
      <c r="F757" s="265" t="s">
        <v>266</v>
      </c>
      <c r="G757" s="265" t="s">
        <v>266</v>
      </c>
      <c r="H757" s="265" t="s">
        <v>265</v>
      </c>
      <c r="I757" s="265" t="s">
        <v>265</v>
      </c>
      <c r="J757" s="265" t="s">
        <v>265</v>
      </c>
      <c r="K757" s="265" t="s">
        <v>265</v>
      </c>
      <c r="L757" s="265" t="s">
        <v>265</v>
      </c>
      <c r="AQ757" s="267"/>
    </row>
    <row r="758" spans="1:43" s="265" customFormat="1">
      <c r="A758" s="265">
        <v>214718</v>
      </c>
      <c r="B758" s="265" t="s">
        <v>3417</v>
      </c>
      <c r="C758" s="265" t="s">
        <v>265</v>
      </c>
      <c r="D758" s="265" t="s">
        <v>266</v>
      </c>
      <c r="E758" s="265" t="s">
        <v>266</v>
      </c>
      <c r="F758" s="265" t="s">
        <v>266</v>
      </c>
      <c r="G758" s="265" t="s">
        <v>266</v>
      </c>
      <c r="H758" s="265" t="s">
        <v>265</v>
      </c>
      <c r="I758" s="265" t="s">
        <v>265</v>
      </c>
      <c r="J758" s="265" t="s">
        <v>266</v>
      </c>
      <c r="K758" s="265" t="s">
        <v>266</v>
      </c>
      <c r="L758" s="265" t="s">
        <v>265</v>
      </c>
      <c r="AQ758" s="267"/>
    </row>
    <row r="759" spans="1:43" s="265" customFormat="1">
      <c r="A759" s="265">
        <v>215590</v>
      </c>
      <c r="B759" s="265" t="s">
        <v>3417</v>
      </c>
      <c r="C759" s="265" t="s">
        <v>266</v>
      </c>
      <c r="D759" s="265" t="s">
        <v>265</v>
      </c>
      <c r="E759" s="265" t="s">
        <v>266</v>
      </c>
      <c r="F759" s="265" t="s">
        <v>266</v>
      </c>
      <c r="G759" s="265" t="s">
        <v>265</v>
      </c>
      <c r="H759" s="265" t="s">
        <v>265</v>
      </c>
      <c r="I759" s="265" t="s">
        <v>265</v>
      </c>
      <c r="J759" s="265" t="s">
        <v>265</v>
      </c>
      <c r="K759" s="265" t="s">
        <v>265</v>
      </c>
      <c r="L759" s="265" t="s">
        <v>265</v>
      </c>
      <c r="AQ759" s="267"/>
    </row>
    <row r="760" spans="1:43" s="265" customFormat="1">
      <c r="A760" s="265">
        <v>215591</v>
      </c>
      <c r="B760" s="265" t="s">
        <v>3417</v>
      </c>
      <c r="C760" s="265" t="s">
        <v>265</v>
      </c>
      <c r="D760" s="265" t="s">
        <v>266</v>
      </c>
      <c r="E760" s="265" t="s">
        <v>266</v>
      </c>
      <c r="F760" s="265" t="s">
        <v>266</v>
      </c>
      <c r="G760" s="265" t="s">
        <v>266</v>
      </c>
      <c r="H760" s="265" t="s">
        <v>265</v>
      </c>
      <c r="I760" s="265" t="s">
        <v>265</v>
      </c>
      <c r="J760" s="265" t="s">
        <v>265</v>
      </c>
      <c r="K760" s="265" t="s">
        <v>265</v>
      </c>
      <c r="L760" s="265" t="s">
        <v>265</v>
      </c>
      <c r="AQ760" s="267"/>
    </row>
    <row r="761" spans="1:43" s="265" customFormat="1">
      <c r="A761" s="265">
        <v>215597</v>
      </c>
      <c r="B761" s="265" t="s">
        <v>3417</v>
      </c>
      <c r="C761" s="265" t="s">
        <v>266</v>
      </c>
      <c r="D761" s="265" t="s">
        <v>266</v>
      </c>
      <c r="E761" s="265" t="s">
        <v>266</v>
      </c>
      <c r="F761" s="265" t="s">
        <v>266</v>
      </c>
      <c r="G761" s="265" t="s">
        <v>266</v>
      </c>
      <c r="H761" s="265" t="s">
        <v>265</v>
      </c>
      <c r="I761" s="265" t="s">
        <v>265</v>
      </c>
      <c r="J761" s="265" t="s">
        <v>265</v>
      </c>
      <c r="K761" s="265" t="s">
        <v>265</v>
      </c>
      <c r="L761" s="265" t="s">
        <v>265</v>
      </c>
      <c r="AQ761" s="267"/>
    </row>
    <row r="762" spans="1:43" s="265" customFormat="1">
      <c r="A762" s="265">
        <v>213283</v>
      </c>
      <c r="B762" s="265" t="s">
        <v>3417</v>
      </c>
      <c r="C762" s="265" t="s">
        <v>264</v>
      </c>
      <c r="D762" s="265" t="s">
        <v>266</v>
      </c>
      <c r="E762" s="265" t="s">
        <v>266</v>
      </c>
      <c r="F762" s="265" t="s">
        <v>264</v>
      </c>
      <c r="G762" s="265" t="s">
        <v>266</v>
      </c>
      <c r="H762" s="265" t="s">
        <v>265</v>
      </c>
      <c r="I762" s="265" t="s">
        <v>266</v>
      </c>
      <c r="J762" s="265" t="s">
        <v>266</v>
      </c>
      <c r="K762" s="265" t="s">
        <v>264</v>
      </c>
      <c r="L762" s="265" t="s">
        <v>264</v>
      </c>
      <c r="AQ762" s="267"/>
    </row>
    <row r="763" spans="1:43" s="265" customFormat="1">
      <c r="A763" s="265">
        <v>215574</v>
      </c>
      <c r="B763" s="265" t="s">
        <v>3417</v>
      </c>
      <c r="C763" s="265" t="s">
        <v>266</v>
      </c>
      <c r="D763" s="265" t="s">
        <v>266</v>
      </c>
      <c r="E763" s="265" t="s">
        <v>266</v>
      </c>
      <c r="F763" s="265" t="s">
        <v>266</v>
      </c>
      <c r="G763" s="265" t="s">
        <v>266</v>
      </c>
      <c r="H763" s="265" t="s">
        <v>265</v>
      </c>
      <c r="I763" s="265" t="s">
        <v>265</v>
      </c>
      <c r="J763" s="265" t="s">
        <v>265</v>
      </c>
      <c r="K763" s="265" t="s">
        <v>265</v>
      </c>
      <c r="L763" s="265" t="s">
        <v>265</v>
      </c>
      <c r="AQ763" s="267"/>
    </row>
    <row r="764" spans="1:43" s="265" customFormat="1">
      <c r="A764" s="265">
        <v>212218</v>
      </c>
      <c r="B764" s="265" t="s">
        <v>3417</v>
      </c>
      <c r="C764" s="265" t="s">
        <v>264</v>
      </c>
      <c r="D764" s="265" t="s">
        <v>264</v>
      </c>
      <c r="E764" s="265" t="s">
        <v>264</v>
      </c>
      <c r="F764" s="265" t="s">
        <v>264</v>
      </c>
      <c r="G764" s="265" t="s">
        <v>266</v>
      </c>
      <c r="H764" s="265" t="s">
        <v>265</v>
      </c>
      <c r="I764" s="265" t="s">
        <v>265</v>
      </c>
      <c r="J764" s="265" t="s">
        <v>265</v>
      </c>
      <c r="K764" s="265" t="s">
        <v>265</v>
      </c>
      <c r="L764" s="265" t="s">
        <v>265</v>
      </c>
      <c r="AQ764" s="267"/>
    </row>
    <row r="765" spans="1:43" s="265" customFormat="1">
      <c r="A765" s="265">
        <v>215575</v>
      </c>
      <c r="B765" s="265" t="s">
        <v>3417</v>
      </c>
      <c r="C765" s="265" t="s">
        <v>266</v>
      </c>
      <c r="D765" s="265" t="s">
        <v>266</v>
      </c>
      <c r="E765" s="265" t="s">
        <v>266</v>
      </c>
      <c r="F765" s="265" t="s">
        <v>266</v>
      </c>
      <c r="G765" s="265" t="s">
        <v>266</v>
      </c>
      <c r="H765" s="265" t="s">
        <v>265</v>
      </c>
      <c r="I765" s="265" t="s">
        <v>265</v>
      </c>
      <c r="J765" s="265" t="s">
        <v>265</v>
      </c>
      <c r="K765" s="265" t="s">
        <v>265</v>
      </c>
      <c r="L765" s="265" t="s">
        <v>265</v>
      </c>
      <c r="AQ765" s="267"/>
    </row>
    <row r="766" spans="1:43" s="265" customFormat="1">
      <c r="A766" s="265">
        <v>213289</v>
      </c>
      <c r="B766" s="265" t="s">
        <v>3417</v>
      </c>
      <c r="C766" s="265" t="s">
        <v>264</v>
      </c>
      <c r="D766" s="265" t="s">
        <v>264</v>
      </c>
      <c r="E766" s="265" t="s">
        <v>264</v>
      </c>
      <c r="F766" s="265" t="s">
        <v>264</v>
      </c>
      <c r="G766" s="265" t="s">
        <v>266</v>
      </c>
      <c r="H766" s="265" t="s">
        <v>266</v>
      </c>
      <c r="I766" s="265" t="s">
        <v>264</v>
      </c>
      <c r="J766" s="265" t="s">
        <v>266</v>
      </c>
      <c r="K766" s="265" t="s">
        <v>264</v>
      </c>
      <c r="L766" s="265" t="s">
        <v>266</v>
      </c>
      <c r="AQ766" s="267"/>
    </row>
    <row r="767" spans="1:43" s="265" customFormat="1">
      <c r="A767" s="265">
        <v>215576</v>
      </c>
      <c r="B767" s="265" t="s">
        <v>3417</v>
      </c>
      <c r="C767" s="265" t="s">
        <v>266</v>
      </c>
      <c r="D767" s="265" t="s">
        <v>266</v>
      </c>
      <c r="E767" s="265" t="s">
        <v>266</v>
      </c>
      <c r="F767" s="265" t="s">
        <v>266</v>
      </c>
      <c r="G767" s="265" t="s">
        <v>266</v>
      </c>
      <c r="H767" s="265" t="s">
        <v>265</v>
      </c>
      <c r="I767" s="265" t="s">
        <v>265</v>
      </c>
      <c r="J767" s="265" t="s">
        <v>265</v>
      </c>
      <c r="K767" s="265" t="s">
        <v>265</v>
      </c>
      <c r="L767" s="265" t="s">
        <v>265</v>
      </c>
      <c r="AQ767" s="267"/>
    </row>
    <row r="768" spans="1:43" s="265" customFormat="1">
      <c r="A768" s="265">
        <v>215577</v>
      </c>
      <c r="B768" s="265" t="s">
        <v>3417</v>
      </c>
      <c r="C768" s="265" t="s">
        <v>265</v>
      </c>
      <c r="D768" s="265" t="s">
        <v>266</v>
      </c>
      <c r="E768" s="265" t="s">
        <v>266</v>
      </c>
      <c r="F768" s="265" t="s">
        <v>266</v>
      </c>
      <c r="G768" s="265" t="s">
        <v>266</v>
      </c>
      <c r="H768" s="265" t="s">
        <v>265</v>
      </c>
      <c r="I768" s="265" t="s">
        <v>265</v>
      </c>
      <c r="J768" s="265" t="s">
        <v>265</v>
      </c>
      <c r="K768" s="265" t="s">
        <v>265</v>
      </c>
      <c r="L768" s="265" t="s">
        <v>265</v>
      </c>
      <c r="AQ768" s="267"/>
    </row>
    <row r="769" spans="1:43" s="265" customFormat="1">
      <c r="A769" s="265">
        <v>212225</v>
      </c>
      <c r="B769" s="265" t="s">
        <v>3417</v>
      </c>
      <c r="C769" s="265" t="s">
        <v>264</v>
      </c>
      <c r="D769" s="265" t="s">
        <v>266</v>
      </c>
      <c r="E769" s="265" t="s">
        <v>264</v>
      </c>
      <c r="F769" s="265" t="s">
        <v>264</v>
      </c>
      <c r="G769" s="265" t="s">
        <v>264</v>
      </c>
      <c r="H769" s="265" t="s">
        <v>265</v>
      </c>
      <c r="I769" s="265" t="s">
        <v>264</v>
      </c>
      <c r="J769" s="265" t="s">
        <v>266</v>
      </c>
      <c r="K769" s="265" t="s">
        <v>264</v>
      </c>
      <c r="L769" s="265" t="s">
        <v>266</v>
      </c>
      <c r="AQ769" s="267"/>
    </row>
    <row r="770" spans="1:43" s="265" customFormat="1">
      <c r="A770" s="265">
        <v>214726</v>
      </c>
      <c r="B770" s="265" t="s">
        <v>3417</v>
      </c>
      <c r="C770" s="265" t="s">
        <v>265</v>
      </c>
      <c r="D770" s="265" t="s">
        <v>266</v>
      </c>
      <c r="E770" s="265" t="s">
        <v>264</v>
      </c>
      <c r="F770" s="265" t="s">
        <v>266</v>
      </c>
      <c r="G770" s="265" t="s">
        <v>264</v>
      </c>
      <c r="H770" s="265" t="s">
        <v>266</v>
      </c>
      <c r="I770" s="265" t="s">
        <v>266</v>
      </c>
      <c r="J770" s="265" t="s">
        <v>265</v>
      </c>
      <c r="K770" s="265" t="s">
        <v>266</v>
      </c>
      <c r="L770" s="265" t="s">
        <v>265</v>
      </c>
      <c r="AQ770" s="267"/>
    </row>
    <row r="771" spans="1:43" s="265" customFormat="1">
      <c r="A771" s="265">
        <v>215581</v>
      </c>
      <c r="B771" s="265" t="s">
        <v>3417</v>
      </c>
      <c r="C771" s="265" t="s">
        <v>265</v>
      </c>
      <c r="D771" s="265" t="s">
        <v>266</v>
      </c>
      <c r="E771" s="265" t="s">
        <v>266</v>
      </c>
      <c r="F771" s="265" t="s">
        <v>266</v>
      </c>
      <c r="G771" s="265" t="s">
        <v>266</v>
      </c>
      <c r="H771" s="265" t="s">
        <v>265</v>
      </c>
      <c r="I771" s="265" t="s">
        <v>265</v>
      </c>
      <c r="J771" s="265" t="s">
        <v>265</v>
      </c>
      <c r="K771" s="265" t="s">
        <v>265</v>
      </c>
      <c r="L771" s="265" t="s">
        <v>265</v>
      </c>
      <c r="AQ771" s="267"/>
    </row>
    <row r="772" spans="1:43" s="265" customFormat="1">
      <c r="A772" s="265">
        <v>215592</v>
      </c>
      <c r="B772" s="265" t="s">
        <v>3417</v>
      </c>
      <c r="C772" s="265" t="s">
        <v>265</v>
      </c>
      <c r="D772" s="265" t="s">
        <v>266</v>
      </c>
      <c r="E772" s="265" t="s">
        <v>266</v>
      </c>
      <c r="F772" s="265" t="s">
        <v>265</v>
      </c>
      <c r="G772" s="265" t="s">
        <v>265</v>
      </c>
      <c r="H772" s="265" t="s">
        <v>265</v>
      </c>
      <c r="I772" s="265" t="s">
        <v>265</v>
      </c>
      <c r="J772" s="265" t="s">
        <v>265</v>
      </c>
      <c r="K772" s="265" t="s">
        <v>265</v>
      </c>
      <c r="L772" s="265" t="s">
        <v>265</v>
      </c>
      <c r="AQ772" s="267"/>
    </row>
    <row r="773" spans="1:43" s="265" customFormat="1">
      <c r="A773" s="265">
        <v>213298</v>
      </c>
      <c r="B773" s="265" t="s">
        <v>3417</v>
      </c>
      <c r="C773" s="265" t="s">
        <v>266</v>
      </c>
      <c r="D773" s="265" t="s">
        <v>264</v>
      </c>
      <c r="E773" s="265" t="s">
        <v>264</v>
      </c>
      <c r="F773" s="265" t="s">
        <v>266</v>
      </c>
      <c r="G773" s="265" t="s">
        <v>266</v>
      </c>
      <c r="H773" s="265" t="s">
        <v>265</v>
      </c>
      <c r="I773" s="265" t="s">
        <v>265</v>
      </c>
      <c r="J773" s="265" t="s">
        <v>265</v>
      </c>
      <c r="K773" s="265" t="s">
        <v>265</v>
      </c>
      <c r="L773" s="265" t="s">
        <v>265</v>
      </c>
      <c r="AQ773" s="267"/>
    </row>
    <row r="774" spans="1:43" s="265" customFormat="1">
      <c r="A774" s="265">
        <v>215578</v>
      </c>
      <c r="B774" s="265" t="s">
        <v>3417</v>
      </c>
      <c r="C774" s="265" t="s">
        <v>266</v>
      </c>
      <c r="D774" s="265" t="s">
        <v>266</v>
      </c>
      <c r="E774" s="265" t="s">
        <v>266</v>
      </c>
      <c r="F774" s="265" t="s">
        <v>266</v>
      </c>
      <c r="G774" s="265" t="s">
        <v>266</v>
      </c>
      <c r="H774" s="265" t="s">
        <v>265</v>
      </c>
      <c r="I774" s="265" t="s">
        <v>265</v>
      </c>
      <c r="J774" s="265" t="s">
        <v>265</v>
      </c>
      <c r="K774" s="265" t="s">
        <v>265</v>
      </c>
      <c r="L774" s="265" t="s">
        <v>265</v>
      </c>
      <c r="AQ774" s="267"/>
    </row>
    <row r="775" spans="1:43" s="265" customFormat="1">
      <c r="A775" s="265">
        <v>214729</v>
      </c>
      <c r="B775" s="265" t="s">
        <v>3417</v>
      </c>
      <c r="C775" s="265" t="s">
        <v>264</v>
      </c>
      <c r="D775" s="265" t="s">
        <v>264</v>
      </c>
      <c r="E775" s="265" t="s">
        <v>266</v>
      </c>
      <c r="F775" s="265" t="s">
        <v>265</v>
      </c>
      <c r="G775" s="265" t="s">
        <v>266</v>
      </c>
      <c r="H775" s="265" t="s">
        <v>265</v>
      </c>
      <c r="I775" s="265" t="s">
        <v>265</v>
      </c>
      <c r="J775" s="265" t="s">
        <v>265</v>
      </c>
      <c r="K775" s="265" t="s">
        <v>265</v>
      </c>
      <c r="L775" s="265" t="s">
        <v>265</v>
      </c>
      <c r="AQ775" s="267"/>
    </row>
    <row r="776" spans="1:43" s="265" customFormat="1">
      <c r="A776" s="265">
        <v>213306</v>
      </c>
      <c r="B776" s="265" t="s">
        <v>3417</v>
      </c>
      <c r="C776" s="265" t="s">
        <v>264</v>
      </c>
      <c r="D776" s="265" t="s">
        <v>265</v>
      </c>
      <c r="E776" s="265" t="s">
        <v>265</v>
      </c>
      <c r="F776" s="265" t="s">
        <v>264</v>
      </c>
      <c r="G776" s="265" t="s">
        <v>265</v>
      </c>
      <c r="H776" s="265" t="s">
        <v>265</v>
      </c>
      <c r="I776" s="265" t="s">
        <v>265</v>
      </c>
      <c r="J776" s="265" t="s">
        <v>265</v>
      </c>
      <c r="K776" s="265" t="s">
        <v>266</v>
      </c>
      <c r="L776" s="265" t="s">
        <v>266</v>
      </c>
      <c r="AQ776" s="267"/>
    </row>
    <row r="777" spans="1:43" s="265" customFormat="1">
      <c r="A777" s="265">
        <v>213309</v>
      </c>
      <c r="B777" s="265" t="s">
        <v>3417</v>
      </c>
      <c r="C777" s="265" t="s">
        <v>264</v>
      </c>
      <c r="D777" s="265" t="s">
        <v>266</v>
      </c>
      <c r="E777" s="265" t="s">
        <v>264</v>
      </c>
      <c r="F777" s="265" t="s">
        <v>264</v>
      </c>
      <c r="G777" s="265" t="s">
        <v>266</v>
      </c>
      <c r="H777" s="265" t="s">
        <v>265</v>
      </c>
      <c r="I777" s="265" t="s">
        <v>264</v>
      </c>
      <c r="J777" s="265" t="s">
        <v>264</v>
      </c>
      <c r="K777" s="265" t="s">
        <v>264</v>
      </c>
      <c r="L777" s="265" t="s">
        <v>264</v>
      </c>
      <c r="AQ777" s="267"/>
    </row>
    <row r="778" spans="1:43" s="265" customFormat="1">
      <c r="A778" s="265">
        <v>214735</v>
      </c>
      <c r="B778" s="265" t="s">
        <v>3417</v>
      </c>
      <c r="C778" s="265" t="s">
        <v>264</v>
      </c>
      <c r="D778" s="265" t="s">
        <v>264</v>
      </c>
      <c r="E778" s="265" t="s">
        <v>264</v>
      </c>
      <c r="F778" s="265" t="s">
        <v>264</v>
      </c>
      <c r="G778" s="265" t="s">
        <v>265</v>
      </c>
      <c r="H778" s="265" t="s">
        <v>265</v>
      </c>
      <c r="I778" s="265" t="s">
        <v>266</v>
      </c>
      <c r="J778" s="265" t="s">
        <v>266</v>
      </c>
      <c r="K778" s="265" t="s">
        <v>266</v>
      </c>
      <c r="L778" s="265" t="s">
        <v>264</v>
      </c>
      <c r="AQ778" s="267"/>
    </row>
    <row r="779" spans="1:43" s="265" customFormat="1">
      <c r="A779" s="265">
        <v>215579</v>
      </c>
      <c r="B779" s="265" t="s">
        <v>3417</v>
      </c>
      <c r="C779" s="265" t="s">
        <v>266</v>
      </c>
      <c r="D779" s="265" t="s">
        <v>266</v>
      </c>
      <c r="E779" s="265" t="s">
        <v>266</v>
      </c>
      <c r="F779" s="265" t="s">
        <v>266</v>
      </c>
      <c r="G779" s="265" t="s">
        <v>266</v>
      </c>
      <c r="H779" s="265" t="s">
        <v>265</v>
      </c>
      <c r="I779" s="265" t="s">
        <v>265</v>
      </c>
      <c r="J779" s="265" t="s">
        <v>265</v>
      </c>
      <c r="K779" s="265" t="s">
        <v>265</v>
      </c>
      <c r="L779" s="265" t="s">
        <v>265</v>
      </c>
      <c r="AQ779" s="267"/>
    </row>
    <row r="780" spans="1:43" s="265" customFormat="1">
      <c r="A780" s="265">
        <v>214736</v>
      </c>
      <c r="B780" s="265" t="s">
        <v>3417</v>
      </c>
      <c r="C780" s="265" t="s">
        <v>265</v>
      </c>
      <c r="D780" s="265" t="s">
        <v>264</v>
      </c>
      <c r="E780" s="265" t="s">
        <v>264</v>
      </c>
      <c r="F780" s="265" t="s">
        <v>264</v>
      </c>
      <c r="G780" s="265" t="s">
        <v>265</v>
      </c>
      <c r="H780" s="265" t="s">
        <v>265</v>
      </c>
      <c r="I780" s="265" t="s">
        <v>265</v>
      </c>
      <c r="J780" s="265" t="s">
        <v>265</v>
      </c>
      <c r="K780" s="265" t="s">
        <v>265</v>
      </c>
      <c r="L780" s="265" t="s">
        <v>265</v>
      </c>
      <c r="AQ780" s="267"/>
    </row>
    <row r="781" spans="1:43" s="265" customFormat="1">
      <c r="A781" s="265">
        <v>215580</v>
      </c>
      <c r="B781" s="265" t="s">
        <v>3417</v>
      </c>
      <c r="C781" s="265" t="s">
        <v>266</v>
      </c>
      <c r="D781" s="265" t="s">
        <v>266</v>
      </c>
      <c r="E781" s="265" t="s">
        <v>266</v>
      </c>
      <c r="F781" s="265" t="s">
        <v>266</v>
      </c>
      <c r="G781" s="265" t="s">
        <v>266</v>
      </c>
      <c r="H781" s="265" t="s">
        <v>265</v>
      </c>
      <c r="I781" s="265" t="s">
        <v>265</v>
      </c>
      <c r="J781" s="265" t="s">
        <v>265</v>
      </c>
      <c r="K781" s="265" t="s">
        <v>265</v>
      </c>
      <c r="L781" s="265" t="s">
        <v>265</v>
      </c>
      <c r="AQ781" s="267"/>
    </row>
    <row r="782" spans="1:43" s="265" customFormat="1">
      <c r="A782" s="265">
        <v>213316</v>
      </c>
      <c r="B782" s="265" t="s">
        <v>3417</v>
      </c>
      <c r="C782" s="265" t="s">
        <v>264</v>
      </c>
      <c r="D782" s="265" t="s">
        <v>266</v>
      </c>
      <c r="E782" s="265" t="s">
        <v>264</v>
      </c>
      <c r="F782" s="265" t="s">
        <v>264</v>
      </c>
      <c r="G782" s="265" t="s">
        <v>265</v>
      </c>
      <c r="H782" s="265" t="s">
        <v>264</v>
      </c>
      <c r="I782" s="265" t="s">
        <v>264</v>
      </c>
      <c r="J782" s="265" t="s">
        <v>264</v>
      </c>
      <c r="K782" s="265" t="s">
        <v>265</v>
      </c>
      <c r="L782" s="265" t="s">
        <v>264</v>
      </c>
      <c r="AQ782" s="267"/>
    </row>
    <row r="783" spans="1:43" s="265" customFormat="1">
      <c r="A783" s="265">
        <v>212243</v>
      </c>
      <c r="B783" s="265" t="s">
        <v>3417</v>
      </c>
      <c r="C783" s="265" t="s">
        <v>264</v>
      </c>
      <c r="D783" s="265" t="s">
        <v>264</v>
      </c>
      <c r="E783" s="265" t="s">
        <v>264</v>
      </c>
      <c r="F783" s="265" t="s">
        <v>264</v>
      </c>
      <c r="G783" s="265" t="s">
        <v>266</v>
      </c>
      <c r="H783" s="265" t="s">
        <v>265</v>
      </c>
      <c r="I783" s="265" t="s">
        <v>266</v>
      </c>
      <c r="J783" s="265" t="s">
        <v>266</v>
      </c>
      <c r="K783" s="265" t="s">
        <v>266</v>
      </c>
      <c r="L783" s="265" t="s">
        <v>266</v>
      </c>
      <c r="AQ783" s="267"/>
    </row>
    <row r="784" spans="1:43" s="265" customFormat="1">
      <c r="A784" s="265">
        <v>210841</v>
      </c>
      <c r="B784" s="265" t="s">
        <v>3417</v>
      </c>
      <c r="C784" s="265" t="s">
        <v>264</v>
      </c>
      <c r="D784" s="265" t="s">
        <v>264</v>
      </c>
      <c r="E784" s="265" t="s">
        <v>264</v>
      </c>
      <c r="F784" s="265" t="s">
        <v>264</v>
      </c>
      <c r="G784" s="265" t="s">
        <v>265</v>
      </c>
      <c r="H784" s="265" t="s">
        <v>264</v>
      </c>
      <c r="I784" s="265" t="s">
        <v>266</v>
      </c>
      <c r="J784" s="265" t="s">
        <v>264</v>
      </c>
      <c r="K784" s="265" t="s">
        <v>264</v>
      </c>
      <c r="L784" s="265" t="s">
        <v>264</v>
      </c>
      <c r="AQ784" s="267"/>
    </row>
    <row r="785" spans="1:43" s="265" customFormat="1">
      <c r="A785" s="265">
        <v>215598</v>
      </c>
      <c r="B785" s="265" t="s">
        <v>3417</v>
      </c>
      <c r="C785" s="265" t="s">
        <v>266</v>
      </c>
      <c r="D785" s="265" t="s">
        <v>266</v>
      </c>
      <c r="E785" s="265" t="s">
        <v>266</v>
      </c>
      <c r="F785" s="265" t="s">
        <v>265</v>
      </c>
      <c r="G785" s="265" t="s">
        <v>265</v>
      </c>
      <c r="H785" s="265" t="s">
        <v>265</v>
      </c>
      <c r="I785" s="265" t="s">
        <v>265</v>
      </c>
      <c r="J785" s="265" t="s">
        <v>265</v>
      </c>
      <c r="K785" s="265" t="s">
        <v>265</v>
      </c>
      <c r="L785" s="265" t="s">
        <v>265</v>
      </c>
      <c r="AQ785" s="267"/>
    </row>
    <row r="786" spans="1:43" s="265" customFormat="1">
      <c r="A786" s="265">
        <v>215599</v>
      </c>
      <c r="B786" s="265" t="s">
        <v>3417</v>
      </c>
      <c r="C786" s="265" t="s">
        <v>266</v>
      </c>
      <c r="D786" s="265" t="s">
        <v>266</v>
      </c>
      <c r="E786" s="265" t="s">
        <v>265</v>
      </c>
      <c r="F786" s="265" t="s">
        <v>265</v>
      </c>
      <c r="G786" s="265" t="s">
        <v>265</v>
      </c>
      <c r="H786" s="265" t="s">
        <v>265</v>
      </c>
      <c r="I786" s="265" t="s">
        <v>265</v>
      </c>
      <c r="J786" s="265" t="s">
        <v>265</v>
      </c>
      <c r="K786" s="265" t="s">
        <v>265</v>
      </c>
      <c r="L786" s="265" t="s">
        <v>265</v>
      </c>
      <c r="AQ786" s="267"/>
    </row>
    <row r="787" spans="1:43" s="265" customFormat="1">
      <c r="A787" s="265">
        <v>212249</v>
      </c>
      <c r="B787" s="265" t="s">
        <v>3417</v>
      </c>
      <c r="C787" s="265" t="s">
        <v>265</v>
      </c>
      <c r="D787" s="265" t="s">
        <v>264</v>
      </c>
      <c r="E787" s="265" t="s">
        <v>264</v>
      </c>
      <c r="F787" s="265" t="s">
        <v>266</v>
      </c>
      <c r="G787" s="265" t="s">
        <v>266</v>
      </c>
      <c r="H787" s="265" t="s">
        <v>265</v>
      </c>
      <c r="I787" s="265" t="s">
        <v>265</v>
      </c>
      <c r="J787" s="265" t="s">
        <v>265</v>
      </c>
      <c r="K787" s="265" t="s">
        <v>265</v>
      </c>
      <c r="L787" s="265" t="s">
        <v>265</v>
      </c>
      <c r="AQ787" s="267"/>
    </row>
    <row r="788" spans="1:43" s="265" customFormat="1">
      <c r="A788" s="265">
        <v>213325</v>
      </c>
      <c r="B788" s="265" t="s">
        <v>3417</v>
      </c>
      <c r="C788" s="265" t="s">
        <v>264</v>
      </c>
      <c r="D788" s="265" t="s">
        <v>264</v>
      </c>
      <c r="E788" s="265" t="s">
        <v>264</v>
      </c>
      <c r="F788" s="265" t="s">
        <v>264</v>
      </c>
      <c r="G788" s="265" t="s">
        <v>265</v>
      </c>
      <c r="H788" s="265" t="s">
        <v>265</v>
      </c>
      <c r="I788" s="265" t="s">
        <v>266</v>
      </c>
      <c r="J788" s="265" t="s">
        <v>265</v>
      </c>
      <c r="K788" s="265" t="s">
        <v>264</v>
      </c>
      <c r="L788" s="265" t="s">
        <v>266</v>
      </c>
      <c r="AQ788" s="267"/>
    </row>
    <row r="789" spans="1:43" s="265" customFormat="1">
      <c r="A789" s="265">
        <v>215600</v>
      </c>
      <c r="B789" s="265" t="s">
        <v>3417</v>
      </c>
      <c r="C789" s="265" t="s">
        <v>266</v>
      </c>
      <c r="D789" s="265" t="s">
        <v>266</v>
      </c>
      <c r="E789" s="265" t="s">
        <v>266</v>
      </c>
      <c r="F789" s="265" t="s">
        <v>266</v>
      </c>
      <c r="G789" s="265" t="s">
        <v>266</v>
      </c>
      <c r="H789" s="265" t="s">
        <v>265</v>
      </c>
      <c r="I789" s="265" t="s">
        <v>265</v>
      </c>
      <c r="J789" s="265" t="s">
        <v>265</v>
      </c>
      <c r="K789" s="265" t="s">
        <v>265</v>
      </c>
      <c r="L789" s="265" t="s">
        <v>265</v>
      </c>
      <c r="AQ789" s="267"/>
    </row>
    <row r="790" spans="1:43" s="265" customFormat="1">
      <c r="A790" s="265">
        <v>215601</v>
      </c>
      <c r="B790" s="265" t="s">
        <v>3417</v>
      </c>
      <c r="C790" s="265" t="s">
        <v>265</v>
      </c>
      <c r="D790" s="265" t="s">
        <v>266</v>
      </c>
      <c r="E790" s="265" t="s">
        <v>266</v>
      </c>
      <c r="F790" s="265" t="s">
        <v>266</v>
      </c>
      <c r="G790" s="265" t="s">
        <v>266</v>
      </c>
      <c r="H790" s="265" t="s">
        <v>265</v>
      </c>
      <c r="I790" s="265" t="s">
        <v>265</v>
      </c>
      <c r="J790" s="265" t="s">
        <v>265</v>
      </c>
      <c r="K790" s="265" t="s">
        <v>265</v>
      </c>
      <c r="L790" s="265" t="s">
        <v>265</v>
      </c>
      <c r="AQ790" s="267"/>
    </row>
    <row r="791" spans="1:43" s="265" customFormat="1">
      <c r="A791" s="265">
        <v>215602</v>
      </c>
      <c r="B791" s="265" t="s">
        <v>3417</v>
      </c>
      <c r="C791" s="265" t="s">
        <v>266</v>
      </c>
      <c r="D791" s="265" t="s">
        <v>266</v>
      </c>
      <c r="E791" s="265" t="s">
        <v>266</v>
      </c>
      <c r="F791" s="265" t="s">
        <v>266</v>
      </c>
      <c r="G791" s="265" t="s">
        <v>266</v>
      </c>
      <c r="H791" s="265" t="s">
        <v>265</v>
      </c>
      <c r="I791" s="265" t="s">
        <v>265</v>
      </c>
      <c r="J791" s="265" t="s">
        <v>265</v>
      </c>
      <c r="K791" s="265" t="s">
        <v>265</v>
      </c>
      <c r="L791" s="265" t="s">
        <v>265</v>
      </c>
      <c r="AQ791" s="267"/>
    </row>
    <row r="792" spans="1:43" s="265" customFormat="1">
      <c r="A792" s="265">
        <v>213331</v>
      </c>
      <c r="B792" s="265" t="s">
        <v>3417</v>
      </c>
      <c r="C792" s="265" t="s">
        <v>264</v>
      </c>
      <c r="D792" s="265" t="s">
        <v>264</v>
      </c>
      <c r="E792" s="265" t="s">
        <v>264</v>
      </c>
      <c r="F792" s="265" t="s">
        <v>264</v>
      </c>
      <c r="G792" s="265" t="s">
        <v>264</v>
      </c>
      <c r="H792" s="265" t="s">
        <v>264</v>
      </c>
      <c r="I792" s="265" t="s">
        <v>264</v>
      </c>
      <c r="J792" s="265" t="s">
        <v>266</v>
      </c>
      <c r="K792" s="265" t="s">
        <v>266</v>
      </c>
      <c r="L792" s="265" t="s">
        <v>264</v>
      </c>
      <c r="AQ792" s="267"/>
    </row>
    <row r="793" spans="1:43" s="265" customFormat="1">
      <c r="A793" s="265">
        <v>215603</v>
      </c>
      <c r="B793" s="265" t="s">
        <v>3417</v>
      </c>
      <c r="C793" s="265" t="s">
        <v>266</v>
      </c>
      <c r="D793" s="265" t="s">
        <v>266</v>
      </c>
      <c r="E793" s="265" t="s">
        <v>266</v>
      </c>
      <c r="F793" s="265" t="s">
        <v>265</v>
      </c>
      <c r="G793" s="265" t="s">
        <v>266</v>
      </c>
      <c r="H793" s="265" t="s">
        <v>265</v>
      </c>
      <c r="I793" s="265" t="s">
        <v>265</v>
      </c>
      <c r="J793" s="265" t="s">
        <v>265</v>
      </c>
      <c r="K793" s="265" t="s">
        <v>265</v>
      </c>
      <c r="L793" s="265" t="s">
        <v>265</v>
      </c>
      <c r="AQ793" s="267"/>
    </row>
    <row r="794" spans="1:43" s="265" customFormat="1">
      <c r="A794" s="265">
        <v>215604</v>
      </c>
      <c r="B794" s="265" t="s">
        <v>3417</v>
      </c>
      <c r="C794" s="265" t="s">
        <v>266</v>
      </c>
      <c r="D794" s="265" t="s">
        <v>266</v>
      </c>
      <c r="E794" s="265" t="s">
        <v>266</v>
      </c>
      <c r="F794" s="265" t="s">
        <v>266</v>
      </c>
      <c r="G794" s="265" t="s">
        <v>265</v>
      </c>
      <c r="H794" s="265" t="s">
        <v>265</v>
      </c>
      <c r="I794" s="265" t="s">
        <v>265</v>
      </c>
      <c r="J794" s="265" t="s">
        <v>265</v>
      </c>
      <c r="K794" s="265" t="s">
        <v>265</v>
      </c>
      <c r="L794" s="265" t="s">
        <v>265</v>
      </c>
      <c r="AQ794" s="267"/>
    </row>
    <row r="795" spans="1:43" s="265" customFormat="1">
      <c r="A795" s="265">
        <v>215605</v>
      </c>
      <c r="B795" s="265" t="s">
        <v>3417</v>
      </c>
      <c r="C795" s="265" t="s">
        <v>266</v>
      </c>
      <c r="D795" s="265" t="s">
        <v>266</v>
      </c>
      <c r="E795" s="265" t="s">
        <v>266</v>
      </c>
      <c r="F795" s="265" t="s">
        <v>266</v>
      </c>
      <c r="G795" s="265" t="s">
        <v>266</v>
      </c>
      <c r="H795" s="265" t="s">
        <v>265</v>
      </c>
      <c r="I795" s="265" t="s">
        <v>265</v>
      </c>
      <c r="J795" s="265" t="s">
        <v>265</v>
      </c>
      <c r="K795" s="265" t="s">
        <v>265</v>
      </c>
      <c r="L795" s="265" t="s">
        <v>265</v>
      </c>
      <c r="AQ795" s="267"/>
    </row>
    <row r="796" spans="1:43" s="265" customFormat="1">
      <c r="A796" s="265">
        <v>215606</v>
      </c>
      <c r="B796" s="265" t="s">
        <v>3417</v>
      </c>
      <c r="C796" s="265" t="s">
        <v>266</v>
      </c>
      <c r="D796" s="265" t="s">
        <v>266</v>
      </c>
      <c r="E796" s="265" t="s">
        <v>266</v>
      </c>
      <c r="F796" s="265" t="s">
        <v>265</v>
      </c>
      <c r="G796" s="265" t="s">
        <v>265</v>
      </c>
      <c r="H796" s="265" t="s">
        <v>265</v>
      </c>
      <c r="I796" s="265" t="s">
        <v>265</v>
      </c>
      <c r="J796" s="265" t="s">
        <v>265</v>
      </c>
      <c r="K796" s="265" t="s">
        <v>265</v>
      </c>
      <c r="L796" s="265" t="s">
        <v>265</v>
      </c>
      <c r="AQ796" s="267"/>
    </row>
    <row r="797" spans="1:43" s="265" customFormat="1">
      <c r="A797" s="265">
        <v>215607</v>
      </c>
      <c r="B797" s="265" t="s">
        <v>3417</v>
      </c>
      <c r="C797" s="265" t="s">
        <v>266</v>
      </c>
      <c r="D797" s="265" t="s">
        <v>266</v>
      </c>
      <c r="E797" s="265" t="s">
        <v>266</v>
      </c>
      <c r="F797" s="265" t="s">
        <v>266</v>
      </c>
      <c r="G797" s="265" t="s">
        <v>266</v>
      </c>
      <c r="H797" s="265" t="s">
        <v>265</v>
      </c>
      <c r="I797" s="265" t="s">
        <v>265</v>
      </c>
      <c r="J797" s="265" t="s">
        <v>265</v>
      </c>
      <c r="K797" s="265" t="s">
        <v>265</v>
      </c>
      <c r="L797" s="265" t="s">
        <v>265</v>
      </c>
      <c r="AQ797" s="267"/>
    </row>
    <row r="798" spans="1:43" s="265" customFormat="1">
      <c r="A798" s="265">
        <v>215608</v>
      </c>
      <c r="B798" s="265" t="s">
        <v>3417</v>
      </c>
      <c r="C798" s="265" t="s">
        <v>265</v>
      </c>
      <c r="D798" s="265" t="s">
        <v>266</v>
      </c>
      <c r="E798" s="265" t="s">
        <v>266</v>
      </c>
      <c r="F798" s="265" t="s">
        <v>266</v>
      </c>
      <c r="G798" s="265" t="s">
        <v>265</v>
      </c>
      <c r="H798" s="265" t="s">
        <v>265</v>
      </c>
      <c r="I798" s="265" t="s">
        <v>265</v>
      </c>
      <c r="J798" s="265" t="s">
        <v>265</v>
      </c>
      <c r="K798" s="265" t="s">
        <v>265</v>
      </c>
      <c r="L798" s="265" t="s">
        <v>265</v>
      </c>
      <c r="AQ798" s="267"/>
    </row>
    <row r="799" spans="1:43" s="265" customFormat="1">
      <c r="A799" s="265">
        <v>215609</v>
      </c>
      <c r="B799" s="265" t="s">
        <v>3417</v>
      </c>
      <c r="C799" s="265" t="s">
        <v>266</v>
      </c>
      <c r="D799" s="265" t="s">
        <v>266</v>
      </c>
      <c r="E799" s="265" t="s">
        <v>266</v>
      </c>
      <c r="F799" s="265" t="s">
        <v>266</v>
      </c>
      <c r="G799" s="265" t="s">
        <v>265</v>
      </c>
      <c r="H799" s="265" t="s">
        <v>265</v>
      </c>
      <c r="I799" s="265" t="s">
        <v>265</v>
      </c>
      <c r="J799" s="265" t="s">
        <v>265</v>
      </c>
      <c r="K799" s="265" t="s">
        <v>265</v>
      </c>
      <c r="L799" s="265" t="s">
        <v>265</v>
      </c>
      <c r="AQ799" s="267"/>
    </row>
    <row r="800" spans="1:43" s="265" customFormat="1">
      <c r="A800" s="265">
        <v>215610</v>
      </c>
      <c r="B800" s="265" t="s">
        <v>3417</v>
      </c>
      <c r="C800" s="265" t="s">
        <v>266</v>
      </c>
      <c r="D800" s="265" t="s">
        <v>266</v>
      </c>
      <c r="E800" s="265" t="s">
        <v>266</v>
      </c>
      <c r="F800" s="265" t="s">
        <v>266</v>
      </c>
      <c r="G800" s="265" t="s">
        <v>266</v>
      </c>
      <c r="H800" s="265" t="s">
        <v>265</v>
      </c>
      <c r="I800" s="265" t="s">
        <v>265</v>
      </c>
      <c r="J800" s="265" t="s">
        <v>265</v>
      </c>
      <c r="K800" s="265" t="s">
        <v>265</v>
      </c>
      <c r="L800" s="265" t="s">
        <v>265</v>
      </c>
      <c r="AQ800" s="267"/>
    </row>
    <row r="801" spans="1:43" s="265" customFormat="1">
      <c r="A801" s="265">
        <v>215611</v>
      </c>
      <c r="B801" s="265" t="s">
        <v>3417</v>
      </c>
      <c r="C801" s="265" t="s">
        <v>266</v>
      </c>
      <c r="D801" s="265" t="s">
        <v>266</v>
      </c>
      <c r="E801" s="265" t="s">
        <v>266</v>
      </c>
      <c r="F801" s="265" t="s">
        <v>266</v>
      </c>
      <c r="G801" s="265" t="s">
        <v>265</v>
      </c>
      <c r="H801" s="265" t="s">
        <v>265</v>
      </c>
      <c r="I801" s="265" t="s">
        <v>265</v>
      </c>
      <c r="J801" s="265" t="s">
        <v>265</v>
      </c>
      <c r="K801" s="265" t="s">
        <v>265</v>
      </c>
      <c r="L801" s="265" t="s">
        <v>265</v>
      </c>
      <c r="AQ801" s="267"/>
    </row>
    <row r="802" spans="1:43" s="265" customFormat="1">
      <c r="A802" s="265">
        <v>215612</v>
      </c>
      <c r="B802" s="265" t="s">
        <v>3417</v>
      </c>
      <c r="C802" s="265" t="s">
        <v>266</v>
      </c>
      <c r="D802" s="265" t="s">
        <v>266</v>
      </c>
      <c r="E802" s="265" t="s">
        <v>266</v>
      </c>
      <c r="F802" s="265" t="s">
        <v>266</v>
      </c>
      <c r="G802" s="265" t="s">
        <v>266</v>
      </c>
      <c r="H802" s="265" t="s">
        <v>265</v>
      </c>
      <c r="I802" s="265" t="s">
        <v>265</v>
      </c>
      <c r="J802" s="265" t="s">
        <v>265</v>
      </c>
      <c r="K802" s="265" t="s">
        <v>265</v>
      </c>
      <c r="L802" s="265" t="s">
        <v>265</v>
      </c>
      <c r="AQ802" s="267"/>
    </row>
    <row r="803" spans="1:43" s="265" customFormat="1">
      <c r="A803" s="265">
        <v>215613</v>
      </c>
      <c r="B803" s="265" t="s">
        <v>3417</v>
      </c>
      <c r="C803" s="265" t="s">
        <v>265</v>
      </c>
      <c r="D803" s="265" t="s">
        <v>266</v>
      </c>
      <c r="E803" s="265" t="s">
        <v>266</v>
      </c>
      <c r="F803" s="265" t="s">
        <v>266</v>
      </c>
      <c r="G803" s="265" t="s">
        <v>266</v>
      </c>
      <c r="H803" s="265" t="s">
        <v>265</v>
      </c>
      <c r="I803" s="265" t="s">
        <v>265</v>
      </c>
      <c r="J803" s="265" t="s">
        <v>265</v>
      </c>
      <c r="K803" s="265" t="s">
        <v>265</v>
      </c>
      <c r="L803" s="265" t="s">
        <v>265</v>
      </c>
      <c r="AQ803" s="267"/>
    </row>
    <row r="804" spans="1:43" s="265" customFormat="1">
      <c r="A804" s="265">
        <v>215614</v>
      </c>
      <c r="B804" s="265" t="s">
        <v>3417</v>
      </c>
      <c r="C804" s="265" t="s">
        <v>266</v>
      </c>
      <c r="D804" s="265" t="s">
        <v>266</v>
      </c>
      <c r="E804" s="265" t="s">
        <v>266</v>
      </c>
      <c r="F804" s="265" t="s">
        <v>266</v>
      </c>
      <c r="G804" s="265" t="s">
        <v>265</v>
      </c>
      <c r="H804" s="265" t="s">
        <v>265</v>
      </c>
      <c r="I804" s="265" t="s">
        <v>265</v>
      </c>
      <c r="J804" s="265" t="s">
        <v>265</v>
      </c>
      <c r="K804" s="265" t="s">
        <v>265</v>
      </c>
      <c r="L804" s="265" t="s">
        <v>265</v>
      </c>
      <c r="AQ804" s="267"/>
    </row>
    <row r="805" spans="1:43" s="265" customFormat="1">
      <c r="A805" s="265">
        <v>215615</v>
      </c>
      <c r="B805" s="265" t="s">
        <v>3417</v>
      </c>
      <c r="C805" s="265" t="s">
        <v>266</v>
      </c>
      <c r="D805" s="265" t="s">
        <v>266</v>
      </c>
      <c r="E805" s="265" t="s">
        <v>266</v>
      </c>
      <c r="F805" s="265" t="s">
        <v>266</v>
      </c>
      <c r="G805" s="265" t="s">
        <v>266</v>
      </c>
      <c r="H805" s="265" t="s">
        <v>265</v>
      </c>
      <c r="I805" s="265" t="s">
        <v>265</v>
      </c>
      <c r="J805" s="265" t="s">
        <v>265</v>
      </c>
      <c r="K805" s="265" t="s">
        <v>265</v>
      </c>
      <c r="L805" s="265" t="s">
        <v>265</v>
      </c>
      <c r="AQ805" s="267"/>
    </row>
    <row r="806" spans="1:43" s="265" customFormat="1">
      <c r="A806" s="265">
        <v>213348</v>
      </c>
      <c r="B806" s="265" t="s">
        <v>3417</v>
      </c>
      <c r="C806" s="265" t="s">
        <v>264</v>
      </c>
      <c r="D806" s="265" t="s">
        <v>264</v>
      </c>
      <c r="E806" s="265" t="s">
        <v>264</v>
      </c>
      <c r="F806" s="265" t="s">
        <v>264</v>
      </c>
      <c r="G806" s="265" t="s">
        <v>265</v>
      </c>
      <c r="H806" s="265" t="s">
        <v>265</v>
      </c>
      <c r="I806" s="265" t="s">
        <v>265</v>
      </c>
      <c r="J806" s="265" t="s">
        <v>265</v>
      </c>
      <c r="K806" s="265" t="s">
        <v>265</v>
      </c>
      <c r="L806" s="265" t="s">
        <v>265</v>
      </c>
      <c r="AQ806" s="267"/>
    </row>
    <row r="807" spans="1:43" s="265" customFormat="1">
      <c r="A807" s="265">
        <v>215616</v>
      </c>
      <c r="B807" s="265" t="s">
        <v>3417</v>
      </c>
      <c r="C807" s="265" t="s">
        <v>266</v>
      </c>
      <c r="D807" s="265" t="s">
        <v>266</v>
      </c>
      <c r="E807" s="265" t="s">
        <v>266</v>
      </c>
      <c r="F807" s="265" t="s">
        <v>266</v>
      </c>
      <c r="G807" s="265" t="s">
        <v>266</v>
      </c>
      <c r="H807" s="265" t="s">
        <v>265</v>
      </c>
      <c r="I807" s="265" t="s">
        <v>265</v>
      </c>
      <c r="J807" s="265" t="s">
        <v>265</v>
      </c>
      <c r="K807" s="265" t="s">
        <v>265</v>
      </c>
      <c r="L807" s="265" t="s">
        <v>265</v>
      </c>
      <c r="AQ807" s="267"/>
    </row>
    <row r="808" spans="1:43" s="265" customFormat="1">
      <c r="A808" s="265">
        <v>215617</v>
      </c>
      <c r="B808" s="265" t="s">
        <v>3417</v>
      </c>
      <c r="C808" s="265" t="s">
        <v>266</v>
      </c>
      <c r="D808" s="265" t="s">
        <v>266</v>
      </c>
      <c r="E808" s="265" t="s">
        <v>266</v>
      </c>
      <c r="F808" s="265" t="s">
        <v>266</v>
      </c>
      <c r="G808" s="265" t="s">
        <v>266</v>
      </c>
      <c r="H808" s="265" t="s">
        <v>265</v>
      </c>
      <c r="I808" s="265" t="s">
        <v>265</v>
      </c>
      <c r="J808" s="265" t="s">
        <v>265</v>
      </c>
      <c r="K808" s="265" t="s">
        <v>265</v>
      </c>
      <c r="L808" s="265" t="s">
        <v>265</v>
      </c>
      <c r="AQ808" s="267"/>
    </row>
    <row r="809" spans="1:43" s="265" customFormat="1">
      <c r="A809" s="265">
        <v>214757</v>
      </c>
      <c r="B809" s="265" t="s">
        <v>3417</v>
      </c>
      <c r="C809" s="265" t="s">
        <v>266</v>
      </c>
      <c r="D809" s="265" t="s">
        <v>266</v>
      </c>
      <c r="E809" s="265" t="s">
        <v>264</v>
      </c>
      <c r="F809" s="265" t="s">
        <v>266</v>
      </c>
      <c r="G809" s="265" t="s">
        <v>266</v>
      </c>
      <c r="H809" s="265" t="s">
        <v>266</v>
      </c>
      <c r="I809" s="265" t="s">
        <v>265</v>
      </c>
      <c r="J809" s="265" t="s">
        <v>265</v>
      </c>
      <c r="K809" s="265" t="s">
        <v>264</v>
      </c>
      <c r="L809" s="265" t="s">
        <v>265</v>
      </c>
      <c r="AQ809" s="267"/>
    </row>
    <row r="810" spans="1:43" s="265" customFormat="1">
      <c r="A810" s="265">
        <v>215618</v>
      </c>
      <c r="B810" s="265" t="s">
        <v>3417</v>
      </c>
      <c r="C810" s="265" t="s">
        <v>266</v>
      </c>
      <c r="D810" s="265" t="s">
        <v>266</v>
      </c>
      <c r="E810" s="265" t="s">
        <v>266</v>
      </c>
      <c r="F810" s="265" t="s">
        <v>265</v>
      </c>
      <c r="G810" s="265" t="s">
        <v>265</v>
      </c>
      <c r="H810" s="265" t="s">
        <v>265</v>
      </c>
      <c r="I810" s="265" t="s">
        <v>265</v>
      </c>
      <c r="J810" s="265" t="s">
        <v>265</v>
      </c>
      <c r="K810" s="265" t="s">
        <v>265</v>
      </c>
      <c r="L810" s="265" t="s">
        <v>265</v>
      </c>
      <c r="AQ810" s="267"/>
    </row>
    <row r="811" spans="1:43" s="265" customFormat="1">
      <c r="A811" s="265">
        <v>213357</v>
      </c>
      <c r="B811" s="265" t="s">
        <v>3417</v>
      </c>
      <c r="C811" s="265" t="s">
        <v>266</v>
      </c>
      <c r="D811" s="265" t="s">
        <v>266</v>
      </c>
      <c r="E811" s="265" t="s">
        <v>264</v>
      </c>
      <c r="F811" s="265" t="s">
        <v>264</v>
      </c>
      <c r="G811" s="265" t="s">
        <v>264</v>
      </c>
      <c r="H811" s="265" t="s">
        <v>265</v>
      </c>
      <c r="I811" s="265" t="s">
        <v>266</v>
      </c>
      <c r="J811" s="265" t="s">
        <v>264</v>
      </c>
      <c r="K811" s="265" t="s">
        <v>264</v>
      </c>
      <c r="L811" s="265" t="s">
        <v>266</v>
      </c>
      <c r="AQ811" s="267"/>
    </row>
    <row r="812" spans="1:43" s="265" customFormat="1">
      <c r="A812" s="265">
        <v>215619</v>
      </c>
      <c r="B812" s="265" t="s">
        <v>3417</v>
      </c>
      <c r="C812" s="265" t="s">
        <v>266</v>
      </c>
      <c r="D812" s="265" t="s">
        <v>266</v>
      </c>
      <c r="E812" s="265" t="s">
        <v>265</v>
      </c>
      <c r="F812" s="265" t="s">
        <v>265</v>
      </c>
      <c r="G812" s="265" t="s">
        <v>266</v>
      </c>
      <c r="H812" s="265" t="s">
        <v>265</v>
      </c>
      <c r="I812" s="265" t="s">
        <v>265</v>
      </c>
      <c r="J812" s="265" t="s">
        <v>265</v>
      </c>
      <c r="K812" s="265" t="s">
        <v>265</v>
      </c>
      <c r="L812" s="265" t="s">
        <v>265</v>
      </c>
      <c r="AQ812" s="267"/>
    </row>
    <row r="813" spans="1:43" s="265" customFormat="1">
      <c r="A813" s="265">
        <v>215620</v>
      </c>
      <c r="B813" s="265" t="s">
        <v>3417</v>
      </c>
      <c r="C813" s="265" t="s">
        <v>266</v>
      </c>
      <c r="D813" s="265" t="s">
        <v>266</v>
      </c>
      <c r="E813" s="265" t="s">
        <v>266</v>
      </c>
      <c r="F813" s="265" t="s">
        <v>266</v>
      </c>
      <c r="G813" s="265" t="s">
        <v>265</v>
      </c>
      <c r="H813" s="265" t="s">
        <v>265</v>
      </c>
      <c r="I813" s="265" t="s">
        <v>265</v>
      </c>
      <c r="J813" s="265" t="s">
        <v>265</v>
      </c>
      <c r="K813" s="265" t="s">
        <v>265</v>
      </c>
      <c r="L813" s="265" t="s">
        <v>265</v>
      </c>
      <c r="AQ813" s="267"/>
    </row>
    <row r="814" spans="1:43" s="265" customFormat="1">
      <c r="A814" s="265">
        <v>215621</v>
      </c>
      <c r="B814" s="265" t="s">
        <v>3417</v>
      </c>
      <c r="C814" s="265" t="s">
        <v>265</v>
      </c>
      <c r="D814" s="265" t="s">
        <v>266</v>
      </c>
      <c r="E814" s="265" t="s">
        <v>266</v>
      </c>
      <c r="F814" s="265" t="s">
        <v>266</v>
      </c>
      <c r="G814" s="265" t="s">
        <v>265</v>
      </c>
      <c r="H814" s="265" t="s">
        <v>265</v>
      </c>
      <c r="I814" s="265" t="s">
        <v>265</v>
      </c>
      <c r="J814" s="265" t="s">
        <v>265</v>
      </c>
      <c r="K814" s="265" t="s">
        <v>265</v>
      </c>
      <c r="L814" s="265" t="s">
        <v>265</v>
      </c>
      <c r="AQ814" s="267"/>
    </row>
    <row r="815" spans="1:43" s="265" customFormat="1">
      <c r="A815" s="265">
        <v>215622</v>
      </c>
      <c r="B815" s="265" t="s">
        <v>3417</v>
      </c>
      <c r="C815" s="265" t="s">
        <v>265</v>
      </c>
      <c r="D815" s="265" t="s">
        <v>266</v>
      </c>
      <c r="E815" s="265" t="s">
        <v>266</v>
      </c>
      <c r="F815" s="265" t="s">
        <v>266</v>
      </c>
      <c r="G815" s="265" t="s">
        <v>266</v>
      </c>
      <c r="H815" s="265" t="s">
        <v>265</v>
      </c>
      <c r="I815" s="265" t="s">
        <v>265</v>
      </c>
      <c r="J815" s="265" t="s">
        <v>265</v>
      </c>
      <c r="K815" s="265" t="s">
        <v>265</v>
      </c>
      <c r="L815" s="265" t="s">
        <v>265</v>
      </c>
      <c r="AQ815" s="267"/>
    </row>
    <row r="816" spans="1:43" s="265" customFormat="1">
      <c r="A816" s="265">
        <v>214758</v>
      </c>
      <c r="B816" s="265" t="s">
        <v>3417</v>
      </c>
      <c r="C816" s="265" t="s">
        <v>266</v>
      </c>
      <c r="D816" s="265" t="s">
        <v>266</v>
      </c>
      <c r="E816" s="265" t="s">
        <v>264</v>
      </c>
      <c r="F816" s="265" t="s">
        <v>266</v>
      </c>
      <c r="G816" s="265" t="s">
        <v>265</v>
      </c>
      <c r="H816" s="265" t="s">
        <v>265</v>
      </c>
      <c r="I816" s="265" t="s">
        <v>265</v>
      </c>
      <c r="J816" s="265" t="s">
        <v>265</v>
      </c>
      <c r="K816" s="265" t="s">
        <v>265</v>
      </c>
      <c r="L816" s="265" t="s">
        <v>265</v>
      </c>
      <c r="AQ816" s="267"/>
    </row>
    <row r="817" spans="1:43" s="265" customFormat="1">
      <c r="A817" s="265">
        <v>215623</v>
      </c>
      <c r="B817" s="265" t="s">
        <v>3417</v>
      </c>
      <c r="C817" s="265" t="s">
        <v>266</v>
      </c>
      <c r="D817" s="265" t="s">
        <v>266</v>
      </c>
      <c r="E817" s="265" t="s">
        <v>266</v>
      </c>
      <c r="F817" s="265" t="s">
        <v>266</v>
      </c>
      <c r="G817" s="265" t="s">
        <v>266</v>
      </c>
      <c r="H817" s="265" t="s">
        <v>265</v>
      </c>
      <c r="I817" s="265" t="s">
        <v>265</v>
      </c>
      <c r="J817" s="265" t="s">
        <v>265</v>
      </c>
      <c r="K817" s="265" t="s">
        <v>265</v>
      </c>
      <c r="L817" s="265" t="s">
        <v>265</v>
      </c>
      <c r="AQ817" s="267"/>
    </row>
    <row r="818" spans="1:43" s="265" customFormat="1">
      <c r="A818" s="265">
        <v>215624</v>
      </c>
      <c r="B818" s="265" t="s">
        <v>3417</v>
      </c>
      <c r="C818" s="265" t="s">
        <v>266</v>
      </c>
      <c r="D818" s="265" t="s">
        <v>266</v>
      </c>
      <c r="E818" s="265" t="s">
        <v>266</v>
      </c>
      <c r="F818" s="265" t="s">
        <v>266</v>
      </c>
      <c r="G818" s="265" t="s">
        <v>266</v>
      </c>
      <c r="H818" s="265" t="s">
        <v>265</v>
      </c>
      <c r="I818" s="265" t="s">
        <v>265</v>
      </c>
      <c r="J818" s="265" t="s">
        <v>265</v>
      </c>
      <c r="K818" s="265" t="s">
        <v>265</v>
      </c>
      <c r="L818" s="265" t="s">
        <v>265</v>
      </c>
      <c r="AQ818" s="267"/>
    </row>
    <row r="819" spans="1:43" s="265" customFormat="1">
      <c r="A819" s="265">
        <v>214761</v>
      </c>
      <c r="B819" s="265" t="s">
        <v>3417</v>
      </c>
      <c r="C819" s="265" t="s">
        <v>264</v>
      </c>
      <c r="D819" s="265" t="s">
        <v>265</v>
      </c>
      <c r="E819" s="265" t="s">
        <v>264</v>
      </c>
      <c r="F819" s="265" t="s">
        <v>264</v>
      </c>
      <c r="G819" s="265" t="s">
        <v>265</v>
      </c>
      <c r="H819" s="265" t="s">
        <v>265</v>
      </c>
      <c r="I819" s="265" t="s">
        <v>265</v>
      </c>
      <c r="J819" s="265" t="s">
        <v>265</v>
      </c>
      <c r="K819" s="265" t="s">
        <v>265</v>
      </c>
      <c r="L819" s="265" t="s">
        <v>265</v>
      </c>
      <c r="AQ819" s="267"/>
    </row>
    <row r="820" spans="1:43" s="265" customFormat="1">
      <c r="A820" s="265">
        <v>214763</v>
      </c>
      <c r="B820" s="265" t="s">
        <v>3417</v>
      </c>
      <c r="C820" s="265" t="s">
        <v>265</v>
      </c>
      <c r="D820" s="265" t="s">
        <v>266</v>
      </c>
      <c r="E820" s="265" t="s">
        <v>266</v>
      </c>
      <c r="F820" s="265" t="s">
        <v>266</v>
      </c>
      <c r="G820" s="265" t="s">
        <v>266</v>
      </c>
      <c r="H820" s="265" t="s">
        <v>265</v>
      </c>
      <c r="I820" s="265" t="s">
        <v>266</v>
      </c>
      <c r="J820" s="265" t="s">
        <v>265</v>
      </c>
      <c r="K820" s="265" t="s">
        <v>266</v>
      </c>
      <c r="L820" s="265" t="s">
        <v>265</v>
      </c>
      <c r="AQ820" s="267"/>
    </row>
    <row r="821" spans="1:43" s="265" customFormat="1">
      <c r="A821" s="265">
        <v>214764</v>
      </c>
      <c r="B821" s="265" t="s">
        <v>3417</v>
      </c>
      <c r="C821" s="265" t="s">
        <v>265</v>
      </c>
      <c r="D821" s="265" t="s">
        <v>266</v>
      </c>
      <c r="E821" s="265" t="s">
        <v>264</v>
      </c>
      <c r="F821" s="265" t="s">
        <v>266</v>
      </c>
      <c r="G821" s="265" t="s">
        <v>265</v>
      </c>
      <c r="H821" s="265" t="s">
        <v>264</v>
      </c>
      <c r="I821" s="265" t="s">
        <v>264</v>
      </c>
      <c r="J821" s="265" t="s">
        <v>265</v>
      </c>
      <c r="K821" s="265" t="s">
        <v>264</v>
      </c>
      <c r="L821" s="265" t="s">
        <v>265</v>
      </c>
      <c r="AQ821" s="267"/>
    </row>
    <row r="822" spans="1:43" s="265" customFormat="1">
      <c r="A822" s="265">
        <v>215625</v>
      </c>
      <c r="B822" s="265" t="s">
        <v>3417</v>
      </c>
      <c r="C822" s="265" t="s">
        <v>266</v>
      </c>
      <c r="D822" s="265" t="s">
        <v>266</v>
      </c>
      <c r="E822" s="265" t="s">
        <v>266</v>
      </c>
      <c r="F822" s="265" t="s">
        <v>266</v>
      </c>
      <c r="G822" s="265" t="s">
        <v>265</v>
      </c>
      <c r="H822" s="265" t="s">
        <v>265</v>
      </c>
      <c r="I822" s="265" t="s">
        <v>265</v>
      </c>
      <c r="J822" s="265" t="s">
        <v>265</v>
      </c>
      <c r="K822" s="265" t="s">
        <v>265</v>
      </c>
      <c r="L822" s="265" t="s">
        <v>265</v>
      </c>
      <c r="AQ822" s="267"/>
    </row>
    <row r="823" spans="1:43" s="265" customFormat="1">
      <c r="A823" s="265">
        <v>214765</v>
      </c>
      <c r="B823" s="265" t="s">
        <v>3417</v>
      </c>
      <c r="C823" s="265" t="s">
        <v>264</v>
      </c>
      <c r="D823" s="265" t="s">
        <v>266</v>
      </c>
      <c r="E823" s="265" t="s">
        <v>266</v>
      </c>
      <c r="F823" s="265" t="s">
        <v>264</v>
      </c>
      <c r="G823" s="265" t="s">
        <v>264</v>
      </c>
      <c r="H823" s="265" t="s">
        <v>266</v>
      </c>
      <c r="I823" s="265" t="s">
        <v>266</v>
      </c>
      <c r="J823" s="265" t="s">
        <v>266</v>
      </c>
      <c r="K823" s="265" t="s">
        <v>266</v>
      </c>
      <c r="L823" s="265" t="s">
        <v>266</v>
      </c>
      <c r="AQ823" s="267"/>
    </row>
    <row r="824" spans="1:43" s="265" customFormat="1">
      <c r="A824" s="265">
        <v>215626</v>
      </c>
      <c r="B824" s="265" t="s">
        <v>3417</v>
      </c>
      <c r="C824" s="265" t="s">
        <v>266</v>
      </c>
      <c r="D824" s="265" t="s">
        <v>265</v>
      </c>
      <c r="E824" s="265" t="s">
        <v>266</v>
      </c>
      <c r="F824" s="265" t="s">
        <v>266</v>
      </c>
      <c r="G824" s="265" t="s">
        <v>265</v>
      </c>
      <c r="H824" s="265" t="s">
        <v>265</v>
      </c>
      <c r="I824" s="265" t="s">
        <v>265</v>
      </c>
      <c r="J824" s="265" t="s">
        <v>265</v>
      </c>
      <c r="K824" s="265" t="s">
        <v>265</v>
      </c>
      <c r="L824" s="265" t="s">
        <v>265</v>
      </c>
      <c r="AQ824" s="267"/>
    </row>
    <row r="825" spans="1:43" s="265" customFormat="1">
      <c r="A825" s="265">
        <v>215627</v>
      </c>
      <c r="B825" s="265" t="s">
        <v>3417</v>
      </c>
      <c r="C825" s="265" t="s">
        <v>266</v>
      </c>
      <c r="D825" s="265" t="s">
        <v>266</v>
      </c>
      <c r="E825" s="265" t="s">
        <v>266</v>
      </c>
      <c r="F825" s="265" t="s">
        <v>266</v>
      </c>
      <c r="G825" s="265" t="s">
        <v>266</v>
      </c>
      <c r="H825" s="265" t="s">
        <v>265</v>
      </c>
      <c r="I825" s="265" t="s">
        <v>265</v>
      </c>
      <c r="J825" s="265" t="s">
        <v>265</v>
      </c>
      <c r="K825" s="265" t="s">
        <v>265</v>
      </c>
      <c r="L825" s="265" t="s">
        <v>265</v>
      </c>
      <c r="AQ825" s="267"/>
    </row>
    <row r="826" spans="1:43" s="265" customFormat="1">
      <c r="A826" s="265">
        <v>213373</v>
      </c>
      <c r="B826" s="265" t="s">
        <v>3417</v>
      </c>
      <c r="C826" s="265" t="s">
        <v>264</v>
      </c>
      <c r="D826" s="265" t="s">
        <v>264</v>
      </c>
      <c r="E826" s="265" t="s">
        <v>264</v>
      </c>
      <c r="F826" s="265" t="s">
        <v>266</v>
      </c>
      <c r="G826" s="265" t="s">
        <v>264</v>
      </c>
      <c r="H826" s="265" t="s">
        <v>266</v>
      </c>
      <c r="I826" s="265" t="s">
        <v>264</v>
      </c>
      <c r="J826" s="265" t="s">
        <v>266</v>
      </c>
      <c r="K826" s="265" t="s">
        <v>264</v>
      </c>
      <c r="L826" s="265" t="s">
        <v>266</v>
      </c>
      <c r="AQ826" s="267"/>
    </row>
    <row r="827" spans="1:43" s="265" customFormat="1">
      <c r="A827" s="265">
        <v>215628</v>
      </c>
      <c r="B827" s="265" t="s">
        <v>3417</v>
      </c>
      <c r="C827" s="265" t="s">
        <v>265</v>
      </c>
      <c r="D827" s="265" t="s">
        <v>266</v>
      </c>
      <c r="E827" s="265" t="s">
        <v>266</v>
      </c>
      <c r="F827" s="265" t="s">
        <v>266</v>
      </c>
      <c r="G827" s="265" t="s">
        <v>265</v>
      </c>
      <c r="H827" s="265" t="s">
        <v>265</v>
      </c>
      <c r="I827" s="265" t="s">
        <v>265</v>
      </c>
      <c r="J827" s="265" t="s">
        <v>265</v>
      </c>
      <c r="K827" s="265" t="s">
        <v>265</v>
      </c>
      <c r="L827" s="265" t="s">
        <v>265</v>
      </c>
      <c r="AQ827" s="267"/>
    </row>
    <row r="828" spans="1:43" s="265" customFormat="1">
      <c r="A828" s="265">
        <v>213376</v>
      </c>
      <c r="B828" s="265" t="s">
        <v>3417</v>
      </c>
      <c r="C828" s="265" t="s">
        <v>264</v>
      </c>
      <c r="D828" s="265" t="s">
        <v>264</v>
      </c>
      <c r="E828" s="265" t="s">
        <v>264</v>
      </c>
      <c r="F828" s="265" t="s">
        <v>264</v>
      </c>
      <c r="G828" s="265" t="s">
        <v>265</v>
      </c>
      <c r="H828" s="265" t="s">
        <v>265</v>
      </c>
      <c r="I828" s="265" t="s">
        <v>266</v>
      </c>
      <c r="J828" s="265" t="s">
        <v>266</v>
      </c>
      <c r="K828" s="265" t="s">
        <v>264</v>
      </c>
      <c r="L828" s="265" t="s">
        <v>264</v>
      </c>
      <c r="AQ828" s="267"/>
    </row>
    <row r="829" spans="1:43" s="265" customFormat="1">
      <c r="A829" s="265">
        <v>213378</v>
      </c>
      <c r="B829" s="265" t="s">
        <v>3417</v>
      </c>
      <c r="C829" s="265" t="s">
        <v>264</v>
      </c>
      <c r="D829" s="265" t="s">
        <v>266</v>
      </c>
      <c r="E829" s="265" t="s">
        <v>264</v>
      </c>
      <c r="F829" s="265" t="s">
        <v>264</v>
      </c>
      <c r="G829" s="265" t="s">
        <v>265</v>
      </c>
      <c r="H829" s="265" t="s">
        <v>264</v>
      </c>
      <c r="I829" s="265" t="s">
        <v>264</v>
      </c>
      <c r="J829" s="265" t="s">
        <v>264</v>
      </c>
      <c r="K829" s="265" t="s">
        <v>264</v>
      </c>
      <c r="L829" s="265" t="s">
        <v>266</v>
      </c>
      <c r="AQ829" s="267"/>
    </row>
    <row r="830" spans="1:43" s="265" customFormat="1">
      <c r="A830" s="265">
        <v>212280</v>
      </c>
      <c r="B830" s="265" t="s">
        <v>3417</v>
      </c>
      <c r="C830" s="265" t="s">
        <v>264</v>
      </c>
      <c r="D830" s="265" t="s">
        <v>264</v>
      </c>
      <c r="E830" s="265" t="s">
        <v>264</v>
      </c>
      <c r="F830" s="265" t="s">
        <v>264</v>
      </c>
      <c r="G830" s="265" t="s">
        <v>265</v>
      </c>
      <c r="H830" s="265" t="s">
        <v>265</v>
      </c>
      <c r="I830" s="265" t="s">
        <v>266</v>
      </c>
      <c r="J830" s="265" t="s">
        <v>266</v>
      </c>
      <c r="K830" s="265" t="s">
        <v>264</v>
      </c>
      <c r="L830" s="265" t="s">
        <v>264</v>
      </c>
      <c r="AQ830" s="267"/>
    </row>
    <row r="831" spans="1:43" s="265" customFormat="1">
      <c r="A831" s="265">
        <v>213381</v>
      </c>
      <c r="B831" s="265" t="s">
        <v>3417</v>
      </c>
      <c r="C831" s="265" t="s">
        <v>264</v>
      </c>
      <c r="D831" s="265" t="s">
        <v>266</v>
      </c>
      <c r="E831" s="265" t="s">
        <v>265</v>
      </c>
      <c r="F831" s="265" t="s">
        <v>264</v>
      </c>
      <c r="G831" s="265" t="s">
        <v>266</v>
      </c>
      <c r="H831" s="265" t="s">
        <v>265</v>
      </c>
      <c r="I831" s="265" t="s">
        <v>265</v>
      </c>
      <c r="J831" s="265" t="s">
        <v>265</v>
      </c>
      <c r="K831" s="265" t="s">
        <v>265</v>
      </c>
      <c r="L831" s="265" t="s">
        <v>266</v>
      </c>
      <c r="AQ831" s="267"/>
    </row>
    <row r="832" spans="1:43" s="265" customFormat="1">
      <c r="A832" s="265">
        <v>214767</v>
      </c>
      <c r="B832" s="265" t="s">
        <v>3417</v>
      </c>
      <c r="C832" s="265" t="s">
        <v>265</v>
      </c>
      <c r="D832" s="265" t="s">
        <v>264</v>
      </c>
      <c r="E832" s="265" t="s">
        <v>266</v>
      </c>
      <c r="F832" s="265" t="s">
        <v>266</v>
      </c>
      <c r="G832" s="265" t="s">
        <v>266</v>
      </c>
      <c r="H832" s="265" t="s">
        <v>266</v>
      </c>
      <c r="I832" s="265" t="s">
        <v>266</v>
      </c>
      <c r="J832" s="265" t="s">
        <v>264</v>
      </c>
      <c r="K832" s="265" t="s">
        <v>264</v>
      </c>
      <c r="L832" s="265" t="s">
        <v>266</v>
      </c>
      <c r="AQ832" s="267"/>
    </row>
    <row r="833" spans="1:43" s="265" customFormat="1">
      <c r="A833" s="265">
        <v>213384</v>
      </c>
      <c r="B833" s="265" t="s">
        <v>3417</v>
      </c>
      <c r="C833" s="265" t="s">
        <v>264</v>
      </c>
      <c r="D833" s="265" t="s">
        <v>264</v>
      </c>
      <c r="E833" s="265" t="s">
        <v>264</v>
      </c>
      <c r="F833" s="265" t="s">
        <v>266</v>
      </c>
      <c r="G833" s="265" t="s">
        <v>266</v>
      </c>
      <c r="H833" s="265" t="s">
        <v>264</v>
      </c>
      <c r="I833" s="265" t="s">
        <v>264</v>
      </c>
      <c r="J833" s="265" t="s">
        <v>266</v>
      </c>
      <c r="K833" s="265" t="s">
        <v>266</v>
      </c>
      <c r="L833" s="265" t="s">
        <v>264</v>
      </c>
      <c r="AQ833" s="267"/>
    </row>
    <row r="834" spans="1:43" s="265" customFormat="1">
      <c r="A834" s="265">
        <v>215629</v>
      </c>
      <c r="B834" s="265" t="s">
        <v>3417</v>
      </c>
      <c r="C834" s="265" t="s">
        <v>266</v>
      </c>
      <c r="D834" s="265" t="s">
        <v>266</v>
      </c>
      <c r="E834" s="265" t="s">
        <v>266</v>
      </c>
      <c r="F834" s="265" t="s">
        <v>265</v>
      </c>
      <c r="G834" s="265" t="s">
        <v>265</v>
      </c>
      <c r="H834" s="265" t="s">
        <v>265</v>
      </c>
      <c r="I834" s="265" t="s">
        <v>265</v>
      </c>
      <c r="J834" s="265" t="s">
        <v>265</v>
      </c>
      <c r="K834" s="265" t="s">
        <v>265</v>
      </c>
      <c r="L834" s="265" t="s">
        <v>265</v>
      </c>
      <c r="AQ834" s="267"/>
    </row>
    <row r="835" spans="1:43" s="265" customFormat="1">
      <c r="A835" s="265">
        <v>213385</v>
      </c>
      <c r="B835" s="265" t="s">
        <v>3417</v>
      </c>
      <c r="C835" s="265" t="s">
        <v>264</v>
      </c>
      <c r="D835" s="265" t="s">
        <v>266</v>
      </c>
      <c r="E835" s="265" t="s">
        <v>266</v>
      </c>
      <c r="F835" s="265" t="s">
        <v>264</v>
      </c>
      <c r="G835" s="265" t="s">
        <v>264</v>
      </c>
      <c r="H835" s="265" t="s">
        <v>265</v>
      </c>
      <c r="I835" s="265" t="s">
        <v>265</v>
      </c>
      <c r="J835" s="265" t="s">
        <v>266</v>
      </c>
      <c r="K835" s="265" t="s">
        <v>266</v>
      </c>
      <c r="L835" s="265" t="s">
        <v>265</v>
      </c>
      <c r="AQ835" s="267"/>
    </row>
    <row r="836" spans="1:43" s="265" customFormat="1">
      <c r="A836" s="265">
        <v>215630</v>
      </c>
      <c r="B836" s="265" t="s">
        <v>3417</v>
      </c>
      <c r="C836" s="265" t="s">
        <v>265</v>
      </c>
      <c r="D836" s="265" t="s">
        <v>266</v>
      </c>
      <c r="E836" s="265" t="s">
        <v>266</v>
      </c>
      <c r="F836" s="265" t="s">
        <v>266</v>
      </c>
      <c r="G836" s="265" t="s">
        <v>265</v>
      </c>
      <c r="H836" s="265" t="s">
        <v>265</v>
      </c>
      <c r="I836" s="265" t="s">
        <v>265</v>
      </c>
      <c r="J836" s="265" t="s">
        <v>265</v>
      </c>
      <c r="K836" s="265" t="s">
        <v>265</v>
      </c>
      <c r="L836" s="265" t="s">
        <v>265</v>
      </c>
      <c r="AQ836" s="267"/>
    </row>
    <row r="837" spans="1:43" s="265" customFormat="1">
      <c r="A837" s="265">
        <v>215632</v>
      </c>
      <c r="B837" s="265" t="s">
        <v>3417</v>
      </c>
      <c r="C837" s="265" t="s">
        <v>265</v>
      </c>
      <c r="D837" s="265" t="s">
        <v>266</v>
      </c>
      <c r="E837" s="265" t="s">
        <v>266</v>
      </c>
      <c r="F837" s="265" t="s">
        <v>265</v>
      </c>
      <c r="G837" s="265" t="s">
        <v>265</v>
      </c>
      <c r="H837" s="265" t="s">
        <v>265</v>
      </c>
      <c r="I837" s="265" t="s">
        <v>265</v>
      </c>
      <c r="J837" s="265" t="s">
        <v>265</v>
      </c>
      <c r="K837" s="265" t="s">
        <v>265</v>
      </c>
      <c r="L837" s="265" t="s">
        <v>265</v>
      </c>
      <c r="AQ837" s="267"/>
    </row>
    <row r="838" spans="1:43" s="265" customFormat="1">
      <c r="A838" s="265">
        <v>213388</v>
      </c>
      <c r="B838" s="265" t="s">
        <v>3417</v>
      </c>
      <c r="C838" s="265" t="s">
        <v>264</v>
      </c>
      <c r="D838" s="265" t="s">
        <v>264</v>
      </c>
      <c r="E838" s="265" t="s">
        <v>264</v>
      </c>
      <c r="F838" s="265" t="s">
        <v>264</v>
      </c>
      <c r="G838" s="265" t="s">
        <v>265</v>
      </c>
      <c r="H838" s="265" t="s">
        <v>265</v>
      </c>
      <c r="I838" s="265" t="s">
        <v>265</v>
      </c>
      <c r="J838" s="265" t="s">
        <v>265</v>
      </c>
      <c r="K838" s="265" t="s">
        <v>266</v>
      </c>
      <c r="L838" s="265" t="s">
        <v>265</v>
      </c>
      <c r="AQ838" s="267"/>
    </row>
    <row r="839" spans="1:43" s="265" customFormat="1">
      <c r="A839" s="265">
        <v>215633</v>
      </c>
      <c r="B839" s="265" t="s">
        <v>3417</v>
      </c>
      <c r="C839" s="265" t="s">
        <v>266</v>
      </c>
      <c r="D839" s="265" t="s">
        <v>266</v>
      </c>
      <c r="E839" s="265" t="s">
        <v>266</v>
      </c>
      <c r="F839" s="265" t="s">
        <v>265</v>
      </c>
      <c r="G839" s="265" t="s">
        <v>265</v>
      </c>
      <c r="H839" s="265" t="s">
        <v>265</v>
      </c>
      <c r="I839" s="265" t="s">
        <v>265</v>
      </c>
      <c r="J839" s="265" t="s">
        <v>265</v>
      </c>
      <c r="K839" s="265" t="s">
        <v>265</v>
      </c>
      <c r="L839" s="265" t="s">
        <v>265</v>
      </c>
      <c r="AQ839" s="267"/>
    </row>
    <row r="840" spans="1:43" s="265" customFormat="1">
      <c r="A840" s="265">
        <v>214773</v>
      </c>
      <c r="B840" s="265" t="s">
        <v>3417</v>
      </c>
      <c r="C840" s="265" t="s">
        <v>266</v>
      </c>
      <c r="D840" s="265" t="s">
        <v>264</v>
      </c>
      <c r="E840" s="265" t="s">
        <v>264</v>
      </c>
      <c r="F840" s="265" t="s">
        <v>264</v>
      </c>
      <c r="G840" s="265" t="s">
        <v>265</v>
      </c>
      <c r="H840" s="265" t="s">
        <v>265</v>
      </c>
      <c r="I840" s="265" t="s">
        <v>265</v>
      </c>
      <c r="J840" s="265" t="s">
        <v>264</v>
      </c>
      <c r="K840" s="265" t="s">
        <v>265</v>
      </c>
      <c r="L840" s="265" t="s">
        <v>266</v>
      </c>
      <c r="AQ840" s="267"/>
    </row>
    <row r="841" spans="1:43" s="265" customFormat="1">
      <c r="A841" s="265">
        <v>215634</v>
      </c>
      <c r="B841" s="265" t="s">
        <v>3417</v>
      </c>
      <c r="C841" s="265" t="s">
        <v>266</v>
      </c>
      <c r="D841" s="265" t="s">
        <v>266</v>
      </c>
      <c r="E841" s="265" t="s">
        <v>266</v>
      </c>
      <c r="F841" s="265" t="s">
        <v>266</v>
      </c>
      <c r="G841" s="265" t="s">
        <v>266</v>
      </c>
      <c r="H841" s="265" t="s">
        <v>265</v>
      </c>
      <c r="I841" s="265" t="s">
        <v>265</v>
      </c>
      <c r="J841" s="265" t="s">
        <v>265</v>
      </c>
      <c r="K841" s="265" t="s">
        <v>265</v>
      </c>
      <c r="L841" s="265" t="s">
        <v>265</v>
      </c>
      <c r="AQ841" s="267"/>
    </row>
    <row r="842" spans="1:43" s="265" customFormat="1">
      <c r="A842" s="265">
        <v>215635</v>
      </c>
      <c r="B842" s="265" t="s">
        <v>3417</v>
      </c>
      <c r="C842" s="265" t="s">
        <v>266</v>
      </c>
      <c r="D842" s="265" t="s">
        <v>266</v>
      </c>
      <c r="E842" s="265" t="s">
        <v>266</v>
      </c>
      <c r="F842" s="265" t="s">
        <v>266</v>
      </c>
      <c r="G842" s="265" t="s">
        <v>266</v>
      </c>
      <c r="H842" s="265" t="s">
        <v>265</v>
      </c>
      <c r="I842" s="265" t="s">
        <v>265</v>
      </c>
      <c r="J842" s="265" t="s">
        <v>265</v>
      </c>
      <c r="K842" s="265" t="s">
        <v>265</v>
      </c>
      <c r="L842" s="265" t="s">
        <v>265</v>
      </c>
      <c r="AQ842" s="267"/>
    </row>
    <row r="843" spans="1:43" s="265" customFormat="1">
      <c r="A843" s="265">
        <v>215636</v>
      </c>
      <c r="B843" s="265" t="s">
        <v>3417</v>
      </c>
      <c r="C843" s="265" t="s">
        <v>266</v>
      </c>
      <c r="D843" s="265" t="s">
        <v>266</v>
      </c>
      <c r="E843" s="265" t="s">
        <v>266</v>
      </c>
      <c r="F843" s="265" t="s">
        <v>266</v>
      </c>
      <c r="G843" s="265" t="s">
        <v>266</v>
      </c>
      <c r="H843" s="265" t="s">
        <v>265</v>
      </c>
      <c r="I843" s="265" t="s">
        <v>265</v>
      </c>
      <c r="J843" s="265" t="s">
        <v>265</v>
      </c>
      <c r="K843" s="265" t="s">
        <v>265</v>
      </c>
      <c r="L843" s="265" t="s">
        <v>265</v>
      </c>
      <c r="AQ843" s="267"/>
    </row>
    <row r="844" spans="1:43" s="265" customFormat="1">
      <c r="A844" s="265">
        <v>213393</v>
      </c>
      <c r="B844" s="265" t="s">
        <v>3417</v>
      </c>
      <c r="C844" s="265" t="s">
        <v>264</v>
      </c>
      <c r="D844" s="265" t="s">
        <v>264</v>
      </c>
      <c r="E844" s="265" t="s">
        <v>264</v>
      </c>
      <c r="F844" s="265" t="s">
        <v>266</v>
      </c>
      <c r="G844" s="265" t="s">
        <v>264</v>
      </c>
      <c r="H844" s="265" t="s">
        <v>266</v>
      </c>
      <c r="I844" s="265" t="s">
        <v>264</v>
      </c>
      <c r="J844" s="265" t="s">
        <v>264</v>
      </c>
      <c r="K844" s="265" t="s">
        <v>266</v>
      </c>
      <c r="L844" s="265" t="s">
        <v>264</v>
      </c>
      <c r="AQ844" s="267"/>
    </row>
    <row r="845" spans="1:43" s="265" customFormat="1">
      <c r="A845" s="265">
        <v>215638</v>
      </c>
      <c r="B845" s="265" t="s">
        <v>3417</v>
      </c>
      <c r="C845" s="265" t="s">
        <v>266</v>
      </c>
      <c r="D845" s="265" t="s">
        <v>265</v>
      </c>
      <c r="E845" s="265" t="s">
        <v>266</v>
      </c>
      <c r="F845" s="265" t="s">
        <v>266</v>
      </c>
      <c r="G845" s="265" t="s">
        <v>266</v>
      </c>
      <c r="H845" s="265" t="s">
        <v>265</v>
      </c>
      <c r="I845" s="265" t="s">
        <v>265</v>
      </c>
      <c r="J845" s="265" t="s">
        <v>265</v>
      </c>
      <c r="K845" s="265" t="s">
        <v>265</v>
      </c>
      <c r="L845" s="265" t="s">
        <v>265</v>
      </c>
      <c r="AQ845" s="267"/>
    </row>
    <row r="846" spans="1:43" s="265" customFormat="1">
      <c r="A846" s="265">
        <v>215639</v>
      </c>
      <c r="B846" s="265" t="s">
        <v>3417</v>
      </c>
      <c r="C846" s="265" t="s">
        <v>265</v>
      </c>
      <c r="D846" s="265" t="s">
        <v>266</v>
      </c>
      <c r="E846" s="265" t="s">
        <v>266</v>
      </c>
      <c r="F846" s="265" t="s">
        <v>266</v>
      </c>
      <c r="G846" s="265" t="s">
        <v>266</v>
      </c>
      <c r="H846" s="265" t="s">
        <v>265</v>
      </c>
      <c r="I846" s="265" t="s">
        <v>265</v>
      </c>
      <c r="J846" s="265" t="s">
        <v>265</v>
      </c>
      <c r="K846" s="265" t="s">
        <v>265</v>
      </c>
      <c r="L846" s="265" t="s">
        <v>265</v>
      </c>
      <c r="AQ846" s="267"/>
    </row>
    <row r="847" spans="1:43" s="265" customFormat="1">
      <c r="A847" s="265">
        <v>203488</v>
      </c>
      <c r="B847" s="265" t="s">
        <v>3417</v>
      </c>
      <c r="C847" s="265" t="s">
        <v>265</v>
      </c>
      <c r="D847" s="265" t="s">
        <v>264</v>
      </c>
      <c r="E847" s="265" t="s">
        <v>264</v>
      </c>
      <c r="F847" s="265" t="s">
        <v>264</v>
      </c>
      <c r="G847" s="265" t="s">
        <v>264</v>
      </c>
      <c r="H847" s="265" t="s">
        <v>265</v>
      </c>
      <c r="I847" s="265" t="s">
        <v>266</v>
      </c>
      <c r="J847" s="265" t="s">
        <v>266</v>
      </c>
      <c r="K847" s="265" t="s">
        <v>264</v>
      </c>
      <c r="L847" s="265" t="s">
        <v>264</v>
      </c>
      <c r="AQ847" s="267"/>
    </row>
    <row r="848" spans="1:43" s="265" customFormat="1">
      <c r="A848" s="265">
        <v>215640</v>
      </c>
      <c r="B848" s="265" t="s">
        <v>3417</v>
      </c>
      <c r="C848" s="265" t="s">
        <v>265</v>
      </c>
      <c r="D848" s="265" t="s">
        <v>266</v>
      </c>
      <c r="E848" s="265" t="s">
        <v>266</v>
      </c>
      <c r="F848" s="265" t="s">
        <v>266</v>
      </c>
      <c r="G848" s="265" t="s">
        <v>265</v>
      </c>
      <c r="H848" s="265" t="s">
        <v>265</v>
      </c>
      <c r="I848" s="265" t="s">
        <v>265</v>
      </c>
      <c r="J848" s="265" t="s">
        <v>265</v>
      </c>
      <c r="K848" s="265" t="s">
        <v>265</v>
      </c>
      <c r="L848" s="265" t="s">
        <v>265</v>
      </c>
      <c r="AQ848" s="267"/>
    </row>
    <row r="849" spans="1:43" s="265" customFormat="1">
      <c r="A849" s="265">
        <v>215641</v>
      </c>
      <c r="B849" s="265" t="s">
        <v>3417</v>
      </c>
      <c r="C849" s="265" t="s">
        <v>266</v>
      </c>
      <c r="D849" s="265" t="s">
        <v>266</v>
      </c>
      <c r="E849" s="265" t="s">
        <v>266</v>
      </c>
      <c r="F849" s="265" t="s">
        <v>266</v>
      </c>
      <c r="G849" s="265" t="s">
        <v>266</v>
      </c>
      <c r="H849" s="265" t="s">
        <v>265</v>
      </c>
      <c r="I849" s="265" t="s">
        <v>265</v>
      </c>
      <c r="J849" s="265" t="s">
        <v>265</v>
      </c>
      <c r="K849" s="265" t="s">
        <v>265</v>
      </c>
      <c r="L849" s="265" t="s">
        <v>265</v>
      </c>
      <c r="AQ849" s="267"/>
    </row>
    <row r="850" spans="1:43" s="265" customFormat="1">
      <c r="A850" s="265">
        <v>214781</v>
      </c>
      <c r="B850" s="265" t="s">
        <v>3417</v>
      </c>
      <c r="C850" s="265" t="s">
        <v>264</v>
      </c>
      <c r="D850" s="265" t="s">
        <v>266</v>
      </c>
      <c r="E850" s="265" t="s">
        <v>264</v>
      </c>
      <c r="F850" s="265" t="s">
        <v>266</v>
      </c>
      <c r="G850" s="265" t="s">
        <v>265</v>
      </c>
      <c r="H850" s="265" t="s">
        <v>265</v>
      </c>
      <c r="I850" s="265" t="s">
        <v>265</v>
      </c>
      <c r="J850" s="265" t="s">
        <v>265</v>
      </c>
      <c r="K850" s="265" t="s">
        <v>265</v>
      </c>
      <c r="L850" s="265" t="s">
        <v>265</v>
      </c>
      <c r="AQ850" s="267"/>
    </row>
    <row r="851" spans="1:43" s="265" customFormat="1">
      <c r="A851" s="265">
        <v>213403</v>
      </c>
      <c r="B851" s="265" t="s">
        <v>3417</v>
      </c>
      <c r="C851" s="265" t="s">
        <v>266</v>
      </c>
      <c r="D851" s="265" t="s">
        <v>264</v>
      </c>
      <c r="E851" s="265" t="s">
        <v>264</v>
      </c>
      <c r="F851" s="265" t="s">
        <v>266</v>
      </c>
      <c r="G851" s="265" t="s">
        <v>264</v>
      </c>
      <c r="H851" s="265" t="s">
        <v>266</v>
      </c>
      <c r="I851" s="265" t="s">
        <v>266</v>
      </c>
      <c r="J851" s="265" t="s">
        <v>264</v>
      </c>
      <c r="K851" s="265" t="s">
        <v>264</v>
      </c>
      <c r="L851" s="265" t="s">
        <v>266</v>
      </c>
      <c r="AQ851" s="267"/>
    </row>
    <row r="852" spans="1:43" s="265" customFormat="1">
      <c r="A852" s="265">
        <v>215642</v>
      </c>
      <c r="B852" s="265" t="s">
        <v>3417</v>
      </c>
      <c r="C852" s="265" t="s">
        <v>265</v>
      </c>
      <c r="D852" s="265" t="s">
        <v>266</v>
      </c>
      <c r="E852" s="265" t="s">
        <v>266</v>
      </c>
      <c r="F852" s="265" t="s">
        <v>266</v>
      </c>
      <c r="G852" s="265" t="s">
        <v>266</v>
      </c>
      <c r="H852" s="265" t="s">
        <v>265</v>
      </c>
      <c r="I852" s="265" t="s">
        <v>265</v>
      </c>
      <c r="J852" s="265" t="s">
        <v>265</v>
      </c>
      <c r="K852" s="265" t="s">
        <v>265</v>
      </c>
      <c r="L852" s="265" t="s">
        <v>265</v>
      </c>
      <c r="AQ852" s="267"/>
    </row>
    <row r="853" spans="1:43" s="265" customFormat="1">
      <c r="A853" s="265">
        <v>215643</v>
      </c>
      <c r="B853" s="265" t="s">
        <v>3417</v>
      </c>
      <c r="C853" s="265" t="s">
        <v>265</v>
      </c>
      <c r="D853" s="265" t="s">
        <v>266</v>
      </c>
      <c r="E853" s="265" t="s">
        <v>266</v>
      </c>
      <c r="F853" s="265" t="s">
        <v>265</v>
      </c>
      <c r="G853" s="265" t="s">
        <v>266</v>
      </c>
      <c r="H853" s="265" t="s">
        <v>265</v>
      </c>
      <c r="I853" s="265" t="s">
        <v>265</v>
      </c>
      <c r="J853" s="265" t="s">
        <v>265</v>
      </c>
      <c r="K853" s="265" t="s">
        <v>265</v>
      </c>
      <c r="L853" s="265" t="s">
        <v>265</v>
      </c>
      <c r="AQ853" s="267"/>
    </row>
    <row r="854" spans="1:43" s="265" customFormat="1">
      <c r="A854" s="265">
        <v>214783</v>
      </c>
      <c r="B854" s="265" t="s">
        <v>3417</v>
      </c>
      <c r="C854" s="265" t="s">
        <v>266</v>
      </c>
      <c r="D854" s="265" t="s">
        <v>264</v>
      </c>
      <c r="E854" s="265" t="s">
        <v>264</v>
      </c>
      <c r="F854" s="265" t="s">
        <v>266</v>
      </c>
      <c r="G854" s="265" t="s">
        <v>266</v>
      </c>
      <c r="H854" s="265" t="s">
        <v>265</v>
      </c>
      <c r="I854" s="265" t="s">
        <v>266</v>
      </c>
      <c r="J854" s="265" t="s">
        <v>266</v>
      </c>
      <c r="K854" s="265" t="s">
        <v>266</v>
      </c>
      <c r="L854" s="265" t="s">
        <v>266</v>
      </c>
      <c r="AQ854" s="267"/>
    </row>
    <row r="855" spans="1:43" s="265" customFormat="1">
      <c r="A855" s="265">
        <v>215644</v>
      </c>
      <c r="B855" s="265" t="s">
        <v>3417</v>
      </c>
      <c r="C855" s="265" t="s">
        <v>265</v>
      </c>
      <c r="D855" s="265" t="s">
        <v>266</v>
      </c>
      <c r="E855" s="265" t="s">
        <v>266</v>
      </c>
      <c r="F855" s="265" t="s">
        <v>265</v>
      </c>
      <c r="G855" s="265" t="s">
        <v>266</v>
      </c>
      <c r="H855" s="265" t="s">
        <v>265</v>
      </c>
      <c r="I855" s="265" t="s">
        <v>265</v>
      </c>
      <c r="J855" s="265" t="s">
        <v>265</v>
      </c>
      <c r="K855" s="265" t="s">
        <v>265</v>
      </c>
      <c r="L855" s="265" t="s">
        <v>265</v>
      </c>
      <c r="AQ855" s="267"/>
    </row>
    <row r="856" spans="1:43" s="265" customFormat="1">
      <c r="A856" s="265">
        <v>215645</v>
      </c>
      <c r="B856" s="265" t="s">
        <v>3417</v>
      </c>
      <c r="C856" s="265" t="s">
        <v>266</v>
      </c>
      <c r="D856" s="265" t="s">
        <v>266</v>
      </c>
      <c r="E856" s="265" t="s">
        <v>266</v>
      </c>
      <c r="F856" s="265" t="s">
        <v>265</v>
      </c>
      <c r="G856" s="265" t="s">
        <v>266</v>
      </c>
      <c r="H856" s="265" t="s">
        <v>265</v>
      </c>
      <c r="I856" s="265" t="s">
        <v>265</v>
      </c>
      <c r="J856" s="265" t="s">
        <v>265</v>
      </c>
      <c r="K856" s="265" t="s">
        <v>265</v>
      </c>
      <c r="L856" s="265" t="s">
        <v>265</v>
      </c>
      <c r="AQ856" s="267"/>
    </row>
    <row r="857" spans="1:43" s="265" customFormat="1">
      <c r="A857" s="265">
        <v>214785</v>
      </c>
      <c r="B857" s="265" t="s">
        <v>3417</v>
      </c>
      <c r="C857" s="265" t="s">
        <v>265</v>
      </c>
      <c r="D857" s="265" t="s">
        <v>264</v>
      </c>
      <c r="E857" s="265" t="s">
        <v>264</v>
      </c>
      <c r="F857" s="265" t="s">
        <v>265</v>
      </c>
      <c r="G857" s="265" t="s">
        <v>266</v>
      </c>
      <c r="H857" s="265" t="s">
        <v>266</v>
      </c>
      <c r="I857" s="265" t="s">
        <v>266</v>
      </c>
      <c r="J857" s="265" t="s">
        <v>264</v>
      </c>
      <c r="K857" s="265" t="s">
        <v>264</v>
      </c>
      <c r="L857" s="265" t="s">
        <v>265</v>
      </c>
      <c r="AQ857" s="267"/>
    </row>
    <row r="858" spans="1:43" s="265" customFormat="1">
      <c r="A858" s="265">
        <v>215646</v>
      </c>
      <c r="B858" s="265" t="s">
        <v>3417</v>
      </c>
      <c r="C858" s="265" t="s">
        <v>265</v>
      </c>
      <c r="D858" s="265" t="s">
        <v>266</v>
      </c>
      <c r="E858" s="265" t="s">
        <v>266</v>
      </c>
      <c r="F858" s="265" t="s">
        <v>266</v>
      </c>
      <c r="G858" s="265" t="s">
        <v>265</v>
      </c>
      <c r="H858" s="265" t="s">
        <v>265</v>
      </c>
      <c r="I858" s="265" t="s">
        <v>265</v>
      </c>
      <c r="J858" s="265" t="s">
        <v>265</v>
      </c>
      <c r="K858" s="265" t="s">
        <v>265</v>
      </c>
      <c r="L858" s="265" t="s">
        <v>265</v>
      </c>
      <c r="AQ858" s="267"/>
    </row>
    <row r="859" spans="1:43" s="265" customFormat="1">
      <c r="A859" s="265">
        <v>213407</v>
      </c>
      <c r="B859" s="265" t="s">
        <v>3417</v>
      </c>
      <c r="C859" s="265" t="s">
        <v>264</v>
      </c>
      <c r="D859" s="265" t="s">
        <v>264</v>
      </c>
      <c r="E859" s="265" t="s">
        <v>264</v>
      </c>
      <c r="F859" s="265" t="s">
        <v>264</v>
      </c>
      <c r="G859" s="265" t="s">
        <v>266</v>
      </c>
      <c r="H859" s="265" t="s">
        <v>266</v>
      </c>
      <c r="I859" s="265" t="s">
        <v>264</v>
      </c>
      <c r="J859" s="265" t="s">
        <v>264</v>
      </c>
      <c r="K859" s="265" t="s">
        <v>264</v>
      </c>
      <c r="L859" s="265" t="s">
        <v>264</v>
      </c>
      <c r="AQ859" s="267"/>
    </row>
    <row r="860" spans="1:43" s="265" customFormat="1">
      <c r="A860" s="265">
        <v>215648</v>
      </c>
      <c r="B860" s="265" t="s">
        <v>3417</v>
      </c>
      <c r="C860" s="265" t="s">
        <v>266</v>
      </c>
      <c r="D860" s="265" t="s">
        <v>266</v>
      </c>
      <c r="E860" s="265" t="s">
        <v>266</v>
      </c>
      <c r="F860" s="265" t="s">
        <v>266</v>
      </c>
      <c r="G860" s="265" t="s">
        <v>266</v>
      </c>
      <c r="H860" s="265" t="s">
        <v>265</v>
      </c>
      <c r="I860" s="265" t="s">
        <v>265</v>
      </c>
      <c r="J860" s="265" t="s">
        <v>265</v>
      </c>
      <c r="K860" s="265" t="s">
        <v>265</v>
      </c>
      <c r="L860" s="265" t="s">
        <v>265</v>
      </c>
      <c r="AQ860" s="267"/>
    </row>
    <row r="861" spans="1:43" s="265" customFormat="1">
      <c r="A861" s="265">
        <v>211559</v>
      </c>
      <c r="B861" s="265" t="s">
        <v>3417</v>
      </c>
      <c r="C861" s="265" t="s">
        <v>264</v>
      </c>
      <c r="D861" s="265" t="s">
        <v>266</v>
      </c>
      <c r="E861" s="265" t="s">
        <v>264</v>
      </c>
      <c r="F861" s="265" t="s">
        <v>264</v>
      </c>
      <c r="G861" s="265" t="s">
        <v>264</v>
      </c>
      <c r="H861" s="265" t="s">
        <v>264</v>
      </c>
      <c r="I861" s="265" t="s">
        <v>264</v>
      </c>
      <c r="J861" s="265" t="s">
        <v>264</v>
      </c>
      <c r="K861" s="265" t="s">
        <v>264</v>
      </c>
      <c r="L861" s="265" t="s">
        <v>264</v>
      </c>
      <c r="AQ861" s="267"/>
    </row>
    <row r="862" spans="1:43" s="265" customFormat="1">
      <c r="A862" s="265">
        <v>213413</v>
      </c>
      <c r="B862" s="265" t="s">
        <v>3417</v>
      </c>
      <c r="C862" s="265" t="s">
        <v>266</v>
      </c>
      <c r="D862" s="265" t="s">
        <v>266</v>
      </c>
      <c r="E862" s="265" t="s">
        <v>264</v>
      </c>
      <c r="F862" s="265" t="s">
        <v>264</v>
      </c>
      <c r="G862" s="265" t="s">
        <v>265</v>
      </c>
      <c r="H862" s="265" t="s">
        <v>265</v>
      </c>
      <c r="I862" s="265" t="s">
        <v>265</v>
      </c>
      <c r="J862" s="265" t="s">
        <v>265</v>
      </c>
      <c r="K862" s="265" t="s">
        <v>266</v>
      </c>
      <c r="L862" s="265" t="s">
        <v>265</v>
      </c>
      <c r="AQ862" s="267"/>
    </row>
    <row r="863" spans="1:43" s="265" customFormat="1">
      <c r="A863" s="265">
        <v>212302</v>
      </c>
      <c r="B863" s="265" t="s">
        <v>3417</v>
      </c>
      <c r="C863" s="265" t="s">
        <v>264</v>
      </c>
      <c r="D863" s="265" t="s">
        <v>266</v>
      </c>
      <c r="E863" s="265" t="s">
        <v>264</v>
      </c>
      <c r="F863" s="265" t="s">
        <v>264</v>
      </c>
      <c r="G863" s="265" t="s">
        <v>264</v>
      </c>
      <c r="H863" s="265" t="s">
        <v>264</v>
      </c>
      <c r="I863" s="265" t="s">
        <v>266</v>
      </c>
      <c r="J863" s="265" t="s">
        <v>264</v>
      </c>
      <c r="K863" s="265" t="s">
        <v>266</v>
      </c>
      <c r="L863" s="265" t="s">
        <v>264</v>
      </c>
      <c r="AQ863" s="267"/>
    </row>
    <row r="864" spans="1:43" s="265" customFormat="1">
      <c r="A864" s="265">
        <v>212304</v>
      </c>
      <c r="B864" s="265" t="s">
        <v>3417</v>
      </c>
      <c r="C864" s="265" t="s">
        <v>264</v>
      </c>
      <c r="D864" s="265" t="s">
        <v>266</v>
      </c>
      <c r="E864" s="265" t="s">
        <v>264</v>
      </c>
      <c r="F864" s="265" t="s">
        <v>264</v>
      </c>
      <c r="G864" s="265" t="s">
        <v>266</v>
      </c>
      <c r="H864" s="265" t="s">
        <v>266</v>
      </c>
      <c r="I864" s="265" t="s">
        <v>264</v>
      </c>
      <c r="J864" s="265" t="s">
        <v>266</v>
      </c>
      <c r="K864" s="265" t="s">
        <v>264</v>
      </c>
      <c r="L864" s="265" t="s">
        <v>265</v>
      </c>
      <c r="AQ864" s="267"/>
    </row>
    <row r="865" spans="1:43" s="265" customFormat="1">
      <c r="A865" s="265">
        <v>210888</v>
      </c>
      <c r="B865" s="265" t="s">
        <v>3417</v>
      </c>
      <c r="C865" s="265" t="s">
        <v>264</v>
      </c>
      <c r="D865" s="265" t="s">
        <v>264</v>
      </c>
      <c r="E865" s="265" t="s">
        <v>266</v>
      </c>
      <c r="F865" s="265" t="s">
        <v>264</v>
      </c>
      <c r="G865" s="265" t="s">
        <v>265</v>
      </c>
      <c r="H865" s="265" t="s">
        <v>265</v>
      </c>
      <c r="I865" s="265" t="s">
        <v>265</v>
      </c>
      <c r="J865" s="265" t="s">
        <v>265</v>
      </c>
      <c r="K865" s="265" t="s">
        <v>265</v>
      </c>
      <c r="L865" s="265" t="s">
        <v>265</v>
      </c>
      <c r="AQ865" s="267"/>
    </row>
    <row r="866" spans="1:43" s="265" customFormat="1">
      <c r="A866" s="265">
        <v>214791</v>
      </c>
      <c r="B866" s="265" t="s">
        <v>3417</v>
      </c>
      <c r="C866" s="265" t="s">
        <v>265</v>
      </c>
      <c r="D866" s="265" t="s">
        <v>266</v>
      </c>
      <c r="E866" s="265" t="s">
        <v>266</v>
      </c>
      <c r="F866" s="265" t="s">
        <v>266</v>
      </c>
      <c r="G866" s="265" t="s">
        <v>265</v>
      </c>
      <c r="H866" s="265" t="s">
        <v>266</v>
      </c>
      <c r="I866" s="265" t="s">
        <v>265</v>
      </c>
      <c r="J866" s="265" t="s">
        <v>266</v>
      </c>
      <c r="K866" s="265" t="s">
        <v>265</v>
      </c>
      <c r="L866" s="265" t="s">
        <v>265</v>
      </c>
      <c r="AQ866" s="267"/>
    </row>
    <row r="867" spans="1:43" s="265" customFormat="1">
      <c r="A867" s="265">
        <v>214792</v>
      </c>
      <c r="B867" s="265" t="s">
        <v>3417</v>
      </c>
      <c r="C867" s="265" t="s">
        <v>264</v>
      </c>
      <c r="D867" s="265" t="s">
        <v>264</v>
      </c>
      <c r="E867" s="265" t="s">
        <v>264</v>
      </c>
      <c r="F867" s="265" t="s">
        <v>266</v>
      </c>
      <c r="G867" s="265" t="s">
        <v>265</v>
      </c>
      <c r="H867" s="265" t="s">
        <v>265</v>
      </c>
      <c r="I867" s="265" t="s">
        <v>266</v>
      </c>
      <c r="J867" s="265" t="s">
        <v>264</v>
      </c>
      <c r="K867" s="265" t="s">
        <v>266</v>
      </c>
      <c r="L867" s="265" t="s">
        <v>266</v>
      </c>
      <c r="AQ867" s="267"/>
    </row>
    <row r="868" spans="1:43" s="265" customFormat="1">
      <c r="A868" s="265">
        <v>214793</v>
      </c>
      <c r="B868" s="265" t="s">
        <v>3417</v>
      </c>
      <c r="C868" s="265" t="s">
        <v>265</v>
      </c>
      <c r="D868" s="265" t="s">
        <v>264</v>
      </c>
      <c r="E868" s="265" t="s">
        <v>264</v>
      </c>
      <c r="F868" s="265" t="s">
        <v>264</v>
      </c>
      <c r="G868" s="265" t="s">
        <v>264</v>
      </c>
      <c r="H868" s="265" t="s">
        <v>264</v>
      </c>
      <c r="I868" s="265" t="s">
        <v>266</v>
      </c>
      <c r="J868" s="265" t="s">
        <v>265</v>
      </c>
      <c r="K868" s="265" t="s">
        <v>264</v>
      </c>
      <c r="L868" s="265" t="s">
        <v>265</v>
      </c>
      <c r="AQ868" s="267"/>
    </row>
    <row r="869" spans="1:43" s="265" customFormat="1">
      <c r="A869" s="265">
        <v>214794</v>
      </c>
      <c r="B869" s="265" t="s">
        <v>3417</v>
      </c>
      <c r="C869" s="265" t="s">
        <v>266</v>
      </c>
      <c r="D869" s="265" t="s">
        <v>266</v>
      </c>
      <c r="E869" s="265" t="s">
        <v>266</v>
      </c>
      <c r="F869" s="265" t="s">
        <v>266</v>
      </c>
      <c r="G869" s="265" t="s">
        <v>266</v>
      </c>
      <c r="H869" s="265" t="s">
        <v>265</v>
      </c>
      <c r="I869" s="265" t="s">
        <v>265</v>
      </c>
      <c r="J869" s="265" t="s">
        <v>266</v>
      </c>
      <c r="K869" s="265" t="s">
        <v>265</v>
      </c>
      <c r="L869" s="265" t="s">
        <v>266</v>
      </c>
      <c r="AQ869" s="267"/>
    </row>
    <row r="870" spans="1:43" s="265" customFormat="1">
      <c r="A870" s="265">
        <v>215649</v>
      </c>
      <c r="B870" s="265" t="s">
        <v>3417</v>
      </c>
      <c r="C870" s="265" t="s">
        <v>266</v>
      </c>
      <c r="D870" s="265" t="s">
        <v>265</v>
      </c>
      <c r="E870" s="265" t="s">
        <v>266</v>
      </c>
      <c r="F870" s="265" t="s">
        <v>266</v>
      </c>
      <c r="G870" s="265" t="s">
        <v>265</v>
      </c>
      <c r="H870" s="265" t="s">
        <v>265</v>
      </c>
      <c r="I870" s="265" t="s">
        <v>265</v>
      </c>
      <c r="J870" s="265" t="s">
        <v>265</v>
      </c>
      <c r="K870" s="265" t="s">
        <v>265</v>
      </c>
      <c r="L870" s="265" t="s">
        <v>265</v>
      </c>
      <c r="AQ870" s="267"/>
    </row>
    <row r="871" spans="1:43" s="265" customFormat="1">
      <c r="A871" s="265">
        <v>215650</v>
      </c>
      <c r="B871" s="265" t="s">
        <v>3417</v>
      </c>
      <c r="C871" s="265" t="s">
        <v>266</v>
      </c>
      <c r="D871" s="265" t="s">
        <v>266</v>
      </c>
      <c r="E871" s="265" t="s">
        <v>266</v>
      </c>
      <c r="F871" s="265" t="s">
        <v>266</v>
      </c>
      <c r="G871" s="265" t="s">
        <v>265</v>
      </c>
      <c r="H871" s="265" t="s">
        <v>265</v>
      </c>
      <c r="I871" s="265" t="s">
        <v>265</v>
      </c>
      <c r="J871" s="265" t="s">
        <v>265</v>
      </c>
      <c r="K871" s="265" t="s">
        <v>265</v>
      </c>
      <c r="L871" s="265" t="s">
        <v>265</v>
      </c>
      <c r="AQ871" s="267"/>
    </row>
    <row r="872" spans="1:43" s="265" customFormat="1">
      <c r="A872" s="265">
        <v>209803</v>
      </c>
      <c r="B872" s="265" t="s">
        <v>3417</v>
      </c>
      <c r="C872" s="265" t="s">
        <v>264</v>
      </c>
      <c r="D872" s="265" t="s">
        <v>264</v>
      </c>
      <c r="E872" s="265" t="s">
        <v>264</v>
      </c>
      <c r="F872" s="265" t="s">
        <v>264</v>
      </c>
      <c r="G872" s="265" t="s">
        <v>265</v>
      </c>
      <c r="H872" s="265" t="s">
        <v>265</v>
      </c>
      <c r="I872" s="265" t="s">
        <v>265</v>
      </c>
      <c r="J872" s="265" t="s">
        <v>264</v>
      </c>
      <c r="K872" s="265" t="s">
        <v>264</v>
      </c>
      <c r="L872" s="265" t="s">
        <v>265</v>
      </c>
      <c r="AQ872" s="267"/>
    </row>
    <row r="873" spans="1:43" s="265" customFormat="1">
      <c r="A873" s="265">
        <v>215651</v>
      </c>
      <c r="B873" s="265" t="s">
        <v>3417</v>
      </c>
      <c r="C873" s="265" t="s">
        <v>265</v>
      </c>
      <c r="D873" s="265" t="s">
        <v>266</v>
      </c>
      <c r="E873" s="265" t="s">
        <v>266</v>
      </c>
      <c r="F873" s="265" t="s">
        <v>266</v>
      </c>
      <c r="G873" s="265" t="s">
        <v>266</v>
      </c>
      <c r="H873" s="265" t="s">
        <v>265</v>
      </c>
      <c r="I873" s="265" t="s">
        <v>265</v>
      </c>
      <c r="J873" s="265" t="s">
        <v>265</v>
      </c>
      <c r="K873" s="265" t="s">
        <v>265</v>
      </c>
      <c r="L873" s="265" t="s">
        <v>265</v>
      </c>
      <c r="AQ873" s="267"/>
    </row>
    <row r="874" spans="1:43" s="265" customFormat="1">
      <c r="A874" s="265">
        <v>214798</v>
      </c>
      <c r="B874" s="265" t="s">
        <v>3417</v>
      </c>
      <c r="C874" s="265" t="s">
        <v>266</v>
      </c>
      <c r="D874" s="265" t="s">
        <v>266</v>
      </c>
      <c r="E874" s="265" t="s">
        <v>264</v>
      </c>
      <c r="F874" s="265" t="s">
        <v>266</v>
      </c>
      <c r="G874" s="265" t="s">
        <v>265</v>
      </c>
      <c r="H874" s="265" t="s">
        <v>265</v>
      </c>
      <c r="I874" s="265" t="s">
        <v>266</v>
      </c>
      <c r="J874" s="265" t="s">
        <v>266</v>
      </c>
      <c r="K874" s="265" t="s">
        <v>266</v>
      </c>
      <c r="L874" s="265" t="s">
        <v>265</v>
      </c>
      <c r="AQ874" s="267"/>
    </row>
    <row r="875" spans="1:43" s="265" customFormat="1">
      <c r="A875" s="265">
        <v>215652</v>
      </c>
      <c r="B875" s="265" t="s">
        <v>3417</v>
      </c>
      <c r="C875" s="265" t="s">
        <v>266</v>
      </c>
      <c r="D875" s="265" t="s">
        <v>265</v>
      </c>
      <c r="E875" s="265" t="s">
        <v>265</v>
      </c>
      <c r="F875" s="265" t="s">
        <v>266</v>
      </c>
      <c r="G875" s="265" t="s">
        <v>266</v>
      </c>
      <c r="H875" s="265" t="s">
        <v>265</v>
      </c>
      <c r="I875" s="265" t="s">
        <v>265</v>
      </c>
      <c r="J875" s="265" t="s">
        <v>265</v>
      </c>
      <c r="K875" s="265" t="s">
        <v>265</v>
      </c>
      <c r="L875" s="265" t="s">
        <v>265</v>
      </c>
      <c r="AQ875" s="267"/>
    </row>
    <row r="876" spans="1:43" s="265" customFormat="1">
      <c r="A876" s="265">
        <v>215653</v>
      </c>
      <c r="B876" s="265" t="s">
        <v>3417</v>
      </c>
      <c r="C876" s="265" t="s">
        <v>266</v>
      </c>
      <c r="D876" s="265" t="s">
        <v>266</v>
      </c>
      <c r="E876" s="265" t="s">
        <v>266</v>
      </c>
      <c r="F876" s="265" t="s">
        <v>266</v>
      </c>
      <c r="G876" s="265" t="s">
        <v>265</v>
      </c>
      <c r="H876" s="265" t="s">
        <v>265</v>
      </c>
      <c r="I876" s="265" t="s">
        <v>265</v>
      </c>
      <c r="J876" s="265" t="s">
        <v>265</v>
      </c>
      <c r="K876" s="265" t="s">
        <v>265</v>
      </c>
      <c r="L876" s="265" t="s">
        <v>265</v>
      </c>
      <c r="AQ876" s="267"/>
    </row>
    <row r="877" spans="1:43" s="265" customFormat="1">
      <c r="A877" s="265">
        <v>214799</v>
      </c>
      <c r="B877" s="265" t="s">
        <v>3417</v>
      </c>
      <c r="C877" s="265" t="s">
        <v>266</v>
      </c>
      <c r="D877" s="265" t="s">
        <v>266</v>
      </c>
      <c r="E877" s="265" t="s">
        <v>266</v>
      </c>
      <c r="F877" s="265" t="s">
        <v>266</v>
      </c>
      <c r="G877" s="265" t="s">
        <v>266</v>
      </c>
      <c r="H877" s="265" t="s">
        <v>266</v>
      </c>
      <c r="I877" s="265" t="s">
        <v>266</v>
      </c>
      <c r="J877" s="265" t="s">
        <v>266</v>
      </c>
      <c r="K877" s="265" t="s">
        <v>266</v>
      </c>
      <c r="L877" s="265" t="s">
        <v>266</v>
      </c>
      <c r="AQ877" s="267"/>
    </row>
    <row r="878" spans="1:43" s="265" customFormat="1">
      <c r="A878" s="265">
        <v>215654</v>
      </c>
      <c r="B878" s="265" t="s">
        <v>3417</v>
      </c>
      <c r="C878" s="265" t="s">
        <v>266</v>
      </c>
      <c r="D878" s="265" t="s">
        <v>265</v>
      </c>
      <c r="E878" s="265" t="s">
        <v>265</v>
      </c>
      <c r="F878" s="265" t="s">
        <v>266</v>
      </c>
      <c r="G878" s="265" t="s">
        <v>265</v>
      </c>
      <c r="H878" s="265" t="s">
        <v>265</v>
      </c>
      <c r="I878" s="265" t="s">
        <v>265</v>
      </c>
      <c r="J878" s="265" t="s">
        <v>265</v>
      </c>
      <c r="K878" s="265" t="s">
        <v>265</v>
      </c>
      <c r="L878" s="265" t="s">
        <v>265</v>
      </c>
      <c r="AQ878" s="267"/>
    </row>
    <row r="879" spans="1:43" s="265" customFormat="1">
      <c r="A879" s="265">
        <v>215655</v>
      </c>
      <c r="B879" s="265" t="s">
        <v>3417</v>
      </c>
      <c r="C879" s="265" t="s">
        <v>266</v>
      </c>
      <c r="D879" s="265" t="s">
        <v>265</v>
      </c>
      <c r="E879" s="265" t="s">
        <v>266</v>
      </c>
      <c r="F879" s="265" t="s">
        <v>266</v>
      </c>
      <c r="G879" s="265" t="s">
        <v>266</v>
      </c>
      <c r="H879" s="265" t="s">
        <v>265</v>
      </c>
      <c r="I879" s="265" t="s">
        <v>265</v>
      </c>
      <c r="J879" s="265" t="s">
        <v>265</v>
      </c>
      <c r="K879" s="265" t="s">
        <v>265</v>
      </c>
      <c r="L879" s="265" t="s">
        <v>265</v>
      </c>
      <c r="AQ879" s="267"/>
    </row>
    <row r="880" spans="1:43" s="265" customFormat="1">
      <c r="A880" s="265">
        <v>215656</v>
      </c>
      <c r="B880" s="265" t="s">
        <v>3417</v>
      </c>
      <c r="C880" s="265" t="s">
        <v>265</v>
      </c>
      <c r="D880" s="265" t="s">
        <v>266</v>
      </c>
      <c r="E880" s="265" t="s">
        <v>266</v>
      </c>
      <c r="F880" s="265" t="s">
        <v>266</v>
      </c>
      <c r="G880" s="265" t="s">
        <v>265</v>
      </c>
      <c r="H880" s="265" t="s">
        <v>265</v>
      </c>
      <c r="I880" s="265" t="s">
        <v>265</v>
      </c>
      <c r="J880" s="265" t="s">
        <v>265</v>
      </c>
      <c r="K880" s="265" t="s">
        <v>265</v>
      </c>
      <c r="L880" s="265" t="s">
        <v>265</v>
      </c>
      <c r="AQ880" s="267"/>
    </row>
    <row r="881" spans="1:43" s="265" customFormat="1">
      <c r="A881" s="265">
        <v>214802</v>
      </c>
      <c r="B881" s="265" t="s">
        <v>3417</v>
      </c>
      <c r="C881" s="265" t="s">
        <v>266</v>
      </c>
      <c r="D881" s="265" t="s">
        <v>264</v>
      </c>
      <c r="E881" s="265" t="s">
        <v>266</v>
      </c>
      <c r="F881" s="265" t="s">
        <v>264</v>
      </c>
      <c r="G881" s="265" t="s">
        <v>265</v>
      </c>
      <c r="H881" s="265" t="s">
        <v>265</v>
      </c>
      <c r="I881" s="265" t="s">
        <v>266</v>
      </c>
      <c r="J881" s="265" t="s">
        <v>266</v>
      </c>
      <c r="K881" s="265" t="s">
        <v>264</v>
      </c>
      <c r="L881" s="265" t="s">
        <v>266</v>
      </c>
      <c r="AQ881" s="267"/>
    </row>
    <row r="882" spans="1:43" s="265" customFormat="1">
      <c r="A882" s="265">
        <v>213435</v>
      </c>
      <c r="B882" s="265" t="s">
        <v>3417</v>
      </c>
      <c r="C882" s="265" t="s">
        <v>264</v>
      </c>
      <c r="D882" s="265" t="s">
        <v>264</v>
      </c>
      <c r="E882" s="265" t="s">
        <v>264</v>
      </c>
      <c r="F882" s="265" t="s">
        <v>264</v>
      </c>
      <c r="G882" s="265" t="s">
        <v>264</v>
      </c>
      <c r="H882" s="265" t="s">
        <v>266</v>
      </c>
      <c r="I882" s="265" t="s">
        <v>264</v>
      </c>
      <c r="J882" s="265" t="s">
        <v>264</v>
      </c>
      <c r="K882" s="265" t="s">
        <v>264</v>
      </c>
      <c r="L882" s="265" t="s">
        <v>265</v>
      </c>
      <c r="AQ882" s="267"/>
    </row>
    <row r="883" spans="1:43" s="265" customFormat="1">
      <c r="A883" s="265">
        <v>214803</v>
      </c>
      <c r="B883" s="265" t="s">
        <v>3417</v>
      </c>
      <c r="C883" s="265" t="s">
        <v>265</v>
      </c>
      <c r="D883" s="265" t="s">
        <v>264</v>
      </c>
      <c r="E883" s="265" t="s">
        <v>264</v>
      </c>
      <c r="F883" s="265" t="s">
        <v>264</v>
      </c>
      <c r="G883" s="265" t="s">
        <v>265</v>
      </c>
      <c r="H883" s="265" t="s">
        <v>265</v>
      </c>
      <c r="I883" s="265" t="s">
        <v>265</v>
      </c>
      <c r="J883" s="265" t="s">
        <v>265</v>
      </c>
      <c r="K883" s="265" t="s">
        <v>265</v>
      </c>
      <c r="L883" s="265" t="s">
        <v>266</v>
      </c>
      <c r="AQ883" s="267"/>
    </row>
    <row r="884" spans="1:43" s="265" customFormat="1" ht="15.75">
      <c r="A884" s="268">
        <v>215657</v>
      </c>
      <c r="B884" s="265" t="s">
        <v>3417</v>
      </c>
      <c r="C884" s="269" t="s">
        <v>265</v>
      </c>
      <c r="D884" s="269" t="s">
        <v>265</v>
      </c>
      <c r="E884" s="269" t="s">
        <v>265</v>
      </c>
      <c r="F884" s="269" t="s">
        <v>265</v>
      </c>
      <c r="G884" s="269" t="s">
        <v>265</v>
      </c>
      <c r="H884" s="269" t="s">
        <v>265</v>
      </c>
      <c r="I884" s="269" t="s">
        <v>265</v>
      </c>
      <c r="J884" s="269" t="s">
        <v>265</v>
      </c>
      <c r="K884" s="269" t="s">
        <v>265</v>
      </c>
      <c r="L884" s="269" t="s">
        <v>265</v>
      </c>
      <c r="M884" s="269"/>
      <c r="N884" s="269"/>
      <c r="O884" s="269"/>
      <c r="P884" s="269"/>
      <c r="Q884" s="269"/>
      <c r="R884" s="269"/>
      <c r="S884" s="269"/>
      <c r="T884" s="269"/>
      <c r="U884" s="269"/>
      <c r="V884" s="269"/>
      <c r="W884" s="269"/>
      <c r="X884" s="269"/>
      <c r="Y884" s="269"/>
      <c r="Z884" s="269"/>
      <c r="AA884" s="269"/>
      <c r="AB884" s="269"/>
      <c r="AC884" s="269"/>
      <c r="AD884" s="269"/>
      <c r="AE884" s="269"/>
      <c r="AF884" s="269"/>
      <c r="AG884" s="269"/>
      <c r="AH884" s="269"/>
      <c r="AI884" s="269"/>
      <c r="AJ884" s="269"/>
      <c r="AK884" s="269"/>
      <c r="AL884" s="269"/>
      <c r="AM884" s="269"/>
      <c r="AN884" s="269"/>
      <c r="AO884" s="269"/>
      <c r="AP884" s="269"/>
      <c r="AQ884" s="267"/>
    </row>
    <row r="885" spans="1:43" s="265" customFormat="1">
      <c r="A885" s="265">
        <v>213437</v>
      </c>
      <c r="B885" s="265" t="s">
        <v>3417</v>
      </c>
      <c r="C885" s="265" t="s">
        <v>264</v>
      </c>
      <c r="D885" s="265" t="s">
        <v>264</v>
      </c>
      <c r="E885" s="265" t="s">
        <v>264</v>
      </c>
      <c r="F885" s="265" t="s">
        <v>264</v>
      </c>
      <c r="G885" s="265" t="s">
        <v>266</v>
      </c>
      <c r="H885" s="265" t="s">
        <v>265</v>
      </c>
      <c r="I885" s="265" t="s">
        <v>265</v>
      </c>
      <c r="J885" s="265" t="s">
        <v>264</v>
      </c>
      <c r="K885" s="265" t="s">
        <v>264</v>
      </c>
      <c r="L885" s="265" t="s">
        <v>266</v>
      </c>
      <c r="AQ885" s="267"/>
    </row>
    <row r="886" spans="1:43" s="265" customFormat="1">
      <c r="A886" s="265">
        <v>212315</v>
      </c>
      <c r="B886" s="265" t="s">
        <v>3417</v>
      </c>
      <c r="C886" s="265" t="s">
        <v>264</v>
      </c>
      <c r="D886" s="265" t="s">
        <v>264</v>
      </c>
      <c r="E886" s="265" t="s">
        <v>264</v>
      </c>
      <c r="F886" s="265" t="s">
        <v>264</v>
      </c>
      <c r="G886" s="265" t="s">
        <v>265</v>
      </c>
      <c r="H886" s="265" t="s">
        <v>265</v>
      </c>
      <c r="I886" s="265" t="s">
        <v>266</v>
      </c>
      <c r="J886" s="265" t="s">
        <v>265</v>
      </c>
      <c r="K886" s="265" t="s">
        <v>264</v>
      </c>
      <c r="L886" s="265" t="s">
        <v>264</v>
      </c>
      <c r="AQ886" s="267"/>
    </row>
    <row r="887" spans="1:43" s="265" customFormat="1">
      <c r="A887" s="265">
        <v>213443</v>
      </c>
      <c r="B887" s="265" t="s">
        <v>3417</v>
      </c>
      <c r="C887" s="265" t="s">
        <v>264</v>
      </c>
      <c r="D887" s="265" t="s">
        <v>264</v>
      </c>
      <c r="E887" s="265" t="s">
        <v>264</v>
      </c>
      <c r="F887" s="265" t="s">
        <v>264</v>
      </c>
      <c r="G887" s="265" t="s">
        <v>264</v>
      </c>
      <c r="H887" s="265" t="s">
        <v>265</v>
      </c>
      <c r="I887" s="265" t="s">
        <v>266</v>
      </c>
      <c r="J887" s="265" t="s">
        <v>264</v>
      </c>
      <c r="K887" s="265" t="s">
        <v>264</v>
      </c>
      <c r="L887" s="265" t="s">
        <v>266</v>
      </c>
      <c r="AQ887" s="267"/>
    </row>
    <row r="888" spans="1:43" s="265" customFormat="1" ht="15.75">
      <c r="A888" s="268">
        <v>213444</v>
      </c>
      <c r="B888" s="265" t="s">
        <v>3417</v>
      </c>
      <c r="C888" s="269" t="s">
        <v>266</v>
      </c>
      <c r="D888" s="269" t="s">
        <v>264</v>
      </c>
      <c r="E888" s="269" t="s">
        <v>264</v>
      </c>
      <c r="F888" s="269" t="s">
        <v>266</v>
      </c>
      <c r="G888" s="269" t="s">
        <v>266</v>
      </c>
      <c r="H888" s="269" t="s">
        <v>265</v>
      </c>
      <c r="I888" s="269" t="s">
        <v>266</v>
      </c>
      <c r="J888" s="269" t="s">
        <v>266</v>
      </c>
      <c r="K888" s="269" t="s">
        <v>266</v>
      </c>
      <c r="L888" s="269" t="s">
        <v>266</v>
      </c>
      <c r="M888" s="269"/>
      <c r="N888" s="269"/>
      <c r="O888" s="269"/>
      <c r="P888" s="269"/>
      <c r="Q888" s="269"/>
      <c r="R888" s="269"/>
      <c r="S888" s="269"/>
      <c r="T888" s="269"/>
      <c r="U888" s="269"/>
      <c r="V888" s="269"/>
      <c r="W888" s="269"/>
      <c r="X888" s="269"/>
      <c r="Y888" s="269"/>
      <c r="Z888" s="269"/>
      <c r="AA888" s="269"/>
      <c r="AB888" s="269"/>
      <c r="AC888" s="269"/>
      <c r="AD888" s="269"/>
      <c r="AE888" s="269"/>
      <c r="AF888" s="269"/>
      <c r="AG888" s="269"/>
      <c r="AH888" s="269"/>
      <c r="AI888" s="269"/>
      <c r="AJ888" s="269"/>
      <c r="AK888" s="269"/>
      <c r="AL888" s="269"/>
      <c r="AM888" s="269"/>
      <c r="AN888" s="269"/>
      <c r="AO888" s="269"/>
      <c r="AP888" s="269"/>
      <c r="AQ888" s="267"/>
    </row>
    <row r="889" spans="1:43" s="265" customFormat="1">
      <c r="A889" s="265">
        <v>215659</v>
      </c>
      <c r="B889" s="265" t="s">
        <v>3417</v>
      </c>
      <c r="C889" s="265" t="s">
        <v>266</v>
      </c>
      <c r="D889" s="265" t="s">
        <v>266</v>
      </c>
      <c r="E889" s="265" t="s">
        <v>266</v>
      </c>
      <c r="F889" s="265" t="s">
        <v>266</v>
      </c>
      <c r="G889" s="265" t="s">
        <v>266</v>
      </c>
      <c r="H889" s="265" t="s">
        <v>265</v>
      </c>
      <c r="I889" s="265" t="s">
        <v>265</v>
      </c>
      <c r="J889" s="265" t="s">
        <v>265</v>
      </c>
      <c r="K889" s="265" t="s">
        <v>265</v>
      </c>
      <c r="L889" s="265" t="s">
        <v>265</v>
      </c>
      <c r="AQ889" s="267"/>
    </row>
    <row r="890" spans="1:43" s="265" customFormat="1">
      <c r="A890" s="265">
        <v>215660</v>
      </c>
      <c r="B890" s="265" t="s">
        <v>3417</v>
      </c>
      <c r="C890" s="265" t="s">
        <v>266</v>
      </c>
      <c r="D890" s="265" t="s">
        <v>266</v>
      </c>
      <c r="E890" s="265" t="s">
        <v>266</v>
      </c>
      <c r="F890" s="265" t="s">
        <v>266</v>
      </c>
      <c r="G890" s="265" t="s">
        <v>266</v>
      </c>
      <c r="H890" s="265" t="s">
        <v>265</v>
      </c>
      <c r="I890" s="265" t="s">
        <v>265</v>
      </c>
      <c r="J890" s="265" t="s">
        <v>265</v>
      </c>
      <c r="K890" s="265" t="s">
        <v>265</v>
      </c>
      <c r="L890" s="265" t="s">
        <v>265</v>
      </c>
      <c r="AQ890" s="267"/>
    </row>
    <row r="891" spans="1:43" s="265" customFormat="1">
      <c r="A891" s="265">
        <v>211574</v>
      </c>
      <c r="B891" s="265" t="s">
        <v>3417</v>
      </c>
      <c r="C891" s="265" t="s">
        <v>266</v>
      </c>
      <c r="D891" s="265" t="s">
        <v>266</v>
      </c>
      <c r="E891" s="265" t="s">
        <v>264</v>
      </c>
      <c r="F891" s="265" t="s">
        <v>264</v>
      </c>
      <c r="G891" s="265" t="s">
        <v>265</v>
      </c>
      <c r="H891" s="265" t="s">
        <v>266</v>
      </c>
      <c r="I891" s="265" t="s">
        <v>265</v>
      </c>
      <c r="J891" s="265" t="s">
        <v>266</v>
      </c>
      <c r="K891" s="265" t="s">
        <v>266</v>
      </c>
      <c r="L891" s="265" t="s">
        <v>264</v>
      </c>
      <c r="AQ891" s="267"/>
    </row>
    <row r="892" spans="1:43" s="265" customFormat="1">
      <c r="A892" s="265">
        <v>215661</v>
      </c>
      <c r="B892" s="265" t="s">
        <v>3417</v>
      </c>
      <c r="C892" s="265" t="s">
        <v>266</v>
      </c>
      <c r="D892" s="265" t="s">
        <v>266</v>
      </c>
      <c r="E892" s="265" t="s">
        <v>266</v>
      </c>
      <c r="F892" s="265" t="s">
        <v>266</v>
      </c>
      <c r="G892" s="265" t="s">
        <v>265</v>
      </c>
      <c r="H892" s="265" t="s">
        <v>265</v>
      </c>
      <c r="I892" s="265" t="s">
        <v>265</v>
      </c>
      <c r="J892" s="265" t="s">
        <v>265</v>
      </c>
      <c r="K892" s="265" t="s">
        <v>265</v>
      </c>
      <c r="L892" s="265" t="s">
        <v>265</v>
      </c>
      <c r="AQ892" s="267"/>
    </row>
    <row r="893" spans="1:43" s="265" customFormat="1">
      <c r="A893" s="265">
        <v>215662</v>
      </c>
      <c r="B893" s="265" t="s">
        <v>3417</v>
      </c>
      <c r="C893" s="265" t="s">
        <v>265</v>
      </c>
      <c r="D893" s="265" t="s">
        <v>266</v>
      </c>
      <c r="E893" s="265" t="s">
        <v>266</v>
      </c>
      <c r="F893" s="265" t="s">
        <v>266</v>
      </c>
      <c r="G893" s="265" t="s">
        <v>265</v>
      </c>
      <c r="H893" s="265" t="s">
        <v>265</v>
      </c>
      <c r="I893" s="265" t="s">
        <v>265</v>
      </c>
      <c r="J893" s="265" t="s">
        <v>265</v>
      </c>
      <c r="K893" s="265" t="s">
        <v>265</v>
      </c>
      <c r="L893" s="265" t="s">
        <v>265</v>
      </c>
      <c r="AQ893" s="267"/>
    </row>
    <row r="894" spans="1:43" s="265" customFormat="1">
      <c r="A894" s="265">
        <v>215663</v>
      </c>
      <c r="B894" s="265" t="s">
        <v>3417</v>
      </c>
      <c r="C894" s="265" t="s">
        <v>266</v>
      </c>
      <c r="D894" s="265" t="s">
        <v>266</v>
      </c>
      <c r="E894" s="265" t="s">
        <v>266</v>
      </c>
      <c r="F894" s="265" t="s">
        <v>266</v>
      </c>
      <c r="G894" s="265" t="s">
        <v>266</v>
      </c>
      <c r="H894" s="265" t="s">
        <v>265</v>
      </c>
      <c r="I894" s="265" t="s">
        <v>265</v>
      </c>
      <c r="J894" s="265" t="s">
        <v>265</v>
      </c>
      <c r="K894" s="265" t="s">
        <v>265</v>
      </c>
      <c r="L894" s="265" t="s">
        <v>265</v>
      </c>
      <c r="AQ894" s="267"/>
    </row>
    <row r="895" spans="1:43" s="265" customFormat="1" ht="15.75">
      <c r="A895" s="268">
        <v>213453</v>
      </c>
      <c r="B895" s="265" t="s">
        <v>3417</v>
      </c>
      <c r="C895" s="269" t="s">
        <v>266</v>
      </c>
      <c r="D895" s="269" t="s">
        <v>265</v>
      </c>
      <c r="E895" s="269" t="s">
        <v>265</v>
      </c>
      <c r="F895" s="269" t="s">
        <v>265</v>
      </c>
      <c r="G895" s="269" t="s">
        <v>266</v>
      </c>
      <c r="H895" s="269" t="s">
        <v>265</v>
      </c>
      <c r="I895" s="269" t="s">
        <v>265</v>
      </c>
      <c r="J895" s="269" t="s">
        <v>266</v>
      </c>
      <c r="K895" s="269" t="s">
        <v>266</v>
      </c>
      <c r="L895" s="269" t="s">
        <v>266</v>
      </c>
      <c r="M895" s="269"/>
      <c r="N895" s="269"/>
      <c r="O895" s="269"/>
      <c r="P895" s="269"/>
      <c r="Q895" s="269"/>
      <c r="R895" s="269"/>
      <c r="S895" s="269"/>
      <c r="T895" s="269"/>
      <c r="U895" s="269"/>
      <c r="V895" s="269"/>
      <c r="W895" s="269"/>
      <c r="X895" s="269"/>
      <c r="Y895" s="269"/>
      <c r="Z895" s="269"/>
      <c r="AA895" s="269"/>
      <c r="AB895" s="269"/>
      <c r="AC895" s="269"/>
      <c r="AD895" s="269"/>
      <c r="AE895" s="269"/>
      <c r="AF895" s="269"/>
      <c r="AG895" s="269"/>
      <c r="AH895" s="269"/>
      <c r="AI895" s="269"/>
      <c r="AJ895" s="269"/>
      <c r="AK895" s="269"/>
      <c r="AL895" s="269"/>
      <c r="AM895" s="269"/>
      <c r="AN895" s="269"/>
      <c r="AO895" s="269"/>
      <c r="AP895" s="269"/>
      <c r="AQ895" s="267"/>
    </row>
    <row r="896" spans="1:43" s="265" customFormat="1" ht="15.75">
      <c r="A896" s="268">
        <v>215664</v>
      </c>
      <c r="B896" s="265" t="s">
        <v>3417</v>
      </c>
      <c r="C896" s="269" t="s">
        <v>265</v>
      </c>
      <c r="D896" s="269" t="s">
        <v>265</v>
      </c>
      <c r="E896" s="269" t="s">
        <v>265</v>
      </c>
      <c r="F896" s="269" t="s">
        <v>265</v>
      </c>
      <c r="G896" s="269" t="s">
        <v>265</v>
      </c>
      <c r="H896" s="269" t="s">
        <v>265</v>
      </c>
      <c r="I896" s="269" t="s">
        <v>265</v>
      </c>
      <c r="J896" s="269" t="s">
        <v>265</v>
      </c>
      <c r="K896" s="269" t="s">
        <v>265</v>
      </c>
      <c r="L896" s="269" t="s">
        <v>265</v>
      </c>
      <c r="M896" s="269"/>
      <c r="N896" s="269"/>
      <c r="O896" s="269"/>
      <c r="P896" s="269"/>
      <c r="Q896" s="269"/>
      <c r="R896" s="269"/>
      <c r="S896" s="269"/>
      <c r="T896" s="269"/>
      <c r="U896" s="269"/>
      <c r="V896" s="269"/>
      <c r="W896" s="269"/>
      <c r="X896" s="269"/>
      <c r="Y896" s="269"/>
      <c r="Z896" s="269"/>
      <c r="AA896" s="269"/>
      <c r="AB896" s="269"/>
      <c r="AC896" s="269"/>
      <c r="AD896" s="269"/>
      <c r="AE896" s="269"/>
      <c r="AF896" s="269"/>
      <c r="AG896" s="269"/>
      <c r="AH896" s="269"/>
      <c r="AI896" s="269"/>
      <c r="AJ896" s="269"/>
      <c r="AK896" s="269"/>
      <c r="AL896" s="269"/>
      <c r="AM896" s="269"/>
      <c r="AN896" s="269"/>
      <c r="AO896" s="269"/>
      <c r="AP896" s="269"/>
      <c r="AQ896" s="267"/>
    </row>
    <row r="897" spans="1:43" s="265" customFormat="1">
      <c r="A897" s="265">
        <v>215665</v>
      </c>
      <c r="B897" s="265" t="s">
        <v>3417</v>
      </c>
      <c r="C897" s="265" t="s">
        <v>266</v>
      </c>
      <c r="D897" s="265" t="s">
        <v>266</v>
      </c>
      <c r="E897" s="265" t="s">
        <v>266</v>
      </c>
      <c r="F897" s="265" t="s">
        <v>266</v>
      </c>
      <c r="G897" s="265" t="s">
        <v>265</v>
      </c>
      <c r="H897" s="265" t="s">
        <v>265</v>
      </c>
      <c r="I897" s="265" t="s">
        <v>265</v>
      </c>
      <c r="J897" s="265" t="s">
        <v>265</v>
      </c>
      <c r="K897" s="265" t="s">
        <v>265</v>
      </c>
      <c r="L897" s="265" t="s">
        <v>265</v>
      </c>
      <c r="AQ897" s="267"/>
    </row>
    <row r="898" spans="1:43" s="265" customFormat="1">
      <c r="A898" s="265">
        <v>215666</v>
      </c>
      <c r="B898" s="265" t="s">
        <v>3417</v>
      </c>
      <c r="C898" s="265" t="s">
        <v>266</v>
      </c>
      <c r="D898" s="265" t="s">
        <v>266</v>
      </c>
      <c r="E898" s="265" t="s">
        <v>266</v>
      </c>
      <c r="F898" s="265" t="s">
        <v>266</v>
      </c>
      <c r="G898" s="265" t="s">
        <v>266</v>
      </c>
      <c r="H898" s="265" t="s">
        <v>265</v>
      </c>
      <c r="I898" s="265" t="s">
        <v>265</v>
      </c>
      <c r="J898" s="265" t="s">
        <v>265</v>
      </c>
      <c r="K898" s="265" t="s">
        <v>265</v>
      </c>
      <c r="L898" s="265" t="s">
        <v>265</v>
      </c>
      <c r="AQ898" s="267"/>
    </row>
    <row r="899" spans="1:43" s="265" customFormat="1">
      <c r="A899" s="265">
        <v>215667</v>
      </c>
      <c r="B899" s="265" t="s">
        <v>3417</v>
      </c>
      <c r="C899" s="265" t="s">
        <v>266</v>
      </c>
      <c r="D899" s="265" t="s">
        <v>266</v>
      </c>
      <c r="E899" s="265" t="s">
        <v>266</v>
      </c>
      <c r="F899" s="265" t="s">
        <v>266</v>
      </c>
      <c r="G899" s="265" t="s">
        <v>266</v>
      </c>
      <c r="H899" s="265" t="s">
        <v>265</v>
      </c>
      <c r="I899" s="265" t="s">
        <v>265</v>
      </c>
      <c r="J899" s="265" t="s">
        <v>265</v>
      </c>
      <c r="K899" s="265" t="s">
        <v>265</v>
      </c>
      <c r="L899" s="265" t="s">
        <v>265</v>
      </c>
      <c r="AQ899" s="267"/>
    </row>
    <row r="900" spans="1:43" s="265" customFormat="1">
      <c r="A900" s="265">
        <v>215668</v>
      </c>
      <c r="B900" s="265" t="s">
        <v>3417</v>
      </c>
      <c r="C900" s="265" t="s">
        <v>266</v>
      </c>
      <c r="D900" s="265" t="s">
        <v>266</v>
      </c>
      <c r="E900" s="265" t="s">
        <v>266</v>
      </c>
      <c r="F900" s="265" t="s">
        <v>266</v>
      </c>
      <c r="G900" s="265" t="s">
        <v>265</v>
      </c>
      <c r="H900" s="265" t="s">
        <v>265</v>
      </c>
      <c r="I900" s="265" t="s">
        <v>265</v>
      </c>
      <c r="J900" s="265" t="s">
        <v>265</v>
      </c>
      <c r="K900" s="265" t="s">
        <v>265</v>
      </c>
      <c r="L900" s="265" t="s">
        <v>265</v>
      </c>
      <c r="AQ900" s="267"/>
    </row>
    <row r="901" spans="1:43" s="265" customFormat="1">
      <c r="A901" s="265">
        <v>214810</v>
      </c>
      <c r="B901" s="265" t="s">
        <v>3417</v>
      </c>
      <c r="C901" s="265" t="s">
        <v>266</v>
      </c>
      <c r="D901" s="265" t="s">
        <v>264</v>
      </c>
      <c r="E901" s="265" t="s">
        <v>264</v>
      </c>
      <c r="F901" s="265" t="s">
        <v>264</v>
      </c>
      <c r="G901" s="265" t="s">
        <v>264</v>
      </c>
      <c r="H901" s="265" t="s">
        <v>264</v>
      </c>
      <c r="I901" s="265" t="s">
        <v>266</v>
      </c>
      <c r="J901" s="265" t="s">
        <v>264</v>
      </c>
      <c r="K901" s="265" t="s">
        <v>264</v>
      </c>
      <c r="L901" s="265" t="s">
        <v>265</v>
      </c>
      <c r="AQ901" s="267"/>
    </row>
    <row r="902" spans="1:43" s="265" customFormat="1">
      <c r="A902" s="265">
        <v>215669</v>
      </c>
      <c r="B902" s="265" t="s">
        <v>3417</v>
      </c>
      <c r="C902" s="265" t="s">
        <v>266</v>
      </c>
      <c r="D902" s="265" t="s">
        <v>266</v>
      </c>
      <c r="E902" s="265" t="s">
        <v>266</v>
      </c>
      <c r="F902" s="265" t="s">
        <v>266</v>
      </c>
      <c r="G902" s="265" t="s">
        <v>265</v>
      </c>
      <c r="H902" s="265" t="s">
        <v>265</v>
      </c>
      <c r="I902" s="265" t="s">
        <v>265</v>
      </c>
      <c r="J902" s="265" t="s">
        <v>265</v>
      </c>
      <c r="K902" s="265" t="s">
        <v>265</v>
      </c>
      <c r="L902" s="265" t="s">
        <v>265</v>
      </c>
      <c r="AQ902" s="267"/>
    </row>
    <row r="903" spans="1:43" s="265" customFormat="1">
      <c r="A903" s="265">
        <v>213112</v>
      </c>
      <c r="B903" s="265" t="s">
        <v>3417</v>
      </c>
      <c r="C903" s="265" t="s">
        <v>264</v>
      </c>
      <c r="D903" s="265" t="s">
        <v>264</v>
      </c>
      <c r="E903" s="265" t="s">
        <v>264</v>
      </c>
      <c r="F903" s="265" t="s">
        <v>265</v>
      </c>
      <c r="G903" s="265" t="s">
        <v>266</v>
      </c>
      <c r="H903" s="265" t="s">
        <v>265</v>
      </c>
      <c r="I903" s="265" t="s">
        <v>265</v>
      </c>
      <c r="J903" s="265" t="s">
        <v>265</v>
      </c>
      <c r="K903" s="265" t="s">
        <v>265</v>
      </c>
      <c r="L903" s="265" t="s">
        <v>265</v>
      </c>
      <c r="AQ903" s="267"/>
    </row>
    <row r="904" spans="1:43" s="265" customFormat="1">
      <c r="A904" s="265">
        <v>214812</v>
      </c>
      <c r="B904" s="265" t="s">
        <v>3417</v>
      </c>
      <c r="C904" s="265" t="s">
        <v>264</v>
      </c>
      <c r="D904" s="265" t="s">
        <v>264</v>
      </c>
      <c r="E904" s="265" t="s">
        <v>264</v>
      </c>
      <c r="F904" s="265" t="s">
        <v>264</v>
      </c>
      <c r="G904" s="265" t="s">
        <v>264</v>
      </c>
      <c r="H904" s="265" t="s">
        <v>264</v>
      </c>
      <c r="I904" s="265" t="s">
        <v>264</v>
      </c>
      <c r="J904" s="265" t="s">
        <v>264</v>
      </c>
      <c r="K904" s="265" t="s">
        <v>264</v>
      </c>
      <c r="L904" s="265" t="s">
        <v>266</v>
      </c>
      <c r="AQ904" s="267"/>
    </row>
    <row r="905" spans="1:43" s="265" customFormat="1">
      <c r="A905" s="265">
        <v>215670</v>
      </c>
      <c r="B905" s="265" t="s">
        <v>3417</v>
      </c>
      <c r="C905" s="265" t="s">
        <v>266</v>
      </c>
      <c r="D905" s="265" t="s">
        <v>266</v>
      </c>
      <c r="E905" s="265" t="s">
        <v>266</v>
      </c>
      <c r="F905" s="265" t="s">
        <v>266</v>
      </c>
      <c r="G905" s="265" t="s">
        <v>266</v>
      </c>
      <c r="H905" s="265" t="s">
        <v>265</v>
      </c>
      <c r="I905" s="265" t="s">
        <v>265</v>
      </c>
      <c r="J905" s="265" t="s">
        <v>265</v>
      </c>
      <c r="K905" s="265" t="s">
        <v>265</v>
      </c>
      <c r="L905" s="265" t="s">
        <v>265</v>
      </c>
      <c r="AQ905" s="267"/>
    </row>
    <row r="906" spans="1:43" s="265" customFormat="1">
      <c r="A906" s="265">
        <v>214814</v>
      </c>
      <c r="B906" s="265" t="s">
        <v>3417</v>
      </c>
      <c r="C906" s="265" t="s">
        <v>264</v>
      </c>
      <c r="D906" s="265" t="s">
        <v>264</v>
      </c>
      <c r="E906" s="265" t="s">
        <v>264</v>
      </c>
      <c r="F906" s="265" t="s">
        <v>266</v>
      </c>
      <c r="G906" s="265" t="s">
        <v>264</v>
      </c>
      <c r="H906" s="265" t="s">
        <v>266</v>
      </c>
      <c r="I906" s="265" t="s">
        <v>266</v>
      </c>
      <c r="J906" s="265" t="s">
        <v>266</v>
      </c>
      <c r="K906" s="265" t="s">
        <v>266</v>
      </c>
      <c r="L906" s="265" t="s">
        <v>266</v>
      </c>
      <c r="AQ906" s="267"/>
    </row>
    <row r="907" spans="1:43" s="265" customFormat="1">
      <c r="A907" s="265">
        <v>214815</v>
      </c>
      <c r="B907" s="265" t="s">
        <v>3417</v>
      </c>
      <c r="C907" s="265" t="s">
        <v>266</v>
      </c>
      <c r="D907" s="265" t="s">
        <v>264</v>
      </c>
      <c r="E907" s="265" t="s">
        <v>266</v>
      </c>
      <c r="F907" s="265" t="s">
        <v>266</v>
      </c>
      <c r="G907" s="265" t="s">
        <v>266</v>
      </c>
      <c r="H907" s="265" t="s">
        <v>266</v>
      </c>
      <c r="I907" s="265" t="s">
        <v>266</v>
      </c>
      <c r="J907" s="265" t="s">
        <v>266</v>
      </c>
      <c r="K907" s="265" t="s">
        <v>266</v>
      </c>
      <c r="L907" s="265" t="s">
        <v>266</v>
      </c>
      <c r="AQ907" s="267"/>
    </row>
    <row r="908" spans="1:43" s="265" customFormat="1">
      <c r="A908" s="265">
        <v>215671</v>
      </c>
      <c r="B908" s="265" t="s">
        <v>3417</v>
      </c>
      <c r="C908" s="265" t="s">
        <v>266</v>
      </c>
      <c r="D908" s="265" t="s">
        <v>266</v>
      </c>
      <c r="E908" s="265" t="s">
        <v>266</v>
      </c>
      <c r="F908" s="265" t="s">
        <v>266</v>
      </c>
      <c r="G908" s="265" t="s">
        <v>266</v>
      </c>
      <c r="H908" s="265" t="s">
        <v>265</v>
      </c>
      <c r="I908" s="265" t="s">
        <v>265</v>
      </c>
      <c r="J908" s="265" t="s">
        <v>265</v>
      </c>
      <c r="K908" s="265" t="s">
        <v>265</v>
      </c>
      <c r="L908" s="265" t="s">
        <v>265</v>
      </c>
      <c r="AQ908" s="267"/>
    </row>
    <row r="909" spans="1:43" s="265" customFormat="1">
      <c r="A909" s="265">
        <v>210307</v>
      </c>
      <c r="B909" s="265" t="s">
        <v>3417</v>
      </c>
      <c r="C909" s="265" t="s">
        <v>264</v>
      </c>
      <c r="D909" s="265" t="s">
        <v>264</v>
      </c>
      <c r="E909" s="265" t="s">
        <v>264</v>
      </c>
      <c r="F909" s="265" t="s">
        <v>264</v>
      </c>
      <c r="G909" s="265" t="s">
        <v>266</v>
      </c>
      <c r="H909" s="265" t="s">
        <v>265</v>
      </c>
      <c r="I909" s="265" t="s">
        <v>265</v>
      </c>
      <c r="J909" s="265" t="s">
        <v>265</v>
      </c>
      <c r="K909" s="265" t="s">
        <v>265</v>
      </c>
      <c r="L909" s="265" t="s">
        <v>266</v>
      </c>
      <c r="AQ909" s="267"/>
    </row>
    <row r="910" spans="1:43" s="265" customFormat="1">
      <c r="A910" s="265">
        <v>215672</v>
      </c>
      <c r="B910" s="265" t="s">
        <v>3417</v>
      </c>
      <c r="C910" s="265" t="s">
        <v>266</v>
      </c>
      <c r="D910" s="265" t="s">
        <v>265</v>
      </c>
      <c r="E910" s="265" t="s">
        <v>266</v>
      </c>
      <c r="F910" s="265" t="s">
        <v>265</v>
      </c>
      <c r="G910" s="265" t="s">
        <v>266</v>
      </c>
      <c r="H910" s="265" t="s">
        <v>265</v>
      </c>
      <c r="I910" s="265" t="s">
        <v>265</v>
      </c>
      <c r="J910" s="265" t="s">
        <v>265</v>
      </c>
      <c r="K910" s="265" t="s">
        <v>265</v>
      </c>
      <c r="L910" s="265" t="s">
        <v>265</v>
      </c>
      <c r="AQ910" s="267"/>
    </row>
    <row r="911" spans="1:43" s="265" customFormat="1">
      <c r="A911" s="265">
        <v>213467</v>
      </c>
      <c r="B911" s="265" t="s">
        <v>3417</v>
      </c>
      <c r="C911" s="265" t="s">
        <v>264</v>
      </c>
      <c r="D911" s="265" t="s">
        <v>264</v>
      </c>
      <c r="E911" s="265" t="s">
        <v>264</v>
      </c>
      <c r="F911" s="265" t="s">
        <v>266</v>
      </c>
      <c r="G911" s="265" t="s">
        <v>264</v>
      </c>
      <c r="H911" s="265" t="s">
        <v>266</v>
      </c>
      <c r="I911" s="265" t="s">
        <v>264</v>
      </c>
      <c r="J911" s="265" t="s">
        <v>265</v>
      </c>
      <c r="K911" s="265" t="s">
        <v>264</v>
      </c>
      <c r="L911" s="265" t="s">
        <v>265</v>
      </c>
      <c r="AQ911" s="267"/>
    </row>
    <row r="912" spans="1:43" s="265" customFormat="1">
      <c r="A912" s="265">
        <v>215673</v>
      </c>
      <c r="B912" s="265" t="s">
        <v>3417</v>
      </c>
      <c r="C912" s="265" t="s">
        <v>265</v>
      </c>
      <c r="D912" s="265" t="s">
        <v>266</v>
      </c>
      <c r="E912" s="265" t="s">
        <v>266</v>
      </c>
      <c r="F912" s="265" t="s">
        <v>265</v>
      </c>
      <c r="G912" s="265" t="s">
        <v>266</v>
      </c>
      <c r="H912" s="265" t="s">
        <v>265</v>
      </c>
      <c r="I912" s="265" t="s">
        <v>265</v>
      </c>
      <c r="J912" s="265" t="s">
        <v>265</v>
      </c>
      <c r="K912" s="265" t="s">
        <v>265</v>
      </c>
      <c r="L912" s="265" t="s">
        <v>265</v>
      </c>
      <c r="AQ912" s="267"/>
    </row>
    <row r="913" spans="1:43" s="265" customFormat="1" ht="15.75">
      <c r="A913" s="268">
        <v>213470</v>
      </c>
      <c r="B913" s="265" t="s">
        <v>3417</v>
      </c>
      <c r="C913" s="269" t="s">
        <v>266</v>
      </c>
      <c r="D913" s="269" t="s">
        <v>266</v>
      </c>
      <c r="E913" s="269" t="s">
        <v>266</v>
      </c>
      <c r="F913" s="269" t="s">
        <v>266</v>
      </c>
      <c r="G913" s="269" t="s">
        <v>265</v>
      </c>
      <c r="H913" s="269" t="s">
        <v>265</v>
      </c>
      <c r="I913" s="269" t="s">
        <v>264</v>
      </c>
      <c r="J913" s="269" t="s">
        <v>265</v>
      </c>
      <c r="K913" s="269" t="s">
        <v>265</v>
      </c>
      <c r="L913" s="269" t="s">
        <v>264</v>
      </c>
      <c r="M913" s="269"/>
      <c r="N913" s="269"/>
      <c r="O913" s="269"/>
      <c r="P913" s="269"/>
      <c r="Q913" s="269"/>
      <c r="R913" s="269"/>
      <c r="S913" s="269"/>
      <c r="T913" s="269"/>
      <c r="U913" s="269"/>
      <c r="V913" s="269"/>
      <c r="W913" s="269"/>
      <c r="X913" s="269"/>
      <c r="Y913" s="269"/>
      <c r="Z913" s="269"/>
      <c r="AA913" s="269"/>
      <c r="AB913" s="269"/>
      <c r="AC913" s="269"/>
      <c r="AD913" s="269"/>
      <c r="AE913" s="269"/>
      <c r="AF913" s="269"/>
      <c r="AG913" s="269"/>
      <c r="AH913" s="269"/>
      <c r="AI913" s="269"/>
      <c r="AJ913" s="269"/>
      <c r="AK913" s="269"/>
      <c r="AL913" s="269"/>
      <c r="AM913" s="269"/>
      <c r="AN913" s="269"/>
      <c r="AO913" s="269"/>
      <c r="AP913" s="269"/>
      <c r="AQ913" s="267"/>
    </row>
    <row r="914" spans="1:43" s="265" customFormat="1">
      <c r="A914" s="265">
        <v>215674</v>
      </c>
      <c r="B914" s="265" t="s">
        <v>3417</v>
      </c>
      <c r="C914" s="265" t="s">
        <v>266</v>
      </c>
      <c r="D914" s="265" t="s">
        <v>266</v>
      </c>
      <c r="E914" s="265" t="s">
        <v>266</v>
      </c>
      <c r="F914" s="265" t="s">
        <v>266</v>
      </c>
      <c r="G914" s="265" t="s">
        <v>265</v>
      </c>
      <c r="H914" s="265" t="s">
        <v>265</v>
      </c>
      <c r="I914" s="265" t="s">
        <v>265</v>
      </c>
      <c r="J914" s="265" t="s">
        <v>265</v>
      </c>
      <c r="K914" s="265" t="s">
        <v>265</v>
      </c>
      <c r="L914" s="265" t="s">
        <v>265</v>
      </c>
      <c r="AQ914" s="267"/>
    </row>
    <row r="915" spans="1:43" s="265" customFormat="1">
      <c r="A915" s="265">
        <v>215675</v>
      </c>
      <c r="B915" s="265" t="s">
        <v>3417</v>
      </c>
      <c r="C915" s="265" t="s">
        <v>266</v>
      </c>
      <c r="D915" s="265" t="s">
        <v>266</v>
      </c>
      <c r="E915" s="265" t="s">
        <v>266</v>
      </c>
      <c r="F915" s="265" t="s">
        <v>266</v>
      </c>
      <c r="G915" s="265" t="s">
        <v>266</v>
      </c>
      <c r="H915" s="265" t="s">
        <v>265</v>
      </c>
      <c r="I915" s="265" t="s">
        <v>265</v>
      </c>
      <c r="J915" s="265" t="s">
        <v>265</v>
      </c>
      <c r="K915" s="265" t="s">
        <v>265</v>
      </c>
      <c r="L915" s="265" t="s">
        <v>265</v>
      </c>
      <c r="AQ915" s="267"/>
    </row>
    <row r="916" spans="1:43" s="265" customFormat="1">
      <c r="A916" s="265">
        <v>215676</v>
      </c>
      <c r="B916" s="265" t="s">
        <v>3417</v>
      </c>
      <c r="C916" s="265" t="s">
        <v>265</v>
      </c>
      <c r="D916" s="265" t="s">
        <v>266</v>
      </c>
      <c r="E916" s="265" t="s">
        <v>266</v>
      </c>
      <c r="F916" s="265" t="s">
        <v>266</v>
      </c>
      <c r="G916" s="265" t="s">
        <v>265</v>
      </c>
      <c r="H916" s="265" t="s">
        <v>265</v>
      </c>
      <c r="I916" s="265" t="s">
        <v>265</v>
      </c>
      <c r="J916" s="265" t="s">
        <v>265</v>
      </c>
      <c r="K916" s="265" t="s">
        <v>265</v>
      </c>
      <c r="L916" s="265" t="s">
        <v>265</v>
      </c>
      <c r="AQ916" s="267"/>
    </row>
    <row r="917" spans="1:43" s="265" customFormat="1">
      <c r="A917" s="265">
        <v>215677</v>
      </c>
      <c r="B917" s="265" t="s">
        <v>3417</v>
      </c>
      <c r="C917" s="265" t="s">
        <v>266</v>
      </c>
      <c r="D917" s="265" t="s">
        <v>266</v>
      </c>
      <c r="E917" s="265" t="s">
        <v>266</v>
      </c>
      <c r="F917" s="265" t="s">
        <v>266</v>
      </c>
      <c r="G917" s="265" t="s">
        <v>266</v>
      </c>
      <c r="H917" s="265" t="s">
        <v>265</v>
      </c>
      <c r="I917" s="265" t="s">
        <v>265</v>
      </c>
      <c r="J917" s="265" t="s">
        <v>265</v>
      </c>
      <c r="K917" s="265" t="s">
        <v>265</v>
      </c>
      <c r="L917" s="265" t="s">
        <v>265</v>
      </c>
      <c r="AQ917" s="267"/>
    </row>
    <row r="918" spans="1:43" s="265" customFormat="1">
      <c r="A918" s="265">
        <v>215678</v>
      </c>
      <c r="B918" s="265" t="s">
        <v>3417</v>
      </c>
      <c r="C918" s="265" t="s">
        <v>266</v>
      </c>
      <c r="D918" s="265" t="s">
        <v>265</v>
      </c>
      <c r="E918" s="265" t="s">
        <v>265</v>
      </c>
      <c r="F918" s="265" t="s">
        <v>266</v>
      </c>
      <c r="G918" s="265" t="s">
        <v>265</v>
      </c>
      <c r="H918" s="265" t="s">
        <v>265</v>
      </c>
      <c r="I918" s="265" t="s">
        <v>265</v>
      </c>
      <c r="J918" s="265" t="s">
        <v>265</v>
      </c>
      <c r="K918" s="265" t="s">
        <v>265</v>
      </c>
      <c r="L918" s="265" t="s">
        <v>265</v>
      </c>
      <c r="AQ918" s="267"/>
    </row>
    <row r="919" spans="1:43" s="265" customFormat="1">
      <c r="A919" s="265">
        <v>213477</v>
      </c>
      <c r="B919" s="265" t="s">
        <v>3417</v>
      </c>
      <c r="C919" s="265" t="s">
        <v>266</v>
      </c>
      <c r="D919" s="265" t="s">
        <v>264</v>
      </c>
      <c r="E919" s="265" t="s">
        <v>264</v>
      </c>
      <c r="F919" s="265" t="s">
        <v>264</v>
      </c>
      <c r="G919" s="265" t="s">
        <v>265</v>
      </c>
      <c r="H919" s="265" t="s">
        <v>265</v>
      </c>
      <c r="I919" s="265" t="s">
        <v>266</v>
      </c>
      <c r="J919" s="265" t="s">
        <v>265</v>
      </c>
      <c r="K919" s="265" t="s">
        <v>266</v>
      </c>
      <c r="L919" s="265" t="s">
        <v>265</v>
      </c>
      <c r="AQ919" s="267"/>
    </row>
    <row r="920" spans="1:43" s="265" customFormat="1">
      <c r="A920" s="265">
        <v>212343</v>
      </c>
      <c r="B920" s="265" t="s">
        <v>3417</v>
      </c>
      <c r="C920" s="265" t="s">
        <v>266</v>
      </c>
      <c r="D920" s="265" t="s">
        <v>266</v>
      </c>
      <c r="E920" s="265" t="s">
        <v>264</v>
      </c>
      <c r="F920" s="265" t="s">
        <v>264</v>
      </c>
      <c r="G920" s="265" t="s">
        <v>265</v>
      </c>
      <c r="H920" s="265" t="s">
        <v>265</v>
      </c>
      <c r="I920" s="265" t="s">
        <v>265</v>
      </c>
      <c r="J920" s="265" t="s">
        <v>266</v>
      </c>
      <c r="K920" s="265" t="s">
        <v>266</v>
      </c>
      <c r="L920" s="265" t="s">
        <v>265</v>
      </c>
      <c r="AQ920" s="267"/>
    </row>
    <row r="921" spans="1:43" s="265" customFormat="1">
      <c r="A921" s="265">
        <v>210916</v>
      </c>
      <c r="B921" s="265" t="s">
        <v>3417</v>
      </c>
      <c r="C921" s="265" t="s">
        <v>264</v>
      </c>
      <c r="D921" s="265" t="s">
        <v>264</v>
      </c>
      <c r="E921" s="265" t="s">
        <v>264</v>
      </c>
      <c r="F921" s="265" t="s">
        <v>264</v>
      </c>
      <c r="G921" s="265" t="s">
        <v>265</v>
      </c>
      <c r="H921" s="265" t="s">
        <v>265</v>
      </c>
      <c r="I921" s="265" t="s">
        <v>264</v>
      </c>
      <c r="J921" s="265" t="s">
        <v>265</v>
      </c>
      <c r="K921" s="265" t="s">
        <v>266</v>
      </c>
      <c r="L921" s="265" t="s">
        <v>265</v>
      </c>
      <c r="AQ921" s="267"/>
    </row>
    <row r="922" spans="1:43" s="265" customFormat="1">
      <c r="A922" s="265">
        <v>214830</v>
      </c>
      <c r="B922" s="265" t="s">
        <v>3417</v>
      </c>
      <c r="C922" s="265" t="s">
        <v>264</v>
      </c>
      <c r="D922" s="265" t="s">
        <v>264</v>
      </c>
      <c r="E922" s="265" t="s">
        <v>264</v>
      </c>
      <c r="F922" s="265" t="s">
        <v>266</v>
      </c>
      <c r="G922" s="265" t="s">
        <v>266</v>
      </c>
      <c r="H922" s="265" t="s">
        <v>266</v>
      </c>
      <c r="I922" s="265" t="s">
        <v>264</v>
      </c>
      <c r="J922" s="265" t="s">
        <v>264</v>
      </c>
      <c r="K922" s="265" t="s">
        <v>264</v>
      </c>
      <c r="L922" s="265" t="s">
        <v>266</v>
      </c>
      <c r="AQ922" s="267"/>
    </row>
    <row r="923" spans="1:43" s="265" customFormat="1">
      <c r="A923" s="265">
        <v>215679</v>
      </c>
      <c r="B923" s="265" t="s">
        <v>3417</v>
      </c>
      <c r="C923" s="265" t="s">
        <v>266</v>
      </c>
      <c r="D923" s="265" t="s">
        <v>266</v>
      </c>
      <c r="E923" s="265" t="s">
        <v>266</v>
      </c>
      <c r="F923" s="265" t="s">
        <v>266</v>
      </c>
      <c r="G923" s="265" t="s">
        <v>265</v>
      </c>
      <c r="H923" s="265" t="s">
        <v>265</v>
      </c>
      <c r="I923" s="265" t="s">
        <v>265</v>
      </c>
      <c r="J923" s="265" t="s">
        <v>265</v>
      </c>
      <c r="K923" s="265" t="s">
        <v>265</v>
      </c>
      <c r="L923" s="265" t="s">
        <v>265</v>
      </c>
      <c r="AQ923" s="267"/>
    </row>
    <row r="924" spans="1:43" s="265" customFormat="1">
      <c r="A924" s="265">
        <v>213489</v>
      </c>
      <c r="B924" s="265" t="s">
        <v>3417</v>
      </c>
      <c r="C924" s="265" t="s">
        <v>266</v>
      </c>
      <c r="D924" s="265" t="s">
        <v>266</v>
      </c>
      <c r="E924" s="265" t="s">
        <v>264</v>
      </c>
      <c r="F924" s="265" t="s">
        <v>266</v>
      </c>
      <c r="G924" s="265" t="s">
        <v>266</v>
      </c>
      <c r="H924" s="265" t="s">
        <v>265</v>
      </c>
      <c r="I924" s="265" t="s">
        <v>265</v>
      </c>
      <c r="J924" s="265" t="s">
        <v>265</v>
      </c>
      <c r="K924" s="265" t="s">
        <v>265</v>
      </c>
      <c r="L924" s="265" t="s">
        <v>265</v>
      </c>
      <c r="AQ924" s="267"/>
    </row>
    <row r="925" spans="1:43" s="265" customFormat="1">
      <c r="A925" s="265">
        <v>213490</v>
      </c>
      <c r="B925" s="265" t="s">
        <v>3417</v>
      </c>
      <c r="C925" s="265" t="s">
        <v>264</v>
      </c>
      <c r="D925" s="265" t="s">
        <v>264</v>
      </c>
      <c r="E925" s="265" t="s">
        <v>264</v>
      </c>
      <c r="F925" s="265" t="s">
        <v>266</v>
      </c>
      <c r="G925" s="265" t="s">
        <v>264</v>
      </c>
      <c r="H925" s="265" t="s">
        <v>266</v>
      </c>
      <c r="I925" s="265" t="s">
        <v>264</v>
      </c>
      <c r="J925" s="265" t="s">
        <v>265</v>
      </c>
      <c r="K925" s="265" t="s">
        <v>264</v>
      </c>
      <c r="L925" s="265" t="s">
        <v>264</v>
      </c>
      <c r="AQ925" s="267"/>
    </row>
    <row r="926" spans="1:43" s="265" customFormat="1">
      <c r="A926" s="265">
        <v>215680</v>
      </c>
      <c r="B926" s="265" t="s">
        <v>3417</v>
      </c>
      <c r="C926" s="265" t="s">
        <v>266</v>
      </c>
      <c r="D926" s="265" t="s">
        <v>266</v>
      </c>
      <c r="E926" s="265" t="s">
        <v>266</v>
      </c>
      <c r="F926" s="265" t="s">
        <v>266</v>
      </c>
      <c r="G926" s="265" t="s">
        <v>266</v>
      </c>
      <c r="H926" s="265" t="s">
        <v>265</v>
      </c>
      <c r="I926" s="265" t="s">
        <v>265</v>
      </c>
      <c r="J926" s="265" t="s">
        <v>265</v>
      </c>
      <c r="K926" s="265" t="s">
        <v>265</v>
      </c>
      <c r="L926" s="265" t="s">
        <v>265</v>
      </c>
      <c r="AQ926" s="267"/>
    </row>
    <row r="927" spans="1:43" s="265" customFormat="1">
      <c r="A927" s="265">
        <v>213496</v>
      </c>
      <c r="B927" s="265" t="s">
        <v>3417</v>
      </c>
      <c r="C927" s="265" t="s">
        <v>266</v>
      </c>
      <c r="D927" s="265" t="s">
        <v>266</v>
      </c>
      <c r="E927" s="265" t="s">
        <v>264</v>
      </c>
      <c r="F927" s="265" t="s">
        <v>264</v>
      </c>
      <c r="G927" s="265" t="s">
        <v>265</v>
      </c>
      <c r="H927" s="265" t="s">
        <v>265</v>
      </c>
      <c r="I927" s="265" t="s">
        <v>264</v>
      </c>
      <c r="J927" s="265" t="s">
        <v>265</v>
      </c>
      <c r="K927" s="265" t="s">
        <v>264</v>
      </c>
      <c r="L927" s="265" t="s">
        <v>265</v>
      </c>
      <c r="AQ927" s="267"/>
    </row>
    <row r="928" spans="1:43" s="265" customFormat="1">
      <c r="A928" s="265">
        <v>215681</v>
      </c>
      <c r="B928" s="265" t="s">
        <v>3417</v>
      </c>
      <c r="C928" s="265" t="s">
        <v>265</v>
      </c>
      <c r="D928" s="265" t="s">
        <v>266</v>
      </c>
      <c r="E928" s="265" t="s">
        <v>266</v>
      </c>
      <c r="F928" s="265" t="s">
        <v>266</v>
      </c>
      <c r="G928" s="265" t="s">
        <v>266</v>
      </c>
      <c r="H928" s="265" t="s">
        <v>265</v>
      </c>
      <c r="I928" s="265" t="s">
        <v>265</v>
      </c>
      <c r="J928" s="265" t="s">
        <v>265</v>
      </c>
      <c r="K928" s="265" t="s">
        <v>265</v>
      </c>
      <c r="L928" s="265" t="s">
        <v>265</v>
      </c>
      <c r="AQ928" s="267"/>
    </row>
    <row r="929" spans="1:43" s="265" customFormat="1">
      <c r="A929" s="265">
        <v>215682</v>
      </c>
      <c r="B929" s="265" t="s">
        <v>3417</v>
      </c>
      <c r="C929" s="265" t="s">
        <v>266</v>
      </c>
      <c r="D929" s="265" t="s">
        <v>266</v>
      </c>
      <c r="E929" s="265" t="s">
        <v>266</v>
      </c>
      <c r="F929" s="265" t="s">
        <v>266</v>
      </c>
      <c r="G929" s="265" t="s">
        <v>266</v>
      </c>
      <c r="H929" s="265" t="s">
        <v>265</v>
      </c>
      <c r="I929" s="265" t="s">
        <v>265</v>
      </c>
      <c r="J929" s="265" t="s">
        <v>265</v>
      </c>
      <c r="K929" s="265" t="s">
        <v>265</v>
      </c>
      <c r="L929" s="265" t="s">
        <v>265</v>
      </c>
      <c r="AQ929" s="267"/>
    </row>
    <row r="930" spans="1:43" s="265" customFormat="1">
      <c r="A930" s="265">
        <v>215683</v>
      </c>
      <c r="B930" s="265" t="s">
        <v>3417</v>
      </c>
      <c r="C930" s="265" t="s">
        <v>265</v>
      </c>
      <c r="D930" s="265" t="s">
        <v>266</v>
      </c>
      <c r="E930" s="265" t="s">
        <v>266</v>
      </c>
      <c r="F930" s="265" t="s">
        <v>265</v>
      </c>
      <c r="G930" s="265" t="s">
        <v>266</v>
      </c>
      <c r="H930" s="265" t="s">
        <v>265</v>
      </c>
      <c r="I930" s="265" t="s">
        <v>265</v>
      </c>
      <c r="J930" s="265" t="s">
        <v>265</v>
      </c>
      <c r="K930" s="265" t="s">
        <v>265</v>
      </c>
      <c r="L930" s="265" t="s">
        <v>265</v>
      </c>
      <c r="AQ930" s="267"/>
    </row>
    <row r="931" spans="1:43" s="265" customFormat="1">
      <c r="A931" s="265">
        <v>215684</v>
      </c>
      <c r="B931" s="265" t="s">
        <v>3417</v>
      </c>
      <c r="C931" s="265" t="s">
        <v>266</v>
      </c>
      <c r="D931" s="265" t="s">
        <v>266</v>
      </c>
      <c r="E931" s="265" t="s">
        <v>266</v>
      </c>
      <c r="F931" s="265" t="s">
        <v>266</v>
      </c>
      <c r="G931" s="265" t="s">
        <v>266</v>
      </c>
      <c r="H931" s="265" t="s">
        <v>265</v>
      </c>
      <c r="I931" s="265" t="s">
        <v>265</v>
      </c>
      <c r="J931" s="265" t="s">
        <v>265</v>
      </c>
      <c r="K931" s="265" t="s">
        <v>265</v>
      </c>
      <c r="L931" s="265" t="s">
        <v>265</v>
      </c>
      <c r="AQ931" s="267"/>
    </row>
    <row r="932" spans="1:43" s="265" customFormat="1">
      <c r="A932" s="265">
        <v>213508</v>
      </c>
      <c r="B932" s="265" t="s">
        <v>3417</v>
      </c>
      <c r="C932" s="265" t="s">
        <v>266</v>
      </c>
      <c r="D932" s="265" t="s">
        <v>264</v>
      </c>
      <c r="E932" s="265" t="s">
        <v>264</v>
      </c>
      <c r="F932" s="265" t="s">
        <v>264</v>
      </c>
      <c r="G932" s="265" t="s">
        <v>264</v>
      </c>
      <c r="H932" s="265" t="s">
        <v>266</v>
      </c>
      <c r="I932" s="265" t="s">
        <v>266</v>
      </c>
      <c r="J932" s="265" t="s">
        <v>266</v>
      </c>
      <c r="K932" s="265" t="s">
        <v>264</v>
      </c>
      <c r="L932" s="265" t="s">
        <v>266</v>
      </c>
      <c r="AQ932" s="267"/>
    </row>
    <row r="933" spans="1:43" s="265" customFormat="1">
      <c r="A933" s="265">
        <v>212354</v>
      </c>
      <c r="B933" s="265" t="s">
        <v>3417</v>
      </c>
      <c r="C933" s="265" t="s">
        <v>264</v>
      </c>
      <c r="D933" s="265" t="s">
        <v>264</v>
      </c>
      <c r="E933" s="265" t="s">
        <v>264</v>
      </c>
      <c r="F933" s="265" t="s">
        <v>264</v>
      </c>
      <c r="G933" s="265" t="s">
        <v>264</v>
      </c>
      <c r="H933" s="265" t="s">
        <v>264</v>
      </c>
      <c r="I933" s="265" t="s">
        <v>264</v>
      </c>
      <c r="J933" s="265" t="s">
        <v>266</v>
      </c>
      <c r="K933" s="265" t="s">
        <v>264</v>
      </c>
      <c r="L933" s="265" t="s">
        <v>264</v>
      </c>
      <c r="AQ933" s="267"/>
    </row>
    <row r="934" spans="1:43" s="265" customFormat="1">
      <c r="A934" s="265">
        <v>214838</v>
      </c>
      <c r="B934" s="265" t="s">
        <v>3417</v>
      </c>
      <c r="C934" s="265" t="s">
        <v>264</v>
      </c>
      <c r="D934" s="265" t="s">
        <v>266</v>
      </c>
      <c r="E934" s="265" t="s">
        <v>264</v>
      </c>
      <c r="F934" s="265" t="s">
        <v>266</v>
      </c>
      <c r="G934" s="265" t="s">
        <v>265</v>
      </c>
      <c r="H934" s="265" t="s">
        <v>265</v>
      </c>
      <c r="I934" s="265" t="s">
        <v>266</v>
      </c>
      <c r="J934" s="265" t="s">
        <v>264</v>
      </c>
      <c r="K934" s="265" t="s">
        <v>266</v>
      </c>
      <c r="L934" s="265" t="s">
        <v>265</v>
      </c>
      <c r="AQ934" s="267"/>
    </row>
    <row r="935" spans="1:43" s="265" customFormat="1">
      <c r="A935" s="265">
        <v>215685</v>
      </c>
      <c r="B935" s="265" t="s">
        <v>3417</v>
      </c>
      <c r="C935" s="265" t="s">
        <v>265</v>
      </c>
      <c r="D935" s="265" t="s">
        <v>266</v>
      </c>
      <c r="E935" s="265" t="s">
        <v>266</v>
      </c>
      <c r="F935" s="265" t="s">
        <v>265</v>
      </c>
      <c r="G935" s="265" t="s">
        <v>265</v>
      </c>
      <c r="H935" s="265" t="s">
        <v>265</v>
      </c>
      <c r="I935" s="265" t="s">
        <v>265</v>
      </c>
      <c r="J935" s="265" t="s">
        <v>265</v>
      </c>
      <c r="K935" s="265" t="s">
        <v>265</v>
      </c>
      <c r="L935" s="265" t="s">
        <v>265</v>
      </c>
      <c r="AQ935" s="267"/>
    </row>
    <row r="936" spans="1:43" s="265" customFormat="1">
      <c r="A936" s="265">
        <v>215686</v>
      </c>
      <c r="B936" s="265" t="s">
        <v>3417</v>
      </c>
      <c r="C936" s="265" t="s">
        <v>266</v>
      </c>
      <c r="D936" s="265" t="s">
        <v>266</v>
      </c>
      <c r="E936" s="265" t="s">
        <v>266</v>
      </c>
      <c r="F936" s="265" t="s">
        <v>266</v>
      </c>
      <c r="G936" s="265" t="s">
        <v>265</v>
      </c>
      <c r="H936" s="265" t="s">
        <v>265</v>
      </c>
      <c r="I936" s="265" t="s">
        <v>265</v>
      </c>
      <c r="J936" s="265" t="s">
        <v>265</v>
      </c>
      <c r="K936" s="265" t="s">
        <v>265</v>
      </c>
      <c r="L936" s="265" t="s">
        <v>265</v>
      </c>
      <c r="AQ936" s="267"/>
    </row>
    <row r="937" spans="1:43" s="265" customFormat="1">
      <c r="A937" s="265">
        <v>215687</v>
      </c>
      <c r="B937" s="265" t="s">
        <v>3417</v>
      </c>
      <c r="C937" s="265" t="s">
        <v>265</v>
      </c>
      <c r="D937" s="265" t="s">
        <v>266</v>
      </c>
      <c r="E937" s="265" t="s">
        <v>266</v>
      </c>
      <c r="F937" s="265" t="s">
        <v>265</v>
      </c>
      <c r="G937" s="265" t="s">
        <v>265</v>
      </c>
      <c r="H937" s="265" t="s">
        <v>265</v>
      </c>
      <c r="I937" s="265" t="s">
        <v>265</v>
      </c>
      <c r="J937" s="265" t="s">
        <v>265</v>
      </c>
      <c r="K937" s="265" t="s">
        <v>265</v>
      </c>
      <c r="L937" s="265" t="s">
        <v>265</v>
      </c>
      <c r="AQ937" s="267"/>
    </row>
    <row r="938" spans="1:43" s="265" customFormat="1">
      <c r="A938" s="265">
        <v>214839</v>
      </c>
      <c r="B938" s="265" t="s">
        <v>3417</v>
      </c>
      <c r="C938" s="265" t="s">
        <v>264</v>
      </c>
      <c r="D938" s="265" t="s">
        <v>264</v>
      </c>
      <c r="E938" s="265" t="s">
        <v>264</v>
      </c>
      <c r="F938" s="265" t="s">
        <v>264</v>
      </c>
      <c r="G938" s="265" t="s">
        <v>264</v>
      </c>
      <c r="H938" s="265" t="s">
        <v>266</v>
      </c>
      <c r="I938" s="265" t="s">
        <v>266</v>
      </c>
      <c r="J938" s="265" t="s">
        <v>266</v>
      </c>
      <c r="K938" s="265" t="s">
        <v>266</v>
      </c>
      <c r="L938" s="265" t="s">
        <v>266</v>
      </c>
      <c r="AQ938" s="267"/>
    </row>
    <row r="939" spans="1:43" s="265" customFormat="1">
      <c r="A939" s="265">
        <v>215688</v>
      </c>
      <c r="B939" s="265" t="s">
        <v>3417</v>
      </c>
      <c r="C939" s="265" t="s">
        <v>266</v>
      </c>
      <c r="D939" s="265" t="s">
        <v>266</v>
      </c>
      <c r="E939" s="265" t="s">
        <v>266</v>
      </c>
      <c r="F939" s="265" t="s">
        <v>266</v>
      </c>
      <c r="G939" s="265" t="s">
        <v>266</v>
      </c>
      <c r="H939" s="265" t="s">
        <v>265</v>
      </c>
      <c r="I939" s="265" t="s">
        <v>265</v>
      </c>
      <c r="J939" s="265" t="s">
        <v>265</v>
      </c>
      <c r="K939" s="265" t="s">
        <v>265</v>
      </c>
      <c r="L939" s="265" t="s">
        <v>265</v>
      </c>
      <c r="AQ939" s="267"/>
    </row>
    <row r="940" spans="1:43" s="265" customFormat="1">
      <c r="A940" s="265">
        <v>214840</v>
      </c>
      <c r="B940" s="265" t="s">
        <v>3417</v>
      </c>
      <c r="C940" s="265" t="s">
        <v>264</v>
      </c>
      <c r="D940" s="265" t="s">
        <v>266</v>
      </c>
      <c r="E940" s="265" t="s">
        <v>264</v>
      </c>
      <c r="F940" s="265" t="s">
        <v>264</v>
      </c>
      <c r="G940" s="265" t="s">
        <v>266</v>
      </c>
      <c r="H940" s="265" t="s">
        <v>266</v>
      </c>
      <c r="I940" s="265" t="s">
        <v>264</v>
      </c>
      <c r="J940" s="265" t="s">
        <v>264</v>
      </c>
      <c r="K940" s="265" t="s">
        <v>266</v>
      </c>
      <c r="L940" s="265" t="s">
        <v>266</v>
      </c>
      <c r="AQ940" s="267"/>
    </row>
    <row r="941" spans="1:43" s="265" customFormat="1">
      <c r="A941" s="265">
        <v>214841</v>
      </c>
      <c r="B941" s="265" t="s">
        <v>3417</v>
      </c>
      <c r="C941" s="265" t="s">
        <v>266</v>
      </c>
      <c r="D941" s="265" t="s">
        <v>266</v>
      </c>
      <c r="E941" s="265" t="s">
        <v>266</v>
      </c>
      <c r="F941" s="265" t="s">
        <v>266</v>
      </c>
      <c r="G941" s="265" t="s">
        <v>266</v>
      </c>
      <c r="H941" s="265" t="s">
        <v>265</v>
      </c>
      <c r="I941" s="265" t="s">
        <v>265</v>
      </c>
      <c r="J941" s="265" t="s">
        <v>264</v>
      </c>
      <c r="K941" s="265" t="s">
        <v>264</v>
      </c>
      <c r="L941" s="265" t="s">
        <v>265</v>
      </c>
      <c r="AQ941" s="267"/>
    </row>
    <row r="942" spans="1:43" s="265" customFormat="1">
      <c r="A942" s="265">
        <v>215514</v>
      </c>
      <c r="B942" s="265" t="s">
        <v>3417</v>
      </c>
      <c r="C942" s="265" t="s">
        <v>266</v>
      </c>
      <c r="D942" s="265" t="s">
        <v>265</v>
      </c>
      <c r="E942" s="265" t="s">
        <v>265</v>
      </c>
      <c r="F942" s="265" t="s">
        <v>266</v>
      </c>
      <c r="G942" s="265" t="s">
        <v>265</v>
      </c>
      <c r="H942" s="265" t="s">
        <v>265</v>
      </c>
      <c r="I942" s="265" t="s">
        <v>265</v>
      </c>
      <c r="J942" s="265" t="s">
        <v>266</v>
      </c>
      <c r="K942" s="265" t="s">
        <v>265</v>
      </c>
      <c r="L942" s="265" t="s">
        <v>266</v>
      </c>
      <c r="AQ942" s="267"/>
    </row>
    <row r="943" spans="1:43" s="265" customFormat="1">
      <c r="A943" s="265">
        <v>214847</v>
      </c>
      <c r="B943" s="265" t="s">
        <v>3417</v>
      </c>
      <c r="C943" s="265" t="s">
        <v>264</v>
      </c>
      <c r="D943" s="265" t="s">
        <v>266</v>
      </c>
      <c r="E943" s="265" t="s">
        <v>264</v>
      </c>
      <c r="F943" s="265" t="s">
        <v>266</v>
      </c>
      <c r="G943" s="265" t="s">
        <v>265</v>
      </c>
      <c r="H943" s="265" t="s">
        <v>265</v>
      </c>
      <c r="I943" s="265" t="s">
        <v>265</v>
      </c>
      <c r="J943" s="265" t="s">
        <v>266</v>
      </c>
      <c r="K943" s="265" t="s">
        <v>266</v>
      </c>
      <c r="L943" s="265" t="s">
        <v>266</v>
      </c>
      <c r="AQ943" s="267"/>
    </row>
    <row r="944" spans="1:43" s="265" customFormat="1">
      <c r="A944" s="265">
        <v>214848</v>
      </c>
      <c r="B944" s="265" t="s">
        <v>3417</v>
      </c>
      <c r="C944" s="265" t="s">
        <v>266</v>
      </c>
      <c r="D944" s="265" t="s">
        <v>264</v>
      </c>
      <c r="E944" s="265" t="s">
        <v>264</v>
      </c>
      <c r="F944" s="265" t="s">
        <v>264</v>
      </c>
      <c r="G944" s="265" t="s">
        <v>264</v>
      </c>
      <c r="H944" s="265" t="s">
        <v>266</v>
      </c>
      <c r="I944" s="265" t="s">
        <v>266</v>
      </c>
      <c r="J944" s="265" t="s">
        <v>264</v>
      </c>
      <c r="K944" s="265" t="s">
        <v>266</v>
      </c>
      <c r="L944" s="265" t="s">
        <v>266</v>
      </c>
      <c r="AQ944" s="267"/>
    </row>
    <row r="945" spans="1:43" s="265" customFormat="1">
      <c r="A945" s="265">
        <v>214849</v>
      </c>
      <c r="B945" s="265" t="s">
        <v>3417</v>
      </c>
      <c r="C945" s="265" t="s">
        <v>264</v>
      </c>
      <c r="D945" s="265" t="s">
        <v>264</v>
      </c>
      <c r="E945" s="265" t="s">
        <v>266</v>
      </c>
      <c r="F945" s="265" t="s">
        <v>264</v>
      </c>
      <c r="G945" s="265" t="s">
        <v>264</v>
      </c>
      <c r="H945" s="265" t="s">
        <v>265</v>
      </c>
      <c r="I945" s="265" t="s">
        <v>266</v>
      </c>
      <c r="J945" s="265" t="s">
        <v>264</v>
      </c>
      <c r="K945" s="265" t="s">
        <v>264</v>
      </c>
      <c r="L945" s="265" t="s">
        <v>266</v>
      </c>
      <c r="AQ945" s="267"/>
    </row>
    <row r="946" spans="1:43" s="265" customFormat="1">
      <c r="A946" s="265">
        <v>215689</v>
      </c>
      <c r="B946" s="265" t="s">
        <v>3417</v>
      </c>
      <c r="C946" s="265" t="s">
        <v>265</v>
      </c>
      <c r="D946" s="265" t="s">
        <v>265</v>
      </c>
      <c r="E946" s="265" t="s">
        <v>266</v>
      </c>
      <c r="F946" s="265" t="s">
        <v>266</v>
      </c>
      <c r="G946" s="265" t="s">
        <v>265</v>
      </c>
      <c r="H946" s="265" t="s">
        <v>265</v>
      </c>
      <c r="I946" s="265" t="s">
        <v>265</v>
      </c>
      <c r="J946" s="265" t="s">
        <v>265</v>
      </c>
      <c r="K946" s="265" t="s">
        <v>265</v>
      </c>
      <c r="L946" s="265" t="s">
        <v>265</v>
      </c>
      <c r="AQ946" s="267"/>
    </row>
    <row r="947" spans="1:43" s="265" customFormat="1">
      <c r="A947" s="265">
        <v>213520</v>
      </c>
      <c r="B947" s="265" t="s">
        <v>3417</v>
      </c>
      <c r="C947" s="265" t="s">
        <v>264</v>
      </c>
      <c r="D947" s="265" t="s">
        <v>266</v>
      </c>
      <c r="E947" s="265" t="s">
        <v>264</v>
      </c>
      <c r="F947" s="265" t="s">
        <v>264</v>
      </c>
      <c r="G947" s="265" t="s">
        <v>266</v>
      </c>
      <c r="H947" s="265" t="s">
        <v>266</v>
      </c>
      <c r="I947" s="265" t="s">
        <v>266</v>
      </c>
      <c r="J947" s="265" t="s">
        <v>264</v>
      </c>
      <c r="K947" s="265" t="s">
        <v>264</v>
      </c>
      <c r="L947" s="265" t="s">
        <v>264</v>
      </c>
      <c r="AQ947" s="267"/>
    </row>
    <row r="948" spans="1:43" s="265" customFormat="1">
      <c r="A948" s="265">
        <v>215690</v>
      </c>
      <c r="B948" s="265" t="s">
        <v>3417</v>
      </c>
      <c r="C948" s="265" t="s">
        <v>265</v>
      </c>
      <c r="D948" s="265" t="s">
        <v>266</v>
      </c>
      <c r="E948" s="265" t="s">
        <v>266</v>
      </c>
      <c r="F948" s="265" t="s">
        <v>266</v>
      </c>
      <c r="G948" s="265" t="s">
        <v>265</v>
      </c>
      <c r="H948" s="265" t="s">
        <v>265</v>
      </c>
      <c r="I948" s="265" t="s">
        <v>265</v>
      </c>
      <c r="J948" s="265" t="s">
        <v>265</v>
      </c>
      <c r="K948" s="265" t="s">
        <v>265</v>
      </c>
      <c r="L948" s="265" t="s">
        <v>265</v>
      </c>
      <c r="AQ948" s="267"/>
    </row>
    <row r="949" spans="1:43" s="265" customFormat="1">
      <c r="A949" s="265">
        <v>214850</v>
      </c>
      <c r="B949" s="265" t="s">
        <v>3417</v>
      </c>
      <c r="C949" s="265" t="s">
        <v>266</v>
      </c>
      <c r="D949" s="265" t="s">
        <v>266</v>
      </c>
      <c r="E949" s="265" t="s">
        <v>266</v>
      </c>
      <c r="F949" s="265" t="s">
        <v>266</v>
      </c>
      <c r="G949" s="265" t="s">
        <v>265</v>
      </c>
      <c r="H949" s="265" t="s">
        <v>265</v>
      </c>
      <c r="I949" s="265" t="s">
        <v>265</v>
      </c>
      <c r="J949" s="265" t="s">
        <v>266</v>
      </c>
      <c r="K949" s="265" t="s">
        <v>266</v>
      </c>
      <c r="L949" s="265" t="s">
        <v>266</v>
      </c>
      <c r="AQ949" s="267"/>
    </row>
    <row r="950" spans="1:43" s="265" customFormat="1">
      <c r="A950" s="265">
        <v>213524</v>
      </c>
      <c r="B950" s="265" t="s">
        <v>3417</v>
      </c>
      <c r="C950" s="265" t="s">
        <v>264</v>
      </c>
      <c r="D950" s="265" t="s">
        <v>264</v>
      </c>
      <c r="E950" s="265" t="s">
        <v>266</v>
      </c>
      <c r="F950" s="265" t="s">
        <v>264</v>
      </c>
      <c r="G950" s="265" t="s">
        <v>264</v>
      </c>
      <c r="H950" s="265" t="s">
        <v>264</v>
      </c>
      <c r="I950" s="265" t="s">
        <v>264</v>
      </c>
      <c r="J950" s="265" t="s">
        <v>266</v>
      </c>
      <c r="K950" s="265" t="s">
        <v>266</v>
      </c>
      <c r="L950" s="265" t="s">
        <v>266</v>
      </c>
      <c r="AQ950" s="267"/>
    </row>
    <row r="951" spans="1:43" s="265" customFormat="1">
      <c r="A951" s="265">
        <v>215692</v>
      </c>
      <c r="B951" s="265" t="s">
        <v>3417</v>
      </c>
      <c r="C951" s="265" t="s">
        <v>266</v>
      </c>
      <c r="D951" s="265" t="s">
        <v>266</v>
      </c>
      <c r="E951" s="265" t="s">
        <v>266</v>
      </c>
      <c r="F951" s="265" t="s">
        <v>266</v>
      </c>
      <c r="G951" s="265" t="s">
        <v>266</v>
      </c>
      <c r="H951" s="265" t="s">
        <v>265</v>
      </c>
      <c r="I951" s="265" t="s">
        <v>265</v>
      </c>
      <c r="J951" s="265" t="s">
        <v>265</v>
      </c>
      <c r="K951" s="265" t="s">
        <v>265</v>
      </c>
      <c r="L951" s="265" t="s">
        <v>265</v>
      </c>
      <c r="AQ951" s="267"/>
    </row>
    <row r="952" spans="1:43" s="265" customFormat="1">
      <c r="A952" s="265">
        <v>215693</v>
      </c>
      <c r="B952" s="265" t="s">
        <v>3417</v>
      </c>
      <c r="C952" s="265" t="s">
        <v>266</v>
      </c>
      <c r="D952" s="265" t="s">
        <v>266</v>
      </c>
      <c r="E952" s="265" t="s">
        <v>266</v>
      </c>
      <c r="F952" s="265" t="s">
        <v>266</v>
      </c>
      <c r="G952" s="265" t="s">
        <v>266</v>
      </c>
      <c r="H952" s="265" t="s">
        <v>265</v>
      </c>
      <c r="I952" s="265" t="s">
        <v>265</v>
      </c>
      <c r="J952" s="265" t="s">
        <v>265</v>
      </c>
      <c r="K952" s="265" t="s">
        <v>265</v>
      </c>
      <c r="L952" s="265" t="s">
        <v>265</v>
      </c>
      <c r="AQ952" s="267"/>
    </row>
    <row r="953" spans="1:43" s="265" customFormat="1">
      <c r="A953" s="265">
        <v>215694</v>
      </c>
      <c r="B953" s="265" t="s">
        <v>3417</v>
      </c>
      <c r="C953" s="265" t="s">
        <v>266</v>
      </c>
      <c r="D953" s="265" t="s">
        <v>266</v>
      </c>
      <c r="E953" s="265" t="s">
        <v>266</v>
      </c>
      <c r="F953" s="265" t="s">
        <v>266</v>
      </c>
      <c r="G953" s="265" t="s">
        <v>265</v>
      </c>
      <c r="H953" s="265" t="s">
        <v>265</v>
      </c>
      <c r="I953" s="265" t="s">
        <v>265</v>
      </c>
      <c r="J953" s="265" t="s">
        <v>265</v>
      </c>
      <c r="K953" s="265" t="s">
        <v>265</v>
      </c>
      <c r="L953" s="265" t="s">
        <v>265</v>
      </c>
      <c r="AQ953" s="267"/>
    </row>
    <row r="954" spans="1:43" s="265" customFormat="1" ht="15.75">
      <c r="A954" s="268">
        <v>213529</v>
      </c>
      <c r="B954" s="265" t="s">
        <v>3417</v>
      </c>
      <c r="C954" s="269" t="s">
        <v>265</v>
      </c>
      <c r="D954" s="269" t="s">
        <v>265</v>
      </c>
      <c r="E954" s="269" t="s">
        <v>265</v>
      </c>
      <c r="F954" s="269" t="s">
        <v>266</v>
      </c>
      <c r="G954" s="269" t="s">
        <v>266</v>
      </c>
      <c r="H954" s="269" t="s">
        <v>265</v>
      </c>
      <c r="I954" s="269" t="s">
        <v>266</v>
      </c>
      <c r="J954" s="269" t="s">
        <v>265</v>
      </c>
      <c r="K954" s="269" t="s">
        <v>266</v>
      </c>
      <c r="L954" s="269" t="s">
        <v>265</v>
      </c>
      <c r="M954" s="269"/>
      <c r="N954" s="269"/>
      <c r="O954" s="269"/>
      <c r="P954" s="269"/>
      <c r="Q954" s="269"/>
      <c r="R954" s="269"/>
      <c r="S954" s="269"/>
      <c r="T954" s="269"/>
      <c r="U954" s="269"/>
      <c r="V954" s="269"/>
      <c r="W954" s="269"/>
      <c r="X954" s="269"/>
      <c r="Y954" s="269"/>
      <c r="Z954" s="269"/>
      <c r="AA954" s="269"/>
      <c r="AB954" s="269"/>
      <c r="AC954" s="269"/>
      <c r="AD954" s="269"/>
      <c r="AE954" s="269"/>
      <c r="AF954" s="269"/>
      <c r="AG954" s="269"/>
      <c r="AH954" s="269"/>
      <c r="AI954" s="269"/>
      <c r="AJ954" s="269"/>
      <c r="AK954" s="269"/>
      <c r="AL954" s="269"/>
      <c r="AM954" s="269"/>
      <c r="AN954" s="269"/>
      <c r="AO954" s="269"/>
      <c r="AP954" s="269"/>
      <c r="AQ954" s="267"/>
    </row>
    <row r="955" spans="1:43" s="265" customFormat="1">
      <c r="A955" s="265">
        <v>215695</v>
      </c>
      <c r="B955" s="265" t="s">
        <v>3417</v>
      </c>
      <c r="C955" s="265" t="s">
        <v>266</v>
      </c>
      <c r="D955" s="265" t="s">
        <v>266</v>
      </c>
      <c r="E955" s="265" t="s">
        <v>266</v>
      </c>
      <c r="F955" s="265" t="s">
        <v>266</v>
      </c>
      <c r="G955" s="265" t="s">
        <v>266</v>
      </c>
      <c r="H955" s="265" t="s">
        <v>265</v>
      </c>
      <c r="I955" s="265" t="s">
        <v>265</v>
      </c>
      <c r="J955" s="265" t="s">
        <v>265</v>
      </c>
      <c r="K955" s="265" t="s">
        <v>265</v>
      </c>
      <c r="L955" s="265" t="s">
        <v>265</v>
      </c>
      <c r="AQ955" s="267"/>
    </row>
    <row r="956" spans="1:43" s="265" customFormat="1" ht="15.75">
      <c r="A956" s="268">
        <v>214857</v>
      </c>
      <c r="B956" s="265" t="s">
        <v>3417</v>
      </c>
      <c r="C956" s="269" t="s">
        <v>266</v>
      </c>
      <c r="D956" s="269" t="s">
        <v>266</v>
      </c>
      <c r="E956" s="269" t="s">
        <v>266</v>
      </c>
      <c r="F956" s="269" t="s">
        <v>266</v>
      </c>
      <c r="G956" s="269" t="s">
        <v>266</v>
      </c>
      <c r="H956" s="269" t="s">
        <v>265</v>
      </c>
      <c r="I956" s="269" t="s">
        <v>265</v>
      </c>
      <c r="J956" s="269" t="s">
        <v>265</v>
      </c>
      <c r="K956" s="269" t="s">
        <v>265</v>
      </c>
      <c r="L956" s="269" t="s">
        <v>265</v>
      </c>
      <c r="M956" s="269"/>
      <c r="N956" s="269"/>
      <c r="O956" s="269"/>
      <c r="P956" s="269"/>
      <c r="Q956" s="269"/>
      <c r="R956" s="269"/>
      <c r="S956" s="269"/>
      <c r="T956" s="269"/>
      <c r="U956" s="269"/>
      <c r="V956" s="269"/>
      <c r="W956" s="269"/>
      <c r="X956" s="269"/>
      <c r="Y956" s="269"/>
      <c r="Z956" s="269"/>
      <c r="AA956" s="269"/>
      <c r="AB956" s="269"/>
      <c r="AC956" s="269"/>
      <c r="AD956" s="269"/>
      <c r="AE956" s="269"/>
      <c r="AF956" s="269"/>
      <c r="AG956" s="269"/>
      <c r="AH956" s="269"/>
      <c r="AI956" s="269"/>
      <c r="AJ956" s="269"/>
      <c r="AK956" s="269"/>
      <c r="AL956" s="269"/>
      <c r="AM956" s="269"/>
      <c r="AN956" s="269"/>
      <c r="AO956" s="269"/>
      <c r="AP956" s="269"/>
      <c r="AQ956" s="267"/>
    </row>
    <row r="957" spans="1:43" s="265" customFormat="1">
      <c r="A957" s="265">
        <v>215696</v>
      </c>
      <c r="B957" s="265" t="s">
        <v>3417</v>
      </c>
      <c r="C957" s="265" t="s">
        <v>265</v>
      </c>
      <c r="D957" s="265" t="s">
        <v>266</v>
      </c>
      <c r="E957" s="265" t="s">
        <v>266</v>
      </c>
      <c r="F957" s="265" t="s">
        <v>265</v>
      </c>
      <c r="G957" s="265" t="s">
        <v>266</v>
      </c>
      <c r="H957" s="265" t="s">
        <v>265</v>
      </c>
      <c r="I957" s="265" t="s">
        <v>265</v>
      </c>
      <c r="J957" s="265" t="s">
        <v>265</v>
      </c>
      <c r="K957" s="265" t="s">
        <v>265</v>
      </c>
      <c r="L957" s="265" t="s">
        <v>265</v>
      </c>
      <c r="AQ957" s="267"/>
    </row>
    <row r="958" spans="1:43" s="265" customFormat="1">
      <c r="A958" s="265">
        <v>213532</v>
      </c>
      <c r="B958" s="265" t="s">
        <v>3417</v>
      </c>
      <c r="C958" s="265" t="s">
        <v>264</v>
      </c>
      <c r="D958" s="265" t="s">
        <v>264</v>
      </c>
      <c r="E958" s="265" t="s">
        <v>264</v>
      </c>
      <c r="F958" s="265" t="s">
        <v>266</v>
      </c>
      <c r="G958" s="265" t="s">
        <v>266</v>
      </c>
      <c r="H958" s="265" t="s">
        <v>265</v>
      </c>
      <c r="I958" s="265" t="s">
        <v>265</v>
      </c>
      <c r="J958" s="265" t="s">
        <v>266</v>
      </c>
      <c r="K958" s="265" t="s">
        <v>266</v>
      </c>
      <c r="L958" s="265" t="s">
        <v>265</v>
      </c>
      <c r="AQ958" s="267"/>
    </row>
    <row r="959" spans="1:43" s="265" customFormat="1">
      <c r="A959" s="265">
        <v>215697</v>
      </c>
      <c r="B959" s="265" t="s">
        <v>3417</v>
      </c>
      <c r="C959" s="265" t="s">
        <v>265</v>
      </c>
      <c r="D959" s="265" t="s">
        <v>266</v>
      </c>
      <c r="E959" s="265" t="s">
        <v>266</v>
      </c>
      <c r="F959" s="265" t="s">
        <v>265</v>
      </c>
      <c r="G959" s="265" t="s">
        <v>266</v>
      </c>
      <c r="H959" s="265" t="s">
        <v>265</v>
      </c>
      <c r="I959" s="265" t="s">
        <v>265</v>
      </c>
      <c r="J959" s="265" t="s">
        <v>265</v>
      </c>
      <c r="K959" s="265" t="s">
        <v>265</v>
      </c>
      <c r="L959" s="265" t="s">
        <v>265</v>
      </c>
      <c r="AQ959" s="267"/>
    </row>
    <row r="960" spans="1:43" s="265" customFormat="1">
      <c r="A960" s="265">
        <v>215698</v>
      </c>
      <c r="B960" s="265" t="s">
        <v>3417</v>
      </c>
      <c r="C960" s="265" t="s">
        <v>266</v>
      </c>
      <c r="D960" s="265" t="s">
        <v>266</v>
      </c>
      <c r="E960" s="265" t="s">
        <v>266</v>
      </c>
      <c r="F960" s="265" t="s">
        <v>266</v>
      </c>
      <c r="G960" s="265" t="s">
        <v>265</v>
      </c>
      <c r="H960" s="265" t="s">
        <v>265</v>
      </c>
      <c r="I960" s="265" t="s">
        <v>265</v>
      </c>
      <c r="J960" s="265" t="s">
        <v>265</v>
      </c>
      <c r="K960" s="265" t="s">
        <v>265</v>
      </c>
      <c r="L960" s="265" t="s">
        <v>265</v>
      </c>
      <c r="AQ960" s="267"/>
    </row>
    <row r="961" spans="1:43" s="265" customFormat="1">
      <c r="A961" s="265">
        <v>214865</v>
      </c>
      <c r="B961" s="265" t="s">
        <v>3417</v>
      </c>
      <c r="C961" s="265" t="s">
        <v>266</v>
      </c>
      <c r="D961" s="265" t="s">
        <v>264</v>
      </c>
      <c r="E961" s="265" t="s">
        <v>264</v>
      </c>
      <c r="F961" s="265" t="s">
        <v>264</v>
      </c>
      <c r="G961" s="265" t="s">
        <v>266</v>
      </c>
      <c r="H961" s="265" t="s">
        <v>266</v>
      </c>
      <c r="I961" s="265" t="s">
        <v>264</v>
      </c>
      <c r="J961" s="265" t="s">
        <v>266</v>
      </c>
      <c r="K961" s="265" t="s">
        <v>266</v>
      </c>
      <c r="L961" s="265" t="s">
        <v>264</v>
      </c>
      <c r="AQ961" s="267"/>
    </row>
    <row r="962" spans="1:43" s="265" customFormat="1">
      <c r="A962" s="265">
        <v>212374</v>
      </c>
      <c r="B962" s="265" t="s">
        <v>3417</v>
      </c>
      <c r="C962" s="265" t="s">
        <v>264</v>
      </c>
      <c r="D962" s="265" t="s">
        <v>264</v>
      </c>
      <c r="E962" s="265" t="s">
        <v>264</v>
      </c>
      <c r="F962" s="265" t="s">
        <v>265</v>
      </c>
      <c r="G962" s="265" t="s">
        <v>265</v>
      </c>
      <c r="H962" s="265" t="s">
        <v>265</v>
      </c>
      <c r="I962" s="265" t="s">
        <v>266</v>
      </c>
      <c r="J962" s="265" t="s">
        <v>265</v>
      </c>
      <c r="K962" s="265" t="s">
        <v>266</v>
      </c>
      <c r="L962" s="265" t="s">
        <v>266</v>
      </c>
      <c r="AQ962" s="267"/>
    </row>
    <row r="963" spans="1:43" s="265" customFormat="1">
      <c r="A963" s="265">
        <v>214870</v>
      </c>
      <c r="B963" s="265" t="s">
        <v>3417</v>
      </c>
      <c r="C963" s="265" t="s">
        <v>265</v>
      </c>
      <c r="D963" s="265" t="s">
        <v>264</v>
      </c>
      <c r="E963" s="265" t="s">
        <v>264</v>
      </c>
      <c r="F963" s="265" t="s">
        <v>264</v>
      </c>
      <c r="G963" s="265" t="s">
        <v>264</v>
      </c>
      <c r="H963" s="265" t="s">
        <v>266</v>
      </c>
      <c r="I963" s="265" t="s">
        <v>266</v>
      </c>
      <c r="J963" s="265" t="s">
        <v>265</v>
      </c>
      <c r="K963" s="265" t="s">
        <v>266</v>
      </c>
      <c r="L963" s="265" t="s">
        <v>266</v>
      </c>
      <c r="AQ963" s="267"/>
    </row>
    <row r="964" spans="1:43" s="265" customFormat="1">
      <c r="A964" s="265">
        <v>215699</v>
      </c>
      <c r="B964" s="265" t="s">
        <v>3417</v>
      </c>
      <c r="C964" s="265" t="s">
        <v>265</v>
      </c>
      <c r="D964" s="265" t="s">
        <v>266</v>
      </c>
      <c r="E964" s="265" t="s">
        <v>266</v>
      </c>
      <c r="F964" s="265" t="s">
        <v>266</v>
      </c>
      <c r="G964" s="265" t="s">
        <v>266</v>
      </c>
      <c r="H964" s="265" t="s">
        <v>265</v>
      </c>
      <c r="I964" s="265" t="s">
        <v>265</v>
      </c>
      <c r="J964" s="265" t="s">
        <v>265</v>
      </c>
      <c r="K964" s="265" t="s">
        <v>265</v>
      </c>
      <c r="L964" s="265" t="s">
        <v>265</v>
      </c>
      <c r="AQ964" s="267"/>
    </row>
    <row r="965" spans="1:43" s="265" customFormat="1">
      <c r="A965" s="265">
        <v>213553</v>
      </c>
      <c r="B965" s="265" t="s">
        <v>3417</v>
      </c>
      <c r="C965" s="265" t="s">
        <v>264</v>
      </c>
      <c r="D965" s="265" t="s">
        <v>264</v>
      </c>
      <c r="E965" s="265" t="s">
        <v>264</v>
      </c>
      <c r="F965" s="265" t="s">
        <v>264</v>
      </c>
      <c r="G965" s="265" t="s">
        <v>264</v>
      </c>
      <c r="H965" s="265" t="s">
        <v>266</v>
      </c>
      <c r="I965" s="265" t="s">
        <v>264</v>
      </c>
      <c r="J965" s="265" t="s">
        <v>265</v>
      </c>
      <c r="K965" s="265" t="s">
        <v>264</v>
      </c>
      <c r="L965" s="265" t="s">
        <v>265</v>
      </c>
      <c r="AQ965" s="267"/>
    </row>
    <row r="966" spans="1:43" s="265" customFormat="1">
      <c r="A966" s="265">
        <v>215701</v>
      </c>
      <c r="B966" s="265" t="s">
        <v>3417</v>
      </c>
      <c r="C966" s="265" t="s">
        <v>266</v>
      </c>
      <c r="D966" s="265" t="s">
        <v>265</v>
      </c>
      <c r="E966" s="265" t="s">
        <v>266</v>
      </c>
      <c r="F966" s="265" t="s">
        <v>265</v>
      </c>
      <c r="G966" s="265" t="s">
        <v>265</v>
      </c>
      <c r="H966" s="265" t="s">
        <v>265</v>
      </c>
      <c r="I966" s="265" t="s">
        <v>265</v>
      </c>
      <c r="J966" s="265" t="s">
        <v>265</v>
      </c>
      <c r="K966" s="265" t="s">
        <v>265</v>
      </c>
      <c r="L966" s="265" t="s">
        <v>265</v>
      </c>
      <c r="AQ966" s="267"/>
    </row>
    <row r="967" spans="1:43" s="265" customFormat="1">
      <c r="A967" s="265">
        <v>215702</v>
      </c>
      <c r="B967" s="265" t="s">
        <v>3417</v>
      </c>
      <c r="C967" s="265" t="s">
        <v>265</v>
      </c>
      <c r="D967" s="265" t="s">
        <v>266</v>
      </c>
      <c r="E967" s="265" t="s">
        <v>266</v>
      </c>
      <c r="F967" s="265" t="s">
        <v>266</v>
      </c>
      <c r="G967" s="265" t="s">
        <v>266</v>
      </c>
      <c r="H967" s="265" t="s">
        <v>265</v>
      </c>
      <c r="I967" s="265" t="s">
        <v>265</v>
      </c>
      <c r="J967" s="265" t="s">
        <v>265</v>
      </c>
      <c r="K967" s="265" t="s">
        <v>265</v>
      </c>
      <c r="L967" s="265" t="s">
        <v>265</v>
      </c>
      <c r="AQ967" s="267"/>
    </row>
    <row r="968" spans="1:43" s="265" customFormat="1">
      <c r="A968" s="265">
        <v>214872</v>
      </c>
      <c r="B968" s="265" t="s">
        <v>3417</v>
      </c>
      <c r="C968" s="265" t="s">
        <v>264</v>
      </c>
      <c r="D968" s="265" t="s">
        <v>264</v>
      </c>
      <c r="E968" s="265" t="s">
        <v>266</v>
      </c>
      <c r="F968" s="265" t="s">
        <v>266</v>
      </c>
      <c r="G968" s="265" t="s">
        <v>265</v>
      </c>
      <c r="H968" s="265" t="s">
        <v>265</v>
      </c>
      <c r="I968" s="265" t="s">
        <v>266</v>
      </c>
      <c r="J968" s="265" t="s">
        <v>264</v>
      </c>
      <c r="K968" s="265" t="s">
        <v>266</v>
      </c>
      <c r="L968" s="265" t="s">
        <v>265</v>
      </c>
      <c r="AQ968" s="267"/>
    </row>
    <row r="969" spans="1:43" s="265" customFormat="1">
      <c r="A969" s="265">
        <v>215703</v>
      </c>
      <c r="B969" s="265" t="s">
        <v>3417</v>
      </c>
      <c r="C969" s="265" t="s">
        <v>266</v>
      </c>
      <c r="D969" s="265" t="s">
        <v>266</v>
      </c>
      <c r="E969" s="265" t="s">
        <v>266</v>
      </c>
      <c r="F969" s="265" t="s">
        <v>265</v>
      </c>
      <c r="G969" s="265" t="s">
        <v>265</v>
      </c>
      <c r="H969" s="265" t="s">
        <v>265</v>
      </c>
      <c r="I969" s="265" t="s">
        <v>265</v>
      </c>
      <c r="J969" s="265" t="s">
        <v>265</v>
      </c>
      <c r="K969" s="265" t="s">
        <v>265</v>
      </c>
      <c r="L969" s="265" t="s">
        <v>265</v>
      </c>
      <c r="AQ969" s="267"/>
    </row>
    <row r="970" spans="1:43" s="265" customFormat="1">
      <c r="A970" s="265">
        <v>213568</v>
      </c>
      <c r="B970" s="265" t="s">
        <v>3417</v>
      </c>
      <c r="C970" s="265" t="s">
        <v>266</v>
      </c>
      <c r="D970" s="265" t="s">
        <v>265</v>
      </c>
      <c r="E970" s="265" t="s">
        <v>264</v>
      </c>
      <c r="F970" s="265" t="s">
        <v>265</v>
      </c>
      <c r="G970" s="265" t="s">
        <v>265</v>
      </c>
      <c r="H970" s="265" t="s">
        <v>265</v>
      </c>
      <c r="I970" s="265" t="s">
        <v>266</v>
      </c>
      <c r="J970" s="265" t="s">
        <v>265</v>
      </c>
      <c r="K970" s="265" t="s">
        <v>266</v>
      </c>
      <c r="L970" s="265" t="s">
        <v>265</v>
      </c>
      <c r="AQ970" s="267"/>
    </row>
    <row r="971" spans="1:43" s="265" customFormat="1">
      <c r="A971" s="265">
        <v>215704</v>
      </c>
      <c r="B971" s="265" t="s">
        <v>3417</v>
      </c>
      <c r="C971" s="265" t="s">
        <v>266</v>
      </c>
      <c r="D971" s="265" t="s">
        <v>265</v>
      </c>
      <c r="E971" s="265" t="s">
        <v>266</v>
      </c>
      <c r="F971" s="265" t="s">
        <v>266</v>
      </c>
      <c r="G971" s="265" t="s">
        <v>265</v>
      </c>
      <c r="H971" s="265" t="s">
        <v>265</v>
      </c>
      <c r="I971" s="265" t="s">
        <v>265</v>
      </c>
      <c r="J971" s="265" t="s">
        <v>265</v>
      </c>
      <c r="K971" s="265" t="s">
        <v>265</v>
      </c>
      <c r="L971" s="265" t="s">
        <v>265</v>
      </c>
      <c r="AQ971" s="267"/>
    </row>
    <row r="972" spans="1:43" s="265" customFormat="1">
      <c r="A972" s="265">
        <v>215705</v>
      </c>
      <c r="B972" s="265" t="s">
        <v>3417</v>
      </c>
      <c r="C972" s="265" t="s">
        <v>266</v>
      </c>
      <c r="D972" s="265" t="s">
        <v>265</v>
      </c>
      <c r="E972" s="265" t="s">
        <v>266</v>
      </c>
      <c r="F972" s="265" t="s">
        <v>266</v>
      </c>
      <c r="G972" s="265" t="s">
        <v>266</v>
      </c>
      <c r="H972" s="265" t="s">
        <v>265</v>
      </c>
      <c r="I972" s="265" t="s">
        <v>265</v>
      </c>
      <c r="J972" s="265" t="s">
        <v>265</v>
      </c>
      <c r="K972" s="265" t="s">
        <v>265</v>
      </c>
      <c r="L972" s="265" t="s">
        <v>265</v>
      </c>
      <c r="AQ972" s="267"/>
    </row>
    <row r="973" spans="1:43" s="265" customFormat="1">
      <c r="A973" s="265">
        <v>213574</v>
      </c>
      <c r="B973" s="265" t="s">
        <v>3417</v>
      </c>
      <c r="C973" s="265" t="s">
        <v>264</v>
      </c>
      <c r="D973" s="265" t="s">
        <v>266</v>
      </c>
      <c r="E973" s="265" t="s">
        <v>264</v>
      </c>
      <c r="F973" s="265" t="s">
        <v>264</v>
      </c>
      <c r="G973" s="265" t="s">
        <v>265</v>
      </c>
      <c r="H973" s="265" t="s">
        <v>265</v>
      </c>
      <c r="I973" s="265" t="s">
        <v>264</v>
      </c>
      <c r="J973" s="265" t="s">
        <v>264</v>
      </c>
      <c r="K973" s="265" t="s">
        <v>266</v>
      </c>
      <c r="L973" s="265" t="s">
        <v>266</v>
      </c>
      <c r="AQ973" s="267"/>
    </row>
    <row r="974" spans="1:43" s="265" customFormat="1">
      <c r="A974" s="265">
        <v>209281</v>
      </c>
      <c r="B974" s="265" t="s">
        <v>3417</v>
      </c>
      <c r="C974" s="265" t="s">
        <v>266</v>
      </c>
      <c r="D974" s="265" t="s">
        <v>265</v>
      </c>
      <c r="E974" s="265" t="s">
        <v>264</v>
      </c>
      <c r="F974" s="265" t="s">
        <v>266</v>
      </c>
      <c r="G974" s="265" t="s">
        <v>265</v>
      </c>
      <c r="H974" s="265" t="s">
        <v>265</v>
      </c>
      <c r="I974" s="265" t="s">
        <v>264</v>
      </c>
      <c r="J974" s="265" t="s">
        <v>264</v>
      </c>
      <c r="K974" s="265" t="s">
        <v>264</v>
      </c>
      <c r="L974" s="265" t="s">
        <v>264</v>
      </c>
      <c r="AQ974" s="267"/>
    </row>
    <row r="975" spans="1:43" s="265" customFormat="1">
      <c r="A975" s="265">
        <v>215706</v>
      </c>
      <c r="B975" s="265" t="s">
        <v>3417</v>
      </c>
      <c r="C975" s="265" t="s">
        <v>266</v>
      </c>
      <c r="D975" s="265" t="s">
        <v>266</v>
      </c>
      <c r="E975" s="265" t="s">
        <v>266</v>
      </c>
      <c r="F975" s="265" t="s">
        <v>266</v>
      </c>
      <c r="G975" s="265" t="s">
        <v>265</v>
      </c>
      <c r="H975" s="265" t="s">
        <v>265</v>
      </c>
      <c r="I975" s="265" t="s">
        <v>265</v>
      </c>
      <c r="J975" s="265" t="s">
        <v>265</v>
      </c>
      <c r="K975" s="265" t="s">
        <v>265</v>
      </c>
      <c r="L975" s="265" t="s">
        <v>265</v>
      </c>
      <c r="AQ975" s="267"/>
    </row>
    <row r="976" spans="1:43" s="265" customFormat="1" ht="15.75">
      <c r="A976" s="268">
        <v>213547</v>
      </c>
      <c r="B976" s="265" t="s">
        <v>3417</v>
      </c>
      <c r="C976" s="269" t="s">
        <v>264</v>
      </c>
      <c r="D976" s="269" t="s">
        <v>264</v>
      </c>
      <c r="E976" s="269" t="s">
        <v>264</v>
      </c>
      <c r="F976" s="269" t="s">
        <v>264</v>
      </c>
      <c r="G976" s="269" t="s">
        <v>264</v>
      </c>
      <c r="H976" s="269" t="s">
        <v>265</v>
      </c>
      <c r="I976" s="269" t="s">
        <v>266</v>
      </c>
      <c r="J976" s="269" t="s">
        <v>264</v>
      </c>
      <c r="K976" s="269" t="s">
        <v>264</v>
      </c>
      <c r="L976" s="269" t="s">
        <v>264</v>
      </c>
      <c r="M976" s="269"/>
      <c r="N976" s="269"/>
      <c r="O976" s="269"/>
      <c r="P976" s="269"/>
      <c r="Q976" s="269"/>
      <c r="R976" s="269"/>
      <c r="S976" s="269"/>
      <c r="T976" s="269"/>
      <c r="U976" s="269"/>
      <c r="V976" s="269"/>
      <c r="W976" s="269"/>
      <c r="X976" s="269"/>
      <c r="Y976" s="269"/>
      <c r="Z976" s="269"/>
      <c r="AA976" s="269"/>
      <c r="AB976" s="269"/>
      <c r="AC976" s="269"/>
      <c r="AD976" s="269"/>
      <c r="AE976" s="269"/>
      <c r="AF976" s="269"/>
      <c r="AG976" s="269"/>
      <c r="AH976" s="269"/>
      <c r="AI976" s="269"/>
      <c r="AJ976" s="269"/>
      <c r="AK976" s="269"/>
      <c r="AL976" s="269"/>
      <c r="AM976" s="269"/>
      <c r="AN976" s="269"/>
      <c r="AO976" s="269"/>
      <c r="AP976" s="269"/>
      <c r="AQ976" s="267"/>
    </row>
    <row r="977" spans="1:43" s="265" customFormat="1">
      <c r="A977" s="265">
        <v>215707</v>
      </c>
      <c r="B977" s="265" t="s">
        <v>3417</v>
      </c>
      <c r="C977" s="265" t="s">
        <v>265</v>
      </c>
      <c r="D977" s="265" t="s">
        <v>265</v>
      </c>
      <c r="E977" s="265" t="s">
        <v>266</v>
      </c>
      <c r="F977" s="265" t="s">
        <v>266</v>
      </c>
      <c r="G977" s="265" t="s">
        <v>265</v>
      </c>
      <c r="H977" s="265" t="s">
        <v>265</v>
      </c>
      <c r="I977" s="265" t="s">
        <v>265</v>
      </c>
      <c r="J977" s="265" t="s">
        <v>265</v>
      </c>
      <c r="K977" s="265" t="s">
        <v>265</v>
      </c>
      <c r="L977" s="265" t="s">
        <v>265</v>
      </c>
      <c r="AQ977" s="267"/>
    </row>
    <row r="978" spans="1:43" s="265" customFormat="1">
      <c r="A978" s="265">
        <v>212387</v>
      </c>
      <c r="B978" s="265" t="s">
        <v>3417</v>
      </c>
      <c r="C978" s="265" t="s">
        <v>266</v>
      </c>
      <c r="D978" s="265" t="s">
        <v>264</v>
      </c>
      <c r="E978" s="265" t="s">
        <v>264</v>
      </c>
      <c r="F978" s="265" t="s">
        <v>264</v>
      </c>
      <c r="G978" s="265" t="s">
        <v>266</v>
      </c>
      <c r="H978" s="265" t="s">
        <v>265</v>
      </c>
      <c r="I978" s="265" t="s">
        <v>264</v>
      </c>
      <c r="J978" s="265" t="s">
        <v>266</v>
      </c>
      <c r="K978" s="265" t="s">
        <v>266</v>
      </c>
      <c r="L978" s="265" t="s">
        <v>266</v>
      </c>
      <c r="AQ978" s="267"/>
    </row>
    <row r="979" spans="1:43" s="265" customFormat="1">
      <c r="A979" s="265">
        <v>213585</v>
      </c>
      <c r="B979" s="265" t="s">
        <v>3417</v>
      </c>
      <c r="C979" s="265" t="s">
        <v>266</v>
      </c>
      <c r="D979" s="265" t="s">
        <v>266</v>
      </c>
      <c r="E979" s="265" t="s">
        <v>264</v>
      </c>
      <c r="F979" s="265" t="s">
        <v>264</v>
      </c>
      <c r="G979" s="265" t="s">
        <v>266</v>
      </c>
      <c r="H979" s="265" t="s">
        <v>266</v>
      </c>
      <c r="I979" s="265" t="s">
        <v>266</v>
      </c>
      <c r="J979" s="265" t="s">
        <v>266</v>
      </c>
      <c r="K979" s="265" t="s">
        <v>266</v>
      </c>
      <c r="L979" s="265" t="s">
        <v>266</v>
      </c>
      <c r="AQ979" s="267"/>
    </row>
    <row r="980" spans="1:43" s="265" customFormat="1">
      <c r="A980" s="265">
        <v>215708</v>
      </c>
      <c r="B980" s="265" t="s">
        <v>3417</v>
      </c>
      <c r="C980" s="265" t="s">
        <v>265</v>
      </c>
      <c r="D980" s="265" t="s">
        <v>266</v>
      </c>
      <c r="E980" s="265" t="s">
        <v>266</v>
      </c>
      <c r="F980" s="265" t="s">
        <v>265</v>
      </c>
      <c r="G980" s="265" t="s">
        <v>265</v>
      </c>
      <c r="H980" s="265" t="s">
        <v>265</v>
      </c>
      <c r="I980" s="265" t="s">
        <v>265</v>
      </c>
      <c r="J980" s="265" t="s">
        <v>265</v>
      </c>
      <c r="K980" s="265" t="s">
        <v>265</v>
      </c>
      <c r="L980" s="265" t="s">
        <v>265</v>
      </c>
      <c r="AQ980" s="267"/>
    </row>
    <row r="981" spans="1:43" s="265" customFormat="1">
      <c r="A981" s="265">
        <v>214885</v>
      </c>
      <c r="B981" s="265" t="s">
        <v>3417</v>
      </c>
      <c r="C981" s="265" t="s">
        <v>265</v>
      </c>
      <c r="D981" s="265" t="s">
        <v>266</v>
      </c>
      <c r="E981" s="265" t="s">
        <v>264</v>
      </c>
      <c r="F981" s="265" t="s">
        <v>264</v>
      </c>
      <c r="G981" s="265" t="s">
        <v>265</v>
      </c>
      <c r="H981" s="265" t="s">
        <v>265</v>
      </c>
      <c r="I981" s="265" t="s">
        <v>266</v>
      </c>
      <c r="J981" s="265" t="s">
        <v>264</v>
      </c>
      <c r="K981" s="265" t="s">
        <v>264</v>
      </c>
      <c r="L981" s="265" t="s">
        <v>266</v>
      </c>
      <c r="AQ981" s="267"/>
    </row>
    <row r="982" spans="1:43" s="265" customFormat="1">
      <c r="A982" s="265">
        <v>214886</v>
      </c>
      <c r="B982" s="265" t="s">
        <v>3417</v>
      </c>
      <c r="C982" s="265" t="s">
        <v>264</v>
      </c>
      <c r="D982" s="265" t="s">
        <v>264</v>
      </c>
      <c r="E982" s="265" t="s">
        <v>264</v>
      </c>
      <c r="F982" s="265" t="s">
        <v>266</v>
      </c>
      <c r="G982" s="265" t="s">
        <v>266</v>
      </c>
      <c r="H982" s="265" t="s">
        <v>266</v>
      </c>
      <c r="I982" s="265" t="s">
        <v>264</v>
      </c>
      <c r="J982" s="265" t="s">
        <v>266</v>
      </c>
      <c r="K982" s="265" t="s">
        <v>266</v>
      </c>
      <c r="L982" s="265" t="s">
        <v>265</v>
      </c>
      <c r="AQ982" s="267"/>
    </row>
    <row r="983" spans="1:43" s="265" customFormat="1">
      <c r="A983" s="265">
        <v>214887</v>
      </c>
      <c r="B983" s="265" t="s">
        <v>3417</v>
      </c>
      <c r="C983" s="265" t="s">
        <v>264</v>
      </c>
      <c r="D983" s="265" t="s">
        <v>264</v>
      </c>
      <c r="E983" s="265" t="s">
        <v>264</v>
      </c>
      <c r="F983" s="265" t="s">
        <v>264</v>
      </c>
      <c r="G983" s="265" t="s">
        <v>265</v>
      </c>
      <c r="H983" s="265" t="s">
        <v>265</v>
      </c>
      <c r="I983" s="265" t="s">
        <v>266</v>
      </c>
      <c r="J983" s="265" t="s">
        <v>265</v>
      </c>
      <c r="K983" s="265" t="s">
        <v>266</v>
      </c>
      <c r="L983" s="265" t="s">
        <v>265</v>
      </c>
      <c r="AQ983" s="267"/>
    </row>
    <row r="984" spans="1:43" s="265" customFormat="1">
      <c r="A984" s="265">
        <v>216210</v>
      </c>
      <c r="B984" s="265" t="s">
        <v>3417</v>
      </c>
      <c r="C984" s="265" t="s">
        <v>265</v>
      </c>
      <c r="D984" s="265" t="s">
        <v>266</v>
      </c>
      <c r="E984" s="265" t="s">
        <v>266</v>
      </c>
      <c r="F984" s="265" t="s">
        <v>265</v>
      </c>
      <c r="G984" s="265" t="s">
        <v>266</v>
      </c>
      <c r="H984" s="265" t="s">
        <v>265</v>
      </c>
      <c r="I984" s="265" t="s">
        <v>265</v>
      </c>
      <c r="J984" s="265" t="s">
        <v>265</v>
      </c>
      <c r="K984" s="265" t="s">
        <v>265</v>
      </c>
      <c r="L984" s="265" t="s">
        <v>265</v>
      </c>
      <c r="AQ984" s="267"/>
    </row>
    <row r="985" spans="1:43" s="265" customFormat="1">
      <c r="A985" s="265">
        <v>212391</v>
      </c>
      <c r="B985" s="265" t="s">
        <v>3417</v>
      </c>
      <c r="C985" s="265" t="s">
        <v>264</v>
      </c>
      <c r="D985" s="265" t="s">
        <v>264</v>
      </c>
      <c r="E985" s="265" t="s">
        <v>264</v>
      </c>
      <c r="F985" s="265" t="s">
        <v>264</v>
      </c>
      <c r="G985" s="265" t="s">
        <v>264</v>
      </c>
      <c r="H985" s="265" t="s">
        <v>265</v>
      </c>
      <c r="I985" s="265" t="s">
        <v>266</v>
      </c>
      <c r="J985" s="265" t="s">
        <v>264</v>
      </c>
      <c r="K985" s="265" t="s">
        <v>264</v>
      </c>
      <c r="L985" s="265" t="s">
        <v>265</v>
      </c>
      <c r="AQ985" s="267"/>
    </row>
    <row r="986" spans="1:43" s="265" customFormat="1">
      <c r="A986" s="265">
        <v>215709</v>
      </c>
      <c r="B986" s="265" t="s">
        <v>3417</v>
      </c>
      <c r="C986" s="265" t="s">
        <v>266</v>
      </c>
      <c r="D986" s="265" t="s">
        <v>266</v>
      </c>
      <c r="E986" s="265" t="s">
        <v>266</v>
      </c>
      <c r="F986" s="265" t="s">
        <v>266</v>
      </c>
      <c r="G986" s="265" t="s">
        <v>266</v>
      </c>
      <c r="H986" s="265" t="s">
        <v>265</v>
      </c>
      <c r="I986" s="265" t="s">
        <v>265</v>
      </c>
      <c r="J986" s="265" t="s">
        <v>265</v>
      </c>
      <c r="K986" s="265" t="s">
        <v>265</v>
      </c>
      <c r="L986" s="265" t="s">
        <v>265</v>
      </c>
      <c r="AQ986" s="267"/>
    </row>
    <row r="987" spans="1:43" s="265" customFormat="1" ht="15.75">
      <c r="A987" s="268">
        <v>215710</v>
      </c>
      <c r="B987" s="265" t="s">
        <v>3417</v>
      </c>
      <c r="C987" s="269" t="s">
        <v>265</v>
      </c>
      <c r="D987" s="269" t="s">
        <v>265</v>
      </c>
      <c r="E987" s="269" t="s">
        <v>265</v>
      </c>
      <c r="F987" s="269" t="s">
        <v>265</v>
      </c>
      <c r="G987" s="269" t="s">
        <v>265</v>
      </c>
      <c r="H987" s="269" t="s">
        <v>265</v>
      </c>
      <c r="I987" s="269" t="s">
        <v>265</v>
      </c>
      <c r="J987" s="269" t="s">
        <v>265</v>
      </c>
      <c r="K987" s="269" t="s">
        <v>265</v>
      </c>
      <c r="L987" s="269" t="s">
        <v>265</v>
      </c>
      <c r="M987" s="269"/>
      <c r="N987" s="269"/>
      <c r="O987" s="269"/>
      <c r="P987" s="269"/>
      <c r="Q987" s="269"/>
      <c r="R987" s="269"/>
      <c r="S987" s="269"/>
      <c r="T987" s="269"/>
      <c r="U987" s="269"/>
      <c r="V987" s="269"/>
      <c r="W987" s="269"/>
      <c r="X987" s="269"/>
      <c r="Y987" s="269"/>
      <c r="Z987" s="269"/>
      <c r="AA987" s="269"/>
      <c r="AB987" s="269"/>
      <c r="AC987" s="269"/>
      <c r="AD987" s="269"/>
      <c r="AE987" s="269"/>
      <c r="AF987" s="269"/>
      <c r="AG987" s="269"/>
      <c r="AH987" s="269"/>
      <c r="AI987" s="269"/>
      <c r="AJ987" s="269"/>
      <c r="AK987" s="269"/>
      <c r="AL987" s="269"/>
      <c r="AM987" s="269"/>
      <c r="AN987" s="269"/>
      <c r="AO987" s="269"/>
      <c r="AP987" s="269"/>
      <c r="AQ987" s="267"/>
    </row>
    <row r="988" spans="1:43" s="265" customFormat="1">
      <c r="A988" s="265">
        <v>213592</v>
      </c>
      <c r="B988" s="265" t="s">
        <v>3417</v>
      </c>
      <c r="C988" s="265" t="s">
        <v>264</v>
      </c>
      <c r="D988" s="265" t="s">
        <v>266</v>
      </c>
      <c r="E988" s="265" t="s">
        <v>264</v>
      </c>
      <c r="F988" s="265" t="s">
        <v>266</v>
      </c>
      <c r="G988" s="265" t="s">
        <v>265</v>
      </c>
      <c r="H988" s="265" t="s">
        <v>265</v>
      </c>
      <c r="I988" s="265" t="s">
        <v>265</v>
      </c>
      <c r="J988" s="265" t="s">
        <v>265</v>
      </c>
      <c r="K988" s="265" t="s">
        <v>265</v>
      </c>
      <c r="L988" s="265" t="s">
        <v>265</v>
      </c>
      <c r="AQ988" s="267"/>
    </row>
    <row r="989" spans="1:43" s="265" customFormat="1">
      <c r="A989" s="265">
        <v>213593</v>
      </c>
      <c r="B989" s="265" t="s">
        <v>3417</v>
      </c>
      <c r="C989" s="265" t="s">
        <v>264</v>
      </c>
      <c r="D989" s="265" t="s">
        <v>264</v>
      </c>
      <c r="E989" s="265" t="s">
        <v>264</v>
      </c>
      <c r="F989" s="265" t="s">
        <v>264</v>
      </c>
      <c r="G989" s="265" t="s">
        <v>265</v>
      </c>
      <c r="H989" s="265" t="s">
        <v>265</v>
      </c>
      <c r="I989" s="265" t="s">
        <v>264</v>
      </c>
      <c r="J989" s="265" t="s">
        <v>265</v>
      </c>
      <c r="K989" s="265" t="s">
        <v>264</v>
      </c>
      <c r="L989" s="265" t="s">
        <v>264</v>
      </c>
      <c r="AQ989" s="267"/>
    </row>
    <row r="990" spans="1:43" s="265" customFormat="1">
      <c r="A990" s="265">
        <v>215711</v>
      </c>
      <c r="B990" s="265" t="s">
        <v>3417</v>
      </c>
      <c r="C990" s="265" t="s">
        <v>266</v>
      </c>
      <c r="D990" s="265" t="s">
        <v>266</v>
      </c>
      <c r="E990" s="265" t="s">
        <v>266</v>
      </c>
      <c r="F990" s="265" t="s">
        <v>266</v>
      </c>
      <c r="G990" s="265" t="s">
        <v>266</v>
      </c>
      <c r="H990" s="265" t="s">
        <v>265</v>
      </c>
      <c r="I990" s="265" t="s">
        <v>265</v>
      </c>
      <c r="J990" s="265" t="s">
        <v>265</v>
      </c>
      <c r="K990" s="265" t="s">
        <v>265</v>
      </c>
      <c r="L990" s="265" t="s">
        <v>265</v>
      </c>
      <c r="AQ990" s="267"/>
    </row>
    <row r="991" spans="1:43" s="265" customFormat="1">
      <c r="A991" s="265">
        <v>215712</v>
      </c>
      <c r="B991" s="265" t="s">
        <v>3417</v>
      </c>
      <c r="C991" s="265" t="s">
        <v>266</v>
      </c>
      <c r="D991" s="265" t="s">
        <v>265</v>
      </c>
      <c r="E991" s="265" t="s">
        <v>266</v>
      </c>
      <c r="F991" s="265" t="s">
        <v>265</v>
      </c>
      <c r="G991" s="265" t="s">
        <v>265</v>
      </c>
      <c r="H991" s="265" t="s">
        <v>265</v>
      </c>
      <c r="I991" s="265" t="s">
        <v>265</v>
      </c>
      <c r="J991" s="265" t="s">
        <v>265</v>
      </c>
      <c r="K991" s="265" t="s">
        <v>265</v>
      </c>
      <c r="L991" s="265" t="s">
        <v>265</v>
      </c>
      <c r="AQ991" s="267"/>
    </row>
    <row r="992" spans="1:43" s="265" customFormat="1">
      <c r="A992" s="265">
        <v>215713</v>
      </c>
      <c r="B992" s="265" t="s">
        <v>3417</v>
      </c>
      <c r="C992" s="265" t="s">
        <v>266</v>
      </c>
      <c r="D992" s="265" t="s">
        <v>266</v>
      </c>
      <c r="E992" s="265" t="s">
        <v>266</v>
      </c>
      <c r="F992" s="265" t="s">
        <v>266</v>
      </c>
      <c r="G992" s="265" t="s">
        <v>266</v>
      </c>
      <c r="H992" s="265" t="s">
        <v>265</v>
      </c>
      <c r="I992" s="265" t="s">
        <v>265</v>
      </c>
      <c r="J992" s="265" t="s">
        <v>265</v>
      </c>
      <c r="K992" s="265" t="s">
        <v>265</v>
      </c>
      <c r="L992" s="265" t="s">
        <v>265</v>
      </c>
      <c r="AQ992" s="267"/>
    </row>
    <row r="993" spans="1:43" s="265" customFormat="1">
      <c r="A993" s="265">
        <v>215714</v>
      </c>
      <c r="B993" s="265" t="s">
        <v>3417</v>
      </c>
      <c r="C993" s="265" t="s">
        <v>266</v>
      </c>
      <c r="D993" s="265" t="s">
        <v>266</v>
      </c>
      <c r="E993" s="265" t="s">
        <v>266</v>
      </c>
      <c r="F993" s="265" t="s">
        <v>265</v>
      </c>
      <c r="G993" s="265" t="s">
        <v>265</v>
      </c>
      <c r="H993" s="265" t="s">
        <v>265</v>
      </c>
      <c r="I993" s="265" t="s">
        <v>265</v>
      </c>
      <c r="J993" s="265" t="s">
        <v>265</v>
      </c>
      <c r="K993" s="265" t="s">
        <v>265</v>
      </c>
      <c r="L993" s="265" t="s">
        <v>265</v>
      </c>
      <c r="AQ993" s="267"/>
    </row>
    <row r="994" spans="1:43" s="265" customFormat="1">
      <c r="A994" s="265">
        <v>213598</v>
      </c>
      <c r="B994" s="265" t="s">
        <v>3417</v>
      </c>
      <c r="C994" s="265" t="s">
        <v>266</v>
      </c>
      <c r="D994" s="265" t="s">
        <v>266</v>
      </c>
      <c r="E994" s="265" t="s">
        <v>264</v>
      </c>
      <c r="F994" s="265" t="s">
        <v>266</v>
      </c>
      <c r="G994" s="265" t="s">
        <v>266</v>
      </c>
      <c r="H994" s="265" t="s">
        <v>265</v>
      </c>
      <c r="I994" s="265" t="s">
        <v>265</v>
      </c>
      <c r="J994" s="265" t="s">
        <v>265</v>
      </c>
      <c r="K994" s="265" t="s">
        <v>265</v>
      </c>
      <c r="L994" s="265" t="s">
        <v>265</v>
      </c>
      <c r="AQ994" s="267"/>
    </row>
    <row r="995" spans="1:43" s="265" customFormat="1">
      <c r="A995" s="265">
        <v>214894</v>
      </c>
      <c r="B995" s="265" t="s">
        <v>3417</v>
      </c>
      <c r="C995" s="265" t="s">
        <v>265</v>
      </c>
      <c r="D995" s="265" t="s">
        <v>264</v>
      </c>
      <c r="E995" s="265" t="s">
        <v>264</v>
      </c>
      <c r="F995" s="265" t="s">
        <v>264</v>
      </c>
      <c r="G995" s="265" t="s">
        <v>264</v>
      </c>
      <c r="H995" s="265" t="s">
        <v>265</v>
      </c>
      <c r="I995" s="265" t="s">
        <v>265</v>
      </c>
      <c r="J995" s="265" t="s">
        <v>265</v>
      </c>
      <c r="K995" s="265" t="s">
        <v>265</v>
      </c>
      <c r="L995" s="265" t="s">
        <v>265</v>
      </c>
      <c r="AQ995" s="267"/>
    </row>
    <row r="996" spans="1:43" s="265" customFormat="1">
      <c r="A996" s="265">
        <v>213603</v>
      </c>
      <c r="B996" s="265" t="s">
        <v>3417</v>
      </c>
      <c r="C996" s="265" t="s">
        <v>264</v>
      </c>
      <c r="D996" s="265" t="s">
        <v>264</v>
      </c>
      <c r="E996" s="265" t="s">
        <v>264</v>
      </c>
      <c r="F996" s="265" t="s">
        <v>264</v>
      </c>
      <c r="G996" s="265" t="s">
        <v>265</v>
      </c>
      <c r="H996" s="265" t="s">
        <v>265</v>
      </c>
      <c r="I996" s="265" t="s">
        <v>265</v>
      </c>
      <c r="J996" s="265" t="s">
        <v>264</v>
      </c>
      <c r="K996" s="265" t="s">
        <v>264</v>
      </c>
      <c r="L996" s="265" t="s">
        <v>264</v>
      </c>
      <c r="AQ996" s="267"/>
    </row>
    <row r="997" spans="1:43" s="265" customFormat="1">
      <c r="A997" s="265">
        <v>213606</v>
      </c>
      <c r="B997" s="265" t="s">
        <v>3417</v>
      </c>
      <c r="C997" s="265" t="s">
        <v>264</v>
      </c>
      <c r="D997" s="265" t="s">
        <v>264</v>
      </c>
      <c r="E997" s="265" t="s">
        <v>264</v>
      </c>
      <c r="F997" s="265" t="s">
        <v>264</v>
      </c>
      <c r="G997" s="265" t="s">
        <v>264</v>
      </c>
      <c r="H997" s="265" t="s">
        <v>265</v>
      </c>
      <c r="I997" s="265" t="s">
        <v>264</v>
      </c>
      <c r="J997" s="265" t="s">
        <v>266</v>
      </c>
      <c r="K997" s="265" t="s">
        <v>264</v>
      </c>
      <c r="L997" s="265" t="s">
        <v>265</v>
      </c>
      <c r="AQ997" s="267"/>
    </row>
    <row r="998" spans="1:43" s="265" customFormat="1">
      <c r="A998" s="265">
        <v>215715</v>
      </c>
      <c r="B998" s="265" t="s">
        <v>3417</v>
      </c>
      <c r="C998" s="265" t="s">
        <v>266</v>
      </c>
      <c r="D998" s="265" t="s">
        <v>266</v>
      </c>
      <c r="E998" s="265" t="s">
        <v>266</v>
      </c>
      <c r="F998" s="265" t="s">
        <v>266</v>
      </c>
      <c r="G998" s="265" t="s">
        <v>266</v>
      </c>
      <c r="H998" s="265" t="s">
        <v>265</v>
      </c>
      <c r="I998" s="265" t="s">
        <v>265</v>
      </c>
      <c r="J998" s="265" t="s">
        <v>265</v>
      </c>
      <c r="K998" s="265" t="s">
        <v>265</v>
      </c>
      <c r="L998" s="265" t="s">
        <v>265</v>
      </c>
      <c r="AQ998" s="267"/>
    </row>
    <row r="999" spans="1:43" s="265" customFormat="1">
      <c r="A999" s="265">
        <v>215716</v>
      </c>
      <c r="B999" s="265" t="s">
        <v>3417</v>
      </c>
      <c r="C999" s="265" t="s">
        <v>266</v>
      </c>
      <c r="D999" s="265" t="s">
        <v>266</v>
      </c>
      <c r="E999" s="265" t="s">
        <v>266</v>
      </c>
      <c r="F999" s="265" t="s">
        <v>265</v>
      </c>
      <c r="G999" s="265" t="s">
        <v>265</v>
      </c>
      <c r="H999" s="265" t="s">
        <v>265</v>
      </c>
      <c r="I999" s="265" t="s">
        <v>265</v>
      </c>
      <c r="J999" s="265" t="s">
        <v>265</v>
      </c>
      <c r="K999" s="265" t="s">
        <v>265</v>
      </c>
      <c r="L999" s="265" t="s">
        <v>265</v>
      </c>
      <c r="AQ999" s="267"/>
    </row>
    <row r="1000" spans="1:43" s="265" customFormat="1">
      <c r="A1000" s="265">
        <v>215717</v>
      </c>
      <c r="B1000" s="265" t="s">
        <v>3417</v>
      </c>
      <c r="C1000" s="265" t="s">
        <v>265</v>
      </c>
      <c r="D1000" s="265" t="s">
        <v>266</v>
      </c>
      <c r="E1000" s="265" t="s">
        <v>266</v>
      </c>
      <c r="F1000" s="265" t="s">
        <v>266</v>
      </c>
      <c r="G1000" s="265" t="s">
        <v>265</v>
      </c>
      <c r="H1000" s="265" t="s">
        <v>265</v>
      </c>
      <c r="I1000" s="265" t="s">
        <v>265</v>
      </c>
      <c r="J1000" s="265" t="s">
        <v>265</v>
      </c>
      <c r="K1000" s="265" t="s">
        <v>265</v>
      </c>
      <c r="L1000" s="265" t="s">
        <v>265</v>
      </c>
      <c r="AQ1000" s="267"/>
    </row>
    <row r="1001" spans="1:43" s="265" customFormat="1">
      <c r="A1001" s="265">
        <v>215718</v>
      </c>
      <c r="B1001" s="265" t="s">
        <v>3417</v>
      </c>
      <c r="C1001" s="265" t="s">
        <v>266</v>
      </c>
      <c r="D1001" s="265" t="s">
        <v>266</v>
      </c>
      <c r="E1001" s="265" t="s">
        <v>266</v>
      </c>
      <c r="F1001" s="265" t="s">
        <v>265</v>
      </c>
      <c r="G1001" s="265" t="s">
        <v>266</v>
      </c>
      <c r="H1001" s="265" t="s">
        <v>265</v>
      </c>
      <c r="I1001" s="265" t="s">
        <v>265</v>
      </c>
      <c r="J1001" s="265" t="s">
        <v>265</v>
      </c>
      <c r="K1001" s="265" t="s">
        <v>265</v>
      </c>
      <c r="L1001" s="265" t="s">
        <v>265</v>
      </c>
      <c r="AQ1001" s="267"/>
    </row>
    <row r="1002" spans="1:43" s="265" customFormat="1">
      <c r="A1002" s="265">
        <v>215719</v>
      </c>
      <c r="B1002" s="265" t="s">
        <v>3417</v>
      </c>
      <c r="C1002" s="265" t="s">
        <v>266</v>
      </c>
      <c r="D1002" s="265" t="s">
        <v>265</v>
      </c>
      <c r="E1002" s="265" t="s">
        <v>265</v>
      </c>
      <c r="F1002" s="265" t="s">
        <v>266</v>
      </c>
      <c r="G1002" s="265" t="s">
        <v>266</v>
      </c>
      <c r="H1002" s="265" t="s">
        <v>265</v>
      </c>
      <c r="I1002" s="265" t="s">
        <v>265</v>
      </c>
      <c r="J1002" s="265" t="s">
        <v>265</v>
      </c>
      <c r="K1002" s="265" t="s">
        <v>265</v>
      </c>
      <c r="L1002" s="265" t="s">
        <v>265</v>
      </c>
      <c r="AQ1002" s="267"/>
    </row>
    <row r="1003" spans="1:43" s="265" customFormat="1">
      <c r="A1003" s="265">
        <v>215720</v>
      </c>
      <c r="B1003" s="265" t="s">
        <v>3417</v>
      </c>
      <c r="C1003" s="265" t="s">
        <v>266</v>
      </c>
      <c r="D1003" s="265" t="s">
        <v>266</v>
      </c>
      <c r="E1003" s="265" t="s">
        <v>266</v>
      </c>
      <c r="F1003" s="265" t="s">
        <v>266</v>
      </c>
      <c r="G1003" s="265" t="s">
        <v>266</v>
      </c>
      <c r="H1003" s="265" t="s">
        <v>265</v>
      </c>
      <c r="I1003" s="265" t="s">
        <v>265</v>
      </c>
      <c r="J1003" s="265" t="s">
        <v>265</v>
      </c>
      <c r="K1003" s="265" t="s">
        <v>265</v>
      </c>
      <c r="L1003" s="265" t="s">
        <v>265</v>
      </c>
      <c r="AQ1003" s="267"/>
    </row>
    <row r="1004" spans="1:43" s="265" customFormat="1">
      <c r="A1004" s="265">
        <v>215721</v>
      </c>
      <c r="B1004" s="265" t="s">
        <v>3417</v>
      </c>
      <c r="C1004" s="265" t="s">
        <v>265</v>
      </c>
      <c r="D1004" s="265" t="s">
        <v>266</v>
      </c>
      <c r="E1004" s="265" t="s">
        <v>266</v>
      </c>
      <c r="F1004" s="265" t="s">
        <v>266</v>
      </c>
      <c r="G1004" s="265" t="s">
        <v>265</v>
      </c>
      <c r="H1004" s="265" t="s">
        <v>265</v>
      </c>
      <c r="I1004" s="265" t="s">
        <v>265</v>
      </c>
      <c r="J1004" s="265" t="s">
        <v>265</v>
      </c>
      <c r="K1004" s="265" t="s">
        <v>265</v>
      </c>
      <c r="L1004" s="265" t="s">
        <v>265</v>
      </c>
      <c r="AQ1004" s="267"/>
    </row>
    <row r="1005" spans="1:43" s="265" customFormat="1" ht="15.75">
      <c r="A1005" s="268">
        <v>215722</v>
      </c>
      <c r="B1005" s="265" t="s">
        <v>3417</v>
      </c>
      <c r="C1005" s="269" t="s">
        <v>265</v>
      </c>
      <c r="D1005" s="269" t="s">
        <v>265</v>
      </c>
      <c r="E1005" s="269" t="s">
        <v>265</v>
      </c>
      <c r="F1005" s="269" t="s">
        <v>265</v>
      </c>
      <c r="G1005" s="269" t="s">
        <v>265</v>
      </c>
      <c r="H1005" s="269" t="s">
        <v>265</v>
      </c>
      <c r="I1005" s="269" t="s">
        <v>265</v>
      </c>
      <c r="J1005" s="269" t="s">
        <v>265</v>
      </c>
      <c r="K1005" s="269" t="s">
        <v>265</v>
      </c>
      <c r="L1005" s="269" t="s">
        <v>265</v>
      </c>
      <c r="M1005" s="269"/>
      <c r="N1005" s="269"/>
      <c r="O1005" s="269"/>
      <c r="P1005" s="269"/>
      <c r="Q1005" s="269"/>
      <c r="R1005" s="269"/>
      <c r="S1005" s="269"/>
      <c r="T1005" s="269"/>
      <c r="U1005" s="269"/>
      <c r="V1005" s="269"/>
      <c r="W1005" s="269"/>
      <c r="X1005" s="269"/>
      <c r="Y1005" s="269"/>
      <c r="Z1005" s="269"/>
      <c r="AA1005" s="269"/>
      <c r="AB1005" s="269"/>
      <c r="AC1005" s="269"/>
      <c r="AD1005" s="269"/>
      <c r="AE1005" s="269"/>
      <c r="AF1005" s="269"/>
      <c r="AG1005" s="269"/>
      <c r="AH1005" s="269"/>
      <c r="AI1005" s="269"/>
      <c r="AJ1005" s="269"/>
      <c r="AK1005" s="269"/>
      <c r="AL1005" s="269"/>
      <c r="AM1005" s="269"/>
      <c r="AN1005" s="269"/>
      <c r="AO1005" s="269"/>
      <c r="AP1005" s="269"/>
      <c r="AQ1005" s="267"/>
    </row>
    <row r="1006" spans="1:43" s="265" customFormat="1">
      <c r="A1006" s="265">
        <v>215723</v>
      </c>
      <c r="B1006" s="265" t="s">
        <v>3417</v>
      </c>
      <c r="C1006" s="265" t="s">
        <v>266</v>
      </c>
      <c r="D1006" s="265" t="s">
        <v>266</v>
      </c>
      <c r="E1006" s="265" t="s">
        <v>266</v>
      </c>
      <c r="F1006" s="265" t="s">
        <v>266</v>
      </c>
      <c r="G1006" s="265" t="s">
        <v>266</v>
      </c>
      <c r="H1006" s="265" t="s">
        <v>265</v>
      </c>
      <c r="I1006" s="265" t="s">
        <v>265</v>
      </c>
      <c r="J1006" s="265" t="s">
        <v>265</v>
      </c>
      <c r="K1006" s="265" t="s">
        <v>265</v>
      </c>
      <c r="L1006" s="265" t="s">
        <v>265</v>
      </c>
      <c r="AQ1006" s="267"/>
    </row>
    <row r="1007" spans="1:43" s="265" customFormat="1">
      <c r="A1007" s="265">
        <v>215724</v>
      </c>
      <c r="B1007" s="265" t="s">
        <v>3417</v>
      </c>
      <c r="C1007" s="265" t="s">
        <v>266</v>
      </c>
      <c r="D1007" s="265" t="s">
        <v>266</v>
      </c>
      <c r="E1007" s="265" t="s">
        <v>265</v>
      </c>
      <c r="F1007" s="265" t="s">
        <v>265</v>
      </c>
      <c r="G1007" s="265" t="s">
        <v>266</v>
      </c>
      <c r="H1007" s="265" t="s">
        <v>265</v>
      </c>
      <c r="I1007" s="265" t="s">
        <v>265</v>
      </c>
      <c r="J1007" s="265" t="s">
        <v>265</v>
      </c>
      <c r="K1007" s="265" t="s">
        <v>265</v>
      </c>
      <c r="L1007" s="265" t="s">
        <v>265</v>
      </c>
      <c r="AQ1007" s="267"/>
    </row>
    <row r="1008" spans="1:43" s="265" customFormat="1">
      <c r="A1008" s="265">
        <v>215725</v>
      </c>
      <c r="B1008" s="265" t="s">
        <v>3417</v>
      </c>
      <c r="C1008" s="265" t="s">
        <v>266</v>
      </c>
      <c r="D1008" s="265" t="s">
        <v>265</v>
      </c>
      <c r="E1008" s="265" t="s">
        <v>265</v>
      </c>
      <c r="F1008" s="265" t="s">
        <v>266</v>
      </c>
      <c r="G1008" s="265" t="s">
        <v>265</v>
      </c>
      <c r="H1008" s="265" t="s">
        <v>265</v>
      </c>
      <c r="I1008" s="265" t="s">
        <v>265</v>
      </c>
      <c r="J1008" s="265" t="s">
        <v>265</v>
      </c>
      <c r="K1008" s="265" t="s">
        <v>265</v>
      </c>
      <c r="L1008" s="265" t="s">
        <v>265</v>
      </c>
      <c r="AQ1008" s="267"/>
    </row>
    <row r="1009" spans="1:43" s="265" customFormat="1">
      <c r="A1009" s="265">
        <v>215726</v>
      </c>
      <c r="B1009" s="265" t="s">
        <v>3417</v>
      </c>
      <c r="C1009" s="265" t="s">
        <v>266</v>
      </c>
      <c r="D1009" s="265" t="s">
        <v>266</v>
      </c>
      <c r="E1009" s="265" t="s">
        <v>266</v>
      </c>
      <c r="F1009" s="265" t="s">
        <v>266</v>
      </c>
      <c r="G1009" s="265" t="s">
        <v>266</v>
      </c>
      <c r="H1009" s="265" t="s">
        <v>265</v>
      </c>
      <c r="I1009" s="265" t="s">
        <v>265</v>
      </c>
      <c r="J1009" s="265" t="s">
        <v>265</v>
      </c>
      <c r="K1009" s="265" t="s">
        <v>265</v>
      </c>
      <c r="L1009" s="265" t="s">
        <v>265</v>
      </c>
      <c r="AQ1009" s="267"/>
    </row>
    <row r="1010" spans="1:43" s="265" customFormat="1">
      <c r="A1010" s="265">
        <v>215727</v>
      </c>
      <c r="B1010" s="265" t="s">
        <v>3417</v>
      </c>
      <c r="C1010" s="265" t="s">
        <v>265</v>
      </c>
      <c r="D1010" s="265" t="s">
        <v>266</v>
      </c>
      <c r="E1010" s="265" t="s">
        <v>266</v>
      </c>
      <c r="F1010" s="265" t="s">
        <v>266</v>
      </c>
      <c r="G1010" s="265" t="s">
        <v>265</v>
      </c>
      <c r="H1010" s="265" t="s">
        <v>265</v>
      </c>
      <c r="I1010" s="265" t="s">
        <v>265</v>
      </c>
      <c r="J1010" s="265" t="s">
        <v>265</v>
      </c>
      <c r="K1010" s="265" t="s">
        <v>265</v>
      </c>
      <c r="L1010" s="265" t="s">
        <v>265</v>
      </c>
      <c r="AQ1010" s="267"/>
    </row>
    <row r="1011" spans="1:43" s="265" customFormat="1">
      <c r="A1011" s="265">
        <v>215728</v>
      </c>
      <c r="B1011" s="265" t="s">
        <v>3417</v>
      </c>
      <c r="C1011" s="265" t="s">
        <v>266</v>
      </c>
      <c r="D1011" s="265" t="s">
        <v>266</v>
      </c>
      <c r="E1011" s="265" t="s">
        <v>266</v>
      </c>
      <c r="F1011" s="265" t="s">
        <v>265</v>
      </c>
      <c r="G1011" s="265" t="s">
        <v>265</v>
      </c>
      <c r="H1011" s="265" t="s">
        <v>265</v>
      </c>
      <c r="I1011" s="265" t="s">
        <v>265</v>
      </c>
      <c r="J1011" s="265" t="s">
        <v>265</v>
      </c>
      <c r="K1011" s="265" t="s">
        <v>265</v>
      </c>
      <c r="L1011" s="265" t="s">
        <v>265</v>
      </c>
      <c r="AQ1011" s="267"/>
    </row>
    <row r="1012" spans="1:43" s="265" customFormat="1">
      <c r="A1012" s="265">
        <v>216200</v>
      </c>
      <c r="B1012" s="265" t="s">
        <v>3417</v>
      </c>
      <c r="C1012" s="265" t="s">
        <v>266</v>
      </c>
      <c r="D1012" s="265" t="s">
        <v>266</v>
      </c>
      <c r="E1012" s="265" t="s">
        <v>266</v>
      </c>
      <c r="F1012" s="265" t="s">
        <v>266</v>
      </c>
      <c r="G1012" s="265" t="s">
        <v>266</v>
      </c>
      <c r="H1012" s="265" t="s">
        <v>265</v>
      </c>
      <c r="I1012" s="265" t="s">
        <v>265</v>
      </c>
      <c r="J1012" s="265" t="s">
        <v>265</v>
      </c>
      <c r="K1012" s="265" t="s">
        <v>265</v>
      </c>
      <c r="L1012" s="265" t="s">
        <v>265</v>
      </c>
      <c r="AQ1012" s="267"/>
    </row>
    <row r="1013" spans="1:43" s="265" customFormat="1">
      <c r="A1013" s="265">
        <v>215729</v>
      </c>
      <c r="B1013" s="265" t="s">
        <v>3417</v>
      </c>
      <c r="C1013" s="265" t="s">
        <v>265</v>
      </c>
      <c r="D1013" s="265" t="s">
        <v>266</v>
      </c>
      <c r="E1013" s="265" t="s">
        <v>266</v>
      </c>
      <c r="F1013" s="265" t="s">
        <v>266</v>
      </c>
      <c r="G1013" s="265" t="s">
        <v>265</v>
      </c>
      <c r="H1013" s="265" t="s">
        <v>265</v>
      </c>
      <c r="I1013" s="265" t="s">
        <v>265</v>
      </c>
      <c r="J1013" s="265" t="s">
        <v>265</v>
      </c>
      <c r="K1013" s="265" t="s">
        <v>265</v>
      </c>
      <c r="L1013" s="265" t="s">
        <v>265</v>
      </c>
      <c r="AQ1013" s="267"/>
    </row>
    <row r="1014" spans="1:43" s="265" customFormat="1">
      <c r="A1014" s="265">
        <v>213625</v>
      </c>
      <c r="B1014" s="265" t="s">
        <v>3417</v>
      </c>
      <c r="C1014" s="265" t="s">
        <v>264</v>
      </c>
      <c r="D1014" s="265" t="s">
        <v>264</v>
      </c>
      <c r="E1014" s="265" t="s">
        <v>264</v>
      </c>
      <c r="F1014" s="265" t="s">
        <v>264</v>
      </c>
      <c r="G1014" s="265" t="s">
        <v>266</v>
      </c>
      <c r="H1014" s="265" t="s">
        <v>265</v>
      </c>
      <c r="I1014" s="265" t="s">
        <v>265</v>
      </c>
      <c r="J1014" s="265" t="s">
        <v>265</v>
      </c>
      <c r="K1014" s="265" t="s">
        <v>265</v>
      </c>
      <c r="L1014" s="265" t="s">
        <v>265</v>
      </c>
      <c r="AQ1014" s="267"/>
    </row>
    <row r="1015" spans="1:43" s="265" customFormat="1">
      <c r="A1015" s="265">
        <v>216206</v>
      </c>
      <c r="B1015" s="265" t="s">
        <v>3417</v>
      </c>
      <c r="C1015" s="265" t="s">
        <v>265</v>
      </c>
      <c r="D1015" s="265" t="s">
        <v>265</v>
      </c>
      <c r="E1015" s="265" t="s">
        <v>266</v>
      </c>
      <c r="F1015" s="265" t="s">
        <v>266</v>
      </c>
      <c r="G1015" s="265" t="s">
        <v>265</v>
      </c>
      <c r="H1015" s="265" t="s">
        <v>265</v>
      </c>
      <c r="I1015" s="265" t="s">
        <v>265</v>
      </c>
      <c r="J1015" s="265" t="s">
        <v>265</v>
      </c>
      <c r="K1015" s="265" t="s">
        <v>265</v>
      </c>
      <c r="L1015" s="265" t="s">
        <v>265</v>
      </c>
      <c r="AQ1015" s="267"/>
    </row>
    <row r="1016" spans="1:43" s="265" customFormat="1">
      <c r="A1016" s="265">
        <v>213628</v>
      </c>
      <c r="B1016" s="265" t="s">
        <v>3417</v>
      </c>
      <c r="C1016" s="265" t="s">
        <v>266</v>
      </c>
      <c r="D1016" s="265" t="s">
        <v>264</v>
      </c>
      <c r="E1016" s="265" t="s">
        <v>264</v>
      </c>
      <c r="F1016" s="265" t="s">
        <v>265</v>
      </c>
      <c r="G1016" s="265" t="s">
        <v>266</v>
      </c>
      <c r="H1016" s="265" t="s">
        <v>265</v>
      </c>
      <c r="I1016" s="265" t="s">
        <v>265</v>
      </c>
      <c r="J1016" s="265" t="s">
        <v>265</v>
      </c>
      <c r="K1016" s="265" t="s">
        <v>265</v>
      </c>
      <c r="L1016" s="265" t="s">
        <v>265</v>
      </c>
      <c r="AQ1016" s="267"/>
    </row>
    <row r="1017" spans="1:43" s="265" customFormat="1">
      <c r="A1017" s="265">
        <v>216209</v>
      </c>
      <c r="B1017" s="265" t="s">
        <v>3417</v>
      </c>
      <c r="C1017" s="265" t="s">
        <v>265</v>
      </c>
      <c r="D1017" s="265" t="s">
        <v>265</v>
      </c>
      <c r="E1017" s="265" t="s">
        <v>266</v>
      </c>
      <c r="F1017" s="265" t="s">
        <v>266</v>
      </c>
      <c r="G1017" s="265" t="s">
        <v>266</v>
      </c>
      <c r="H1017" s="265" t="s">
        <v>265</v>
      </c>
      <c r="I1017" s="265" t="s">
        <v>265</v>
      </c>
      <c r="J1017" s="265" t="s">
        <v>265</v>
      </c>
      <c r="K1017" s="265" t="s">
        <v>265</v>
      </c>
      <c r="L1017" s="265" t="s">
        <v>265</v>
      </c>
      <c r="AQ1017" s="267"/>
    </row>
    <row r="1018" spans="1:43" s="265" customFormat="1">
      <c r="A1018" s="265">
        <v>214911</v>
      </c>
      <c r="B1018" s="265" t="s">
        <v>3417</v>
      </c>
      <c r="C1018" s="265" t="s">
        <v>266</v>
      </c>
      <c r="D1018" s="265" t="s">
        <v>264</v>
      </c>
      <c r="E1018" s="265" t="s">
        <v>265</v>
      </c>
      <c r="F1018" s="265" t="s">
        <v>265</v>
      </c>
      <c r="G1018" s="265" t="s">
        <v>266</v>
      </c>
      <c r="H1018" s="265" t="s">
        <v>266</v>
      </c>
      <c r="I1018" s="265" t="s">
        <v>266</v>
      </c>
      <c r="J1018" s="265" t="s">
        <v>265</v>
      </c>
      <c r="K1018" s="265" t="s">
        <v>265</v>
      </c>
      <c r="L1018" s="265" t="s">
        <v>266</v>
      </c>
      <c r="AQ1018" s="267"/>
    </row>
    <row r="1019" spans="1:43" s="265" customFormat="1">
      <c r="A1019" s="265">
        <v>210353</v>
      </c>
      <c r="B1019" s="265" t="s">
        <v>3417</v>
      </c>
      <c r="C1019" s="265" t="s">
        <v>264</v>
      </c>
      <c r="D1019" s="265" t="s">
        <v>264</v>
      </c>
      <c r="E1019" s="265" t="s">
        <v>264</v>
      </c>
      <c r="F1019" s="265" t="s">
        <v>266</v>
      </c>
      <c r="G1019" s="265" t="s">
        <v>266</v>
      </c>
      <c r="H1019" s="265" t="s">
        <v>265</v>
      </c>
      <c r="I1019" s="265" t="s">
        <v>265</v>
      </c>
      <c r="J1019" s="265" t="s">
        <v>265</v>
      </c>
      <c r="K1019" s="265" t="s">
        <v>265</v>
      </c>
      <c r="L1019" s="265" t="s">
        <v>265</v>
      </c>
      <c r="AQ1019" s="267"/>
    </row>
    <row r="1020" spans="1:43" s="265" customFormat="1">
      <c r="A1020" s="265">
        <v>212415</v>
      </c>
      <c r="B1020" s="265" t="s">
        <v>3417</v>
      </c>
      <c r="C1020" s="265" t="s">
        <v>264</v>
      </c>
      <c r="D1020" s="265" t="s">
        <v>266</v>
      </c>
      <c r="E1020" s="265" t="s">
        <v>264</v>
      </c>
      <c r="F1020" s="265" t="s">
        <v>264</v>
      </c>
      <c r="G1020" s="265" t="s">
        <v>265</v>
      </c>
      <c r="H1020" s="265" t="s">
        <v>265</v>
      </c>
      <c r="I1020" s="265" t="s">
        <v>264</v>
      </c>
      <c r="J1020" s="265" t="s">
        <v>264</v>
      </c>
      <c r="K1020" s="265" t="s">
        <v>264</v>
      </c>
      <c r="L1020" s="265" t="s">
        <v>266</v>
      </c>
      <c r="AQ1020" s="267"/>
    </row>
    <row r="1021" spans="1:43" s="265" customFormat="1">
      <c r="A1021" s="265">
        <v>212416</v>
      </c>
      <c r="B1021" s="265" t="s">
        <v>3417</v>
      </c>
      <c r="C1021" s="265" t="s">
        <v>266</v>
      </c>
      <c r="D1021" s="265" t="s">
        <v>266</v>
      </c>
      <c r="E1021" s="265" t="s">
        <v>264</v>
      </c>
      <c r="F1021" s="265" t="s">
        <v>264</v>
      </c>
      <c r="G1021" s="265" t="s">
        <v>264</v>
      </c>
      <c r="H1021" s="265" t="s">
        <v>264</v>
      </c>
      <c r="I1021" s="265" t="s">
        <v>264</v>
      </c>
      <c r="J1021" s="265" t="s">
        <v>264</v>
      </c>
      <c r="K1021" s="265" t="s">
        <v>264</v>
      </c>
      <c r="L1021" s="265" t="s">
        <v>265</v>
      </c>
      <c r="AQ1021" s="267"/>
    </row>
    <row r="1022" spans="1:43" s="265" customFormat="1">
      <c r="A1022" s="265">
        <v>215730</v>
      </c>
      <c r="B1022" s="265" t="s">
        <v>3417</v>
      </c>
      <c r="C1022" s="265" t="s">
        <v>265</v>
      </c>
      <c r="D1022" s="265" t="s">
        <v>266</v>
      </c>
      <c r="E1022" s="265" t="s">
        <v>266</v>
      </c>
      <c r="F1022" s="265" t="s">
        <v>266</v>
      </c>
      <c r="G1022" s="265" t="s">
        <v>266</v>
      </c>
      <c r="H1022" s="265" t="s">
        <v>265</v>
      </c>
      <c r="I1022" s="265" t="s">
        <v>265</v>
      </c>
      <c r="J1022" s="265" t="s">
        <v>265</v>
      </c>
      <c r="K1022" s="265" t="s">
        <v>265</v>
      </c>
      <c r="L1022" s="265" t="s">
        <v>265</v>
      </c>
      <c r="AQ1022" s="267"/>
    </row>
    <row r="1023" spans="1:43" s="265" customFormat="1">
      <c r="A1023" s="265">
        <v>212418</v>
      </c>
      <c r="B1023" s="265" t="s">
        <v>3417</v>
      </c>
      <c r="C1023" s="265" t="s">
        <v>266</v>
      </c>
      <c r="D1023" s="265" t="s">
        <v>266</v>
      </c>
      <c r="E1023" s="265" t="s">
        <v>266</v>
      </c>
      <c r="F1023" s="265" t="s">
        <v>265</v>
      </c>
      <c r="G1023" s="265" t="s">
        <v>266</v>
      </c>
      <c r="H1023" s="265" t="s">
        <v>265</v>
      </c>
      <c r="I1023" s="265" t="s">
        <v>265</v>
      </c>
      <c r="J1023" s="265" t="s">
        <v>265</v>
      </c>
      <c r="K1023" s="265" t="s">
        <v>265</v>
      </c>
      <c r="L1023" s="265" t="s">
        <v>265</v>
      </c>
      <c r="AQ1023" s="267"/>
    </row>
    <row r="1024" spans="1:43" s="265" customFormat="1">
      <c r="A1024" s="265">
        <v>215731</v>
      </c>
      <c r="B1024" s="265" t="s">
        <v>3417</v>
      </c>
      <c r="C1024" s="265" t="s">
        <v>266</v>
      </c>
      <c r="D1024" s="265" t="s">
        <v>266</v>
      </c>
      <c r="E1024" s="265" t="s">
        <v>266</v>
      </c>
      <c r="F1024" s="265" t="s">
        <v>266</v>
      </c>
      <c r="G1024" s="265" t="s">
        <v>266</v>
      </c>
      <c r="H1024" s="265" t="s">
        <v>265</v>
      </c>
      <c r="I1024" s="265" t="s">
        <v>265</v>
      </c>
      <c r="J1024" s="265" t="s">
        <v>265</v>
      </c>
      <c r="K1024" s="265" t="s">
        <v>265</v>
      </c>
      <c r="L1024" s="265" t="s">
        <v>265</v>
      </c>
      <c r="AQ1024" s="267"/>
    </row>
    <row r="1025" spans="1:43" s="265" customFormat="1">
      <c r="A1025" s="265">
        <v>215732</v>
      </c>
      <c r="B1025" s="265" t="s">
        <v>3417</v>
      </c>
      <c r="C1025" s="265" t="s">
        <v>266</v>
      </c>
      <c r="D1025" s="265" t="s">
        <v>266</v>
      </c>
      <c r="E1025" s="265" t="s">
        <v>266</v>
      </c>
      <c r="F1025" s="265" t="s">
        <v>266</v>
      </c>
      <c r="G1025" s="265" t="s">
        <v>266</v>
      </c>
      <c r="H1025" s="265" t="s">
        <v>265</v>
      </c>
      <c r="I1025" s="265" t="s">
        <v>265</v>
      </c>
      <c r="J1025" s="265" t="s">
        <v>265</v>
      </c>
      <c r="K1025" s="265" t="s">
        <v>265</v>
      </c>
      <c r="L1025" s="265" t="s">
        <v>265</v>
      </c>
      <c r="AQ1025" s="267"/>
    </row>
    <row r="1026" spans="1:43" s="265" customFormat="1">
      <c r="A1026" s="265">
        <v>210354</v>
      </c>
      <c r="B1026" s="265" t="s">
        <v>3417</v>
      </c>
      <c r="C1026" s="265" t="s">
        <v>266</v>
      </c>
      <c r="D1026" s="265" t="s">
        <v>264</v>
      </c>
      <c r="E1026" s="265" t="s">
        <v>266</v>
      </c>
      <c r="F1026" s="265" t="s">
        <v>265</v>
      </c>
      <c r="G1026" s="265" t="s">
        <v>265</v>
      </c>
      <c r="H1026" s="265" t="s">
        <v>265</v>
      </c>
      <c r="I1026" s="265" t="s">
        <v>265</v>
      </c>
      <c r="J1026" s="265" t="s">
        <v>265</v>
      </c>
      <c r="K1026" s="265" t="s">
        <v>265</v>
      </c>
      <c r="L1026" s="265" t="s">
        <v>265</v>
      </c>
      <c r="AQ1026" s="267"/>
    </row>
    <row r="1027" spans="1:43" s="265" customFormat="1">
      <c r="A1027" s="265">
        <v>215733</v>
      </c>
      <c r="B1027" s="265" t="s">
        <v>3417</v>
      </c>
      <c r="C1027" s="265" t="s">
        <v>266</v>
      </c>
      <c r="D1027" s="265" t="s">
        <v>266</v>
      </c>
      <c r="E1027" s="265" t="s">
        <v>266</v>
      </c>
      <c r="F1027" s="265" t="s">
        <v>266</v>
      </c>
      <c r="G1027" s="265" t="s">
        <v>266</v>
      </c>
      <c r="H1027" s="265" t="s">
        <v>265</v>
      </c>
      <c r="I1027" s="265" t="s">
        <v>265</v>
      </c>
      <c r="J1027" s="265" t="s">
        <v>265</v>
      </c>
      <c r="K1027" s="265" t="s">
        <v>265</v>
      </c>
      <c r="L1027" s="265" t="s">
        <v>265</v>
      </c>
      <c r="AQ1027" s="267"/>
    </row>
    <row r="1028" spans="1:43" s="265" customFormat="1" ht="15.75">
      <c r="A1028" s="268">
        <v>214913</v>
      </c>
      <c r="B1028" s="265" t="s">
        <v>3417</v>
      </c>
      <c r="C1028" s="269" t="s">
        <v>266</v>
      </c>
      <c r="D1028" s="269" t="s">
        <v>266</v>
      </c>
      <c r="E1028" s="269" t="s">
        <v>266</v>
      </c>
      <c r="F1028" s="269" t="s">
        <v>265</v>
      </c>
      <c r="G1028" s="269" t="s">
        <v>265</v>
      </c>
      <c r="H1028" s="269" t="s">
        <v>265</v>
      </c>
      <c r="I1028" s="269" t="s">
        <v>265</v>
      </c>
      <c r="J1028" s="269" t="s">
        <v>266</v>
      </c>
      <c r="K1028" s="269" t="s">
        <v>266</v>
      </c>
      <c r="L1028" s="269" t="s">
        <v>265</v>
      </c>
      <c r="M1028" s="269"/>
      <c r="N1028" s="269"/>
      <c r="O1028" s="269"/>
      <c r="P1028" s="269"/>
      <c r="Q1028" s="269"/>
      <c r="R1028" s="269"/>
      <c r="S1028" s="269"/>
      <c r="T1028" s="269"/>
      <c r="U1028" s="269"/>
      <c r="V1028" s="269"/>
      <c r="W1028" s="269"/>
      <c r="X1028" s="269"/>
      <c r="Y1028" s="269"/>
      <c r="Z1028" s="269"/>
      <c r="AA1028" s="269"/>
      <c r="AB1028" s="269"/>
      <c r="AC1028" s="269"/>
      <c r="AD1028" s="269"/>
      <c r="AE1028" s="269"/>
      <c r="AF1028" s="269"/>
      <c r="AG1028" s="269"/>
      <c r="AH1028" s="269"/>
      <c r="AI1028" s="269"/>
      <c r="AJ1028" s="269"/>
      <c r="AK1028" s="269"/>
      <c r="AL1028" s="269"/>
      <c r="AM1028" s="269"/>
      <c r="AN1028" s="269"/>
      <c r="AO1028" s="269"/>
      <c r="AP1028" s="269"/>
      <c r="AQ1028" s="267"/>
    </row>
    <row r="1029" spans="1:43" s="265" customFormat="1">
      <c r="A1029" s="265">
        <v>212423</v>
      </c>
      <c r="B1029" s="265" t="s">
        <v>3417</v>
      </c>
      <c r="C1029" s="265" t="s">
        <v>264</v>
      </c>
      <c r="D1029" s="265" t="s">
        <v>264</v>
      </c>
      <c r="E1029" s="265" t="s">
        <v>264</v>
      </c>
      <c r="F1029" s="265" t="s">
        <v>264</v>
      </c>
      <c r="G1029" s="265" t="s">
        <v>266</v>
      </c>
      <c r="H1029" s="265" t="s">
        <v>265</v>
      </c>
      <c r="I1029" s="265" t="s">
        <v>264</v>
      </c>
      <c r="J1029" s="265" t="s">
        <v>265</v>
      </c>
      <c r="K1029" s="265" t="s">
        <v>266</v>
      </c>
      <c r="L1029" s="265" t="s">
        <v>265</v>
      </c>
      <c r="AQ1029" s="267"/>
    </row>
    <row r="1030" spans="1:43" s="265" customFormat="1">
      <c r="A1030" s="265">
        <v>210960</v>
      </c>
      <c r="B1030" s="265" t="s">
        <v>3417</v>
      </c>
      <c r="C1030" s="265" t="s">
        <v>264</v>
      </c>
      <c r="D1030" s="265" t="s">
        <v>264</v>
      </c>
      <c r="E1030" s="265" t="s">
        <v>264</v>
      </c>
      <c r="F1030" s="265" t="s">
        <v>266</v>
      </c>
      <c r="G1030" s="265" t="s">
        <v>266</v>
      </c>
      <c r="H1030" s="265" t="s">
        <v>266</v>
      </c>
      <c r="I1030" s="265" t="s">
        <v>264</v>
      </c>
      <c r="J1030" s="265" t="s">
        <v>266</v>
      </c>
      <c r="K1030" s="265" t="s">
        <v>266</v>
      </c>
      <c r="L1030" s="265" t="s">
        <v>264</v>
      </c>
      <c r="AQ1030" s="267"/>
    </row>
    <row r="1031" spans="1:43" s="265" customFormat="1" ht="15.75">
      <c r="A1031" s="268">
        <v>215734</v>
      </c>
      <c r="B1031" s="265" t="s">
        <v>3417</v>
      </c>
      <c r="C1031" s="269" t="s">
        <v>265</v>
      </c>
      <c r="D1031" s="269" t="s">
        <v>265</v>
      </c>
      <c r="E1031" s="269" t="s">
        <v>265</v>
      </c>
      <c r="F1031" s="269" t="s">
        <v>265</v>
      </c>
      <c r="G1031" s="269" t="s">
        <v>265</v>
      </c>
      <c r="H1031" s="269" t="s">
        <v>265</v>
      </c>
      <c r="I1031" s="269" t="s">
        <v>265</v>
      </c>
      <c r="J1031" s="269" t="s">
        <v>265</v>
      </c>
      <c r="K1031" s="269" t="s">
        <v>265</v>
      </c>
      <c r="L1031" s="269" t="s">
        <v>265</v>
      </c>
      <c r="M1031" s="269"/>
      <c r="N1031" s="269"/>
      <c r="O1031" s="269"/>
      <c r="P1031" s="269"/>
      <c r="Q1031" s="269"/>
      <c r="R1031" s="269"/>
      <c r="S1031" s="269"/>
      <c r="T1031" s="269"/>
      <c r="U1031" s="269"/>
      <c r="V1031" s="269"/>
      <c r="W1031" s="269"/>
      <c r="X1031" s="269"/>
      <c r="Y1031" s="269"/>
      <c r="Z1031" s="269"/>
      <c r="AA1031" s="269"/>
      <c r="AB1031" s="269"/>
      <c r="AC1031" s="269"/>
      <c r="AD1031" s="269"/>
      <c r="AE1031" s="269"/>
      <c r="AF1031" s="269"/>
      <c r="AG1031" s="269"/>
      <c r="AH1031" s="269"/>
      <c r="AI1031" s="269"/>
      <c r="AJ1031" s="269"/>
      <c r="AK1031" s="269"/>
      <c r="AL1031" s="269"/>
      <c r="AM1031" s="269"/>
      <c r="AN1031" s="269"/>
      <c r="AO1031" s="269"/>
      <c r="AP1031" s="269"/>
      <c r="AQ1031" s="267"/>
    </row>
    <row r="1032" spans="1:43" s="265" customFormat="1">
      <c r="A1032" s="265">
        <v>214914</v>
      </c>
      <c r="B1032" s="265" t="s">
        <v>3417</v>
      </c>
      <c r="C1032" s="265" t="s">
        <v>266</v>
      </c>
      <c r="D1032" s="265" t="s">
        <v>266</v>
      </c>
      <c r="E1032" s="265" t="s">
        <v>266</v>
      </c>
      <c r="F1032" s="265" t="s">
        <v>266</v>
      </c>
      <c r="G1032" s="265" t="s">
        <v>265</v>
      </c>
      <c r="H1032" s="265" t="s">
        <v>266</v>
      </c>
      <c r="I1032" s="265" t="s">
        <v>266</v>
      </c>
      <c r="J1032" s="265" t="s">
        <v>266</v>
      </c>
      <c r="K1032" s="265" t="s">
        <v>266</v>
      </c>
      <c r="L1032" s="265" t="s">
        <v>266</v>
      </c>
      <c r="AQ1032" s="267"/>
    </row>
    <row r="1033" spans="1:43" s="265" customFormat="1">
      <c r="A1033" s="265">
        <v>213638</v>
      </c>
      <c r="B1033" s="265" t="s">
        <v>3417</v>
      </c>
      <c r="C1033" s="265" t="s">
        <v>264</v>
      </c>
      <c r="D1033" s="265" t="s">
        <v>266</v>
      </c>
      <c r="E1033" s="265" t="s">
        <v>266</v>
      </c>
      <c r="F1033" s="265" t="s">
        <v>264</v>
      </c>
      <c r="G1033" s="265" t="s">
        <v>264</v>
      </c>
      <c r="H1033" s="265" t="s">
        <v>266</v>
      </c>
      <c r="I1033" s="265" t="s">
        <v>264</v>
      </c>
      <c r="J1033" s="265" t="s">
        <v>266</v>
      </c>
      <c r="K1033" s="265" t="s">
        <v>266</v>
      </c>
      <c r="L1033" s="265" t="s">
        <v>266</v>
      </c>
      <c r="AQ1033" s="267"/>
    </row>
    <row r="1034" spans="1:43" s="265" customFormat="1">
      <c r="A1034" s="265">
        <v>215735</v>
      </c>
      <c r="B1034" s="265" t="s">
        <v>3417</v>
      </c>
      <c r="C1034" s="265" t="s">
        <v>266</v>
      </c>
      <c r="D1034" s="265" t="s">
        <v>266</v>
      </c>
      <c r="E1034" s="265" t="s">
        <v>266</v>
      </c>
      <c r="F1034" s="265" t="s">
        <v>266</v>
      </c>
      <c r="G1034" s="265" t="s">
        <v>266</v>
      </c>
      <c r="H1034" s="265" t="s">
        <v>265</v>
      </c>
      <c r="I1034" s="265" t="s">
        <v>265</v>
      </c>
      <c r="J1034" s="265" t="s">
        <v>265</v>
      </c>
      <c r="K1034" s="265" t="s">
        <v>265</v>
      </c>
      <c r="L1034" s="265" t="s">
        <v>265</v>
      </c>
      <c r="AQ1034" s="267"/>
    </row>
    <row r="1035" spans="1:43" s="265" customFormat="1">
      <c r="A1035" s="265">
        <v>215736</v>
      </c>
      <c r="B1035" s="265" t="s">
        <v>3417</v>
      </c>
      <c r="C1035" s="265" t="s">
        <v>266</v>
      </c>
      <c r="D1035" s="265" t="s">
        <v>266</v>
      </c>
      <c r="E1035" s="265" t="s">
        <v>266</v>
      </c>
      <c r="F1035" s="265" t="s">
        <v>266</v>
      </c>
      <c r="G1035" s="265" t="s">
        <v>266</v>
      </c>
      <c r="H1035" s="265" t="s">
        <v>265</v>
      </c>
      <c r="I1035" s="265" t="s">
        <v>265</v>
      </c>
      <c r="J1035" s="265" t="s">
        <v>265</v>
      </c>
      <c r="K1035" s="265" t="s">
        <v>265</v>
      </c>
      <c r="L1035" s="265" t="s">
        <v>265</v>
      </c>
      <c r="AQ1035" s="267"/>
    </row>
    <row r="1036" spans="1:43" s="265" customFormat="1">
      <c r="A1036" s="265">
        <v>215737</v>
      </c>
      <c r="B1036" s="265" t="s">
        <v>3417</v>
      </c>
      <c r="C1036" s="265" t="s">
        <v>266</v>
      </c>
      <c r="D1036" s="265" t="s">
        <v>265</v>
      </c>
      <c r="E1036" s="265" t="s">
        <v>266</v>
      </c>
      <c r="F1036" s="265" t="s">
        <v>266</v>
      </c>
      <c r="G1036" s="265" t="s">
        <v>265</v>
      </c>
      <c r="H1036" s="265" t="s">
        <v>265</v>
      </c>
      <c r="I1036" s="265" t="s">
        <v>265</v>
      </c>
      <c r="J1036" s="265" t="s">
        <v>265</v>
      </c>
      <c r="K1036" s="265" t="s">
        <v>265</v>
      </c>
      <c r="L1036" s="265" t="s">
        <v>265</v>
      </c>
      <c r="AQ1036" s="267"/>
    </row>
    <row r="1037" spans="1:43" s="265" customFormat="1">
      <c r="A1037" s="265">
        <v>213640</v>
      </c>
      <c r="B1037" s="265" t="s">
        <v>3417</v>
      </c>
      <c r="C1037" s="265" t="s">
        <v>265</v>
      </c>
      <c r="D1037" s="265" t="s">
        <v>264</v>
      </c>
      <c r="E1037" s="265" t="s">
        <v>264</v>
      </c>
      <c r="F1037" s="265" t="s">
        <v>265</v>
      </c>
      <c r="G1037" s="265" t="s">
        <v>265</v>
      </c>
      <c r="H1037" s="265" t="s">
        <v>265</v>
      </c>
      <c r="I1037" s="265" t="s">
        <v>265</v>
      </c>
      <c r="J1037" s="265" t="s">
        <v>266</v>
      </c>
      <c r="K1037" s="265" t="s">
        <v>264</v>
      </c>
      <c r="L1037" s="265" t="s">
        <v>265</v>
      </c>
      <c r="AQ1037" s="267"/>
    </row>
    <row r="1038" spans="1:43" s="265" customFormat="1">
      <c r="A1038" s="265">
        <v>215738</v>
      </c>
      <c r="B1038" s="265" t="s">
        <v>3417</v>
      </c>
      <c r="C1038" s="265" t="s">
        <v>266</v>
      </c>
      <c r="D1038" s="265" t="s">
        <v>266</v>
      </c>
      <c r="E1038" s="265" t="s">
        <v>266</v>
      </c>
      <c r="F1038" s="265" t="s">
        <v>266</v>
      </c>
      <c r="G1038" s="265" t="s">
        <v>266</v>
      </c>
      <c r="H1038" s="265" t="s">
        <v>265</v>
      </c>
      <c r="I1038" s="265" t="s">
        <v>265</v>
      </c>
      <c r="J1038" s="265" t="s">
        <v>265</v>
      </c>
      <c r="K1038" s="265" t="s">
        <v>265</v>
      </c>
      <c r="L1038" s="265" t="s">
        <v>265</v>
      </c>
      <c r="AQ1038" s="267"/>
    </row>
    <row r="1039" spans="1:43" s="265" customFormat="1">
      <c r="A1039" s="265">
        <v>215739</v>
      </c>
      <c r="B1039" s="265" t="s">
        <v>3417</v>
      </c>
      <c r="C1039" s="265" t="s">
        <v>265</v>
      </c>
      <c r="D1039" s="265" t="s">
        <v>266</v>
      </c>
      <c r="E1039" s="265" t="s">
        <v>266</v>
      </c>
      <c r="F1039" s="265" t="s">
        <v>266</v>
      </c>
      <c r="G1039" s="265" t="s">
        <v>266</v>
      </c>
      <c r="H1039" s="265" t="s">
        <v>265</v>
      </c>
      <c r="I1039" s="265" t="s">
        <v>265</v>
      </c>
      <c r="J1039" s="265" t="s">
        <v>265</v>
      </c>
      <c r="K1039" s="265" t="s">
        <v>265</v>
      </c>
      <c r="L1039" s="265" t="s">
        <v>265</v>
      </c>
      <c r="AQ1039" s="267"/>
    </row>
    <row r="1040" spans="1:43" s="265" customFormat="1">
      <c r="A1040" s="265">
        <v>214918</v>
      </c>
      <c r="B1040" s="265" t="s">
        <v>3417</v>
      </c>
      <c r="C1040" s="265" t="s">
        <v>264</v>
      </c>
      <c r="D1040" s="265" t="s">
        <v>265</v>
      </c>
      <c r="E1040" s="265" t="s">
        <v>266</v>
      </c>
      <c r="F1040" s="265" t="s">
        <v>265</v>
      </c>
      <c r="G1040" s="265" t="s">
        <v>265</v>
      </c>
      <c r="H1040" s="265" t="s">
        <v>265</v>
      </c>
      <c r="I1040" s="265" t="s">
        <v>264</v>
      </c>
      <c r="J1040" s="265" t="s">
        <v>266</v>
      </c>
      <c r="K1040" s="265" t="s">
        <v>265</v>
      </c>
      <c r="L1040" s="265" t="s">
        <v>265</v>
      </c>
      <c r="AQ1040" s="267"/>
    </row>
    <row r="1041" spans="1:43" s="265" customFormat="1">
      <c r="A1041" s="265">
        <v>215740</v>
      </c>
      <c r="B1041" s="265" t="s">
        <v>3417</v>
      </c>
      <c r="C1041" s="265" t="s">
        <v>266</v>
      </c>
      <c r="D1041" s="265" t="s">
        <v>266</v>
      </c>
      <c r="E1041" s="265" t="s">
        <v>266</v>
      </c>
      <c r="F1041" s="265" t="s">
        <v>266</v>
      </c>
      <c r="G1041" s="265" t="s">
        <v>265</v>
      </c>
      <c r="H1041" s="265" t="s">
        <v>265</v>
      </c>
      <c r="I1041" s="265" t="s">
        <v>265</v>
      </c>
      <c r="J1041" s="265" t="s">
        <v>265</v>
      </c>
      <c r="K1041" s="265" t="s">
        <v>265</v>
      </c>
      <c r="L1041" s="265" t="s">
        <v>265</v>
      </c>
      <c r="AQ1041" s="267"/>
    </row>
    <row r="1042" spans="1:43" s="265" customFormat="1">
      <c r="A1042" s="265">
        <v>215741</v>
      </c>
      <c r="B1042" s="265" t="s">
        <v>3417</v>
      </c>
      <c r="C1042" s="265" t="s">
        <v>265</v>
      </c>
      <c r="D1042" s="265" t="s">
        <v>266</v>
      </c>
      <c r="E1042" s="265" t="s">
        <v>266</v>
      </c>
      <c r="F1042" s="265" t="s">
        <v>266</v>
      </c>
      <c r="G1042" s="265" t="s">
        <v>265</v>
      </c>
      <c r="H1042" s="265" t="s">
        <v>265</v>
      </c>
      <c r="I1042" s="265" t="s">
        <v>265</v>
      </c>
      <c r="J1042" s="265" t="s">
        <v>265</v>
      </c>
      <c r="K1042" s="265" t="s">
        <v>265</v>
      </c>
      <c r="L1042" s="265" t="s">
        <v>265</v>
      </c>
      <c r="AQ1042" s="267"/>
    </row>
    <row r="1043" spans="1:43" s="265" customFormat="1">
      <c r="A1043" s="265">
        <v>214921</v>
      </c>
      <c r="B1043" s="265" t="s">
        <v>3417</v>
      </c>
      <c r="C1043" s="265" t="s">
        <v>264</v>
      </c>
      <c r="D1043" s="265" t="s">
        <v>266</v>
      </c>
      <c r="E1043" s="265" t="s">
        <v>264</v>
      </c>
      <c r="F1043" s="265" t="s">
        <v>264</v>
      </c>
      <c r="G1043" s="265" t="s">
        <v>266</v>
      </c>
      <c r="H1043" s="265" t="s">
        <v>265</v>
      </c>
      <c r="I1043" s="265" t="s">
        <v>265</v>
      </c>
      <c r="J1043" s="265" t="s">
        <v>266</v>
      </c>
      <c r="K1043" s="265" t="s">
        <v>265</v>
      </c>
      <c r="L1043" s="265" t="s">
        <v>266</v>
      </c>
      <c r="AQ1043" s="267"/>
    </row>
    <row r="1044" spans="1:43" s="265" customFormat="1">
      <c r="A1044" s="265">
        <v>213644</v>
      </c>
      <c r="B1044" s="265" t="s">
        <v>3417</v>
      </c>
      <c r="C1044" s="265" t="s">
        <v>266</v>
      </c>
      <c r="D1044" s="265" t="s">
        <v>264</v>
      </c>
      <c r="E1044" s="265" t="s">
        <v>266</v>
      </c>
      <c r="F1044" s="265" t="s">
        <v>264</v>
      </c>
      <c r="G1044" s="265" t="s">
        <v>266</v>
      </c>
      <c r="H1044" s="265" t="s">
        <v>265</v>
      </c>
      <c r="I1044" s="265" t="s">
        <v>265</v>
      </c>
      <c r="J1044" s="265" t="s">
        <v>265</v>
      </c>
      <c r="K1044" s="265" t="s">
        <v>264</v>
      </c>
      <c r="L1044" s="265" t="s">
        <v>266</v>
      </c>
      <c r="AQ1044" s="267"/>
    </row>
    <row r="1045" spans="1:43" s="265" customFormat="1">
      <c r="A1045" s="265">
        <v>215742</v>
      </c>
      <c r="B1045" s="265" t="s">
        <v>3417</v>
      </c>
      <c r="C1045" s="265" t="s">
        <v>266</v>
      </c>
      <c r="D1045" s="265" t="s">
        <v>266</v>
      </c>
      <c r="E1045" s="265" t="s">
        <v>266</v>
      </c>
      <c r="F1045" s="265" t="s">
        <v>265</v>
      </c>
      <c r="G1045" s="265" t="s">
        <v>265</v>
      </c>
      <c r="H1045" s="265" t="s">
        <v>265</v>
      </c>
      <c r="I1045" s="265" t="s">
        <v>265</v>
      </c>
      <c r="J1045" s="265" t="s">
        <v>265</v>
      </c>
      <c r="K1045" s="265" t="s">
        <v>265</v>
      </c>
      <c r="L1045" s="265" t="s">
        <v>265</v>
      </c>
      <c r="AQ1045" s="267"/>
    </row>
    <row r="1046" spans="1:43" s="265" customFormat="1">
      <c r="A1046" s="265">
        <v>215743</v>
      </c>
      <c r="B1046" s="265" t="s">
        <v>3417</v>
      </c>
      <c r="C1046" s="265" t="s">
        <v>265</v>
      </c>
      <c r="D1046" s="265" t="s">
        <v>266</v>
      </c>
      <c r="E1046" s="265" t="s">
        <v>266</v>
      </c>
      <c r="F1046" s="265" t="s">
        <v>266</v>
      </c>
      <c r="G1046" s="265" t="s">
        <v>266</v>
      </c>
      <c r="H1046" s="265" t="s">
        <v>265</v>
      </c>
      <c r="I1046" s="265" t="s">
        <v>265</v>
      </c>
      <c r="J1046" s="265" t="s">
        <v>265</v>
      </c>
      <c r="K1046" s="265" t="s">
        <v>265</v>
      </c>
      <c r="L1046" s="265" t="s">
        <v>265</v>
      </c>
      <c r="AQ1046" s="267"/>
    </row>
    <row r="1047" spans="1:43" s="265" customFormat="1">
      <c r="A1047" s="265">
        <v>211651</v>
      </c>
      <c r="B1047" s="265" t="s">
        <v>3417</v>
      </c>
      <c r="C1047" s="265" t="s">
        <v>264</v>
      </c>
      <c r="D1047" s="265" t="s">
        <v>264</v>
      </c>
      <c r="E1047" s="265" t="s">
        <v>264</v>
      </c>
      <c r="F1047" s="265" t="s">
        <v>266</v>
      </c>
      <c r="G1047" s="265" t="s">
        <v>266</v>
      </c>
      <c r="H1047" s="265" t="s">
        <v>265</v>
      </c>
      <c r="I1047" s="265" t="s">
        <v>264</v>
      </c>
      <c r="J1047" s="265" t="s">
        <v>265</v>
      </c>
      <c r="K1047" s="265" t="s">
        <v>266</v>
      </c>
      <c r="L1047" s="265" t="s">
        <v>266</v>
      </c>
      <c r="AQ1047" s="267"/>
    </row>
    <row r="1048" spans="1:43" s="265" customFormat="1">
      <c r="A1048" s="265">
        <v>215744</v>
      </c>
      <c r="B1048" s="265" t="s">
        <v>3417</v>
      </c>
      <c r="C1048" s="265" t="s">
        <v>265</v>
      </c>
      <c r="D1048" s="265" t="s">
        <v>266</v>
      </c>
      <c r="E1048" s="265" t="s">
        <v>266</v>
      </c>
      <c r="F1048" s="265" t="s">
        <v>266</v>
      </c>
      <c r="G1048" s="265" t="s">
        <v>265</v>
      </c>
      <c r="H1048" s="265" t="s">
        <v>265</v>
      </c>
      <c r="I1048" s="265" t="s">
        <v>265</v>
      </c>
      <c r="J1048" s="265" t="s">
        <v>265</v>
      </c>
      <c r="K1048" s="265" t="s">
        <v>265</v>
      </c>
      <c r="L1048" s="265" t="s">
        <v>265</v>
      </c>
      <c r="AQ1048" s="267"/>
    </row>
    <row r="1049" spans="1:43" s="265" customFormat="1">
      <c r="A1049" s="265">
        <v>215745</v>
      </c>
      <c r="B1049" s="265" t="s">
        <v>3417</v>
      </c>
      <c r="C1049" s="265" t="s">
        <v>265</v>
      </c>
      <c r="D1049" s="265" t="s">
        <v>266</v>
      </c>
      <c r="E1049" s="265" t="s">
        <v>266</v>
      </c>
      <c r="F1049" s="265" t="s">
        <v>265</v>
      </c>
      <c r="G1049" s="265" t="s">
        <v>265</v>
      </c>
      <c r="H1049" s="265" t="s">
        <v>265</v>
      </c>
      <c r="I1049" s="265" t="s">
        <v>265</v>
      </c>
      <c r="J1049" s="265" t="s">
        <v>265</v>
      </c>
      <c r="K1049" s="265" t="s">
        <v>265</v>
      </c>
      <c r="L1049" s="265" t="s">
        <v>265</v>
      </c>
      <c r="AQ1049" s="267"/>
    </row>
    <row r="1050" spans="1:43" s="265" customFormat="1">
      <c r="A1050" s="265">
        <v>214926</v>
      </c>
      <c r="B1050" s="265" t="s">
        <v>3417</v>
      </c>
      <c r="C1050" s="265" t="s">
        <v>265</v>
      </c>
      <c r="D1050" s="265" t="s">
        <v>266</v>
      </c>
      <c r="E1050" s="265" t="s">
        <v>266</v>
      </c>
      <c r="F1050" s="265" t="s">
        <v>265</v>
      </c>
      <c r="G1050" s="265" t="s">
        <v>265</v>
      </c>
      <c r="H1050" s="265" t="s">
        <v>265</v>
      </c>
      <c r="I1050" s="265" t="s">
        <v>266</v>
      </c>
      <c r="J1050" s="265" t="s">
        <v>265</v>
      </c>
      <c r="K1050" s="265" t="s">
        <v>266</v>
      </c>
      <c r="L1050" s="265" t="s">
        <v>265</v>
      </c>
      <c r="AQ1050" s="267"/>
    </row>
    <row r="1051" spans="1:43" s="265" customFormat="1">
      <c r="A1051" s="265">
        <v>214927</v>
      </c>
      <c r="B1051" s="265" t="s">
        <v>3417</v>
      </c>
      <c r="C1051" s="265" t="s">
        <v>265</v>
      </c>
      <c r="D1051" s="265" t="s">
        <v>264</v>
      </c>
      <c r="E1051" s="265" t="s">
        <v>264</v>
      </c>
      <c r="F1051" s="265" t="s">
        <v>266</v>
      </c>
      <c r="G1051" s="265" t="s">
        <v>265</v>
      </c>
      <c r="H1051" s="265" t="s">
        <v>265</v>
      </c>
      <c r="I1051" s="265" t="s">
        <v>265</v>
      </c>
      <c r="J1051" s="265" t="s">
        <v>265</v>
      </c>
      <c r="K1051" s="265" t="s">
        <v>266</v>
      </c>
      <c r="L1051" s="265" t="s">
        <v>265</v>
      </c>
      <c r="AQ1051" s="267"/>
    </row>
    <row r="1052" spans="1:43" s="265" customFormat="1">
      <c r="A1052" s="265">
        <v>214930</v>
      </c>
      <c r="B1052" s="265" t="s">
        <v>3417</v>
      </c>
      <c r="C1052" s="265" t="s">
        <v>266</v>
      </c>
      <c r="D1052" s="265" t="s">
        <v>264</v>
      </c>
      <c r="E1052" s="265" t="s">
        <v>266</v>
      </c>
      <c r="F1052" s="265" t="s">
        <v>264</v>
      </c>
      <c r="G1052" s="265" t="s">
        <v>264</v>
      </c>
      <c r="H1052" s="265" t="s">
        <v>265</v>
      </c>
      <c r="I1052" s="265" t="s">
        <v>266</v>
      </c>
      <c r="J1052" s="265" t="s">
        <v>264</v>
      </c>
      <c r="K1052" s="265" t="s">
        <v>264</v>
      </c>
      <c r="L1052" s="265" t="s">
        <v>266</v>
      </c>
      <c r="AQ1052" s="267"/>
    </row>
    <row r="1053" spans="1:43" s="265" customFormat="1">
      <c r="A1053" s="265">
        <v>211653</v>
      </c>
      <c r="B1053" s="265" t="s">
        <v>3417</v>
      </c>
      <c r="C1053" s="265" t="s">
        <v>266</v>
      </c>
      <c r="D1053" s="265" t="s">
        <v>266</v>
      </c>
      <c r="E1053" s="265" t="s">
        <v>265</v>
      </c>
      <c r="F1053" s="265" t="s">
        <v>264</v>
      </c>
      <c r="G1053" s="265" t="s">
        <v>266</v>
      </c>
      <c r="H1053" s="265" t="s">
        <v>265</v>
      </c>
      <c r="I1053" s="265" t="s">
        <v>265</v>
      </c>
      <c r="J1053" s="265" t="s">
        <v>265</v>
      </c>
      <c r="K1053" s="265" t="s">
        <v>265</v>
      </c>
      <c r="L1053" s="265" t="s">
        <v>266</v>
      </c>
      <c r="AQ1053" s="267"/>
    </row>
    <row r="1054" spans="1:43" s="265" customFormat="1">
      <c r="A1054" s="265">
        <v>215746</v>
      </c>
      <c r="B1054" s="265" t="s">
        <v>3417</v>
      </c>
      <c r="C1054" s="265" t="s">
        <v>265</v>
      </c>
      <c r="D1054" s="265" t="s">
        <v>266</v>
      </c>
      <c r="E1054" s="265" t="s">
        <v>266</v>
      </c>
      <c r="F1054" s="265" t="s">
        <v>266</v>
      </c>
      <c r="G1054" s="265" t="s">
        <v>266</v>
      </c>
      <c r="H1054" s="265" t="s">
        <v>265</v>
      </c>
      <c r="I1054" s="265" t="s">
        <v>265</v>
      </c>
      <c r="J1054" s="265" t="s">
        <v>265</v>
      </c>
      <c r="K1054" s="265" t="s">
        <v>265</v>
      </c>
      <c r="L1054" s="265" t="s">
        <v>265</v>
      </c>
      <c r="AQ1054" s="267"/>
    </row>
    <row r="1055" spans="1:43" s="265" customFormat="1">
      <c r="A1055" s="265">
        <v>215747</v>
      </c>
      <c r="B1055" s="265" t="s">
        <v>3417</v>
      </c>
      <c r="C1055" s="265" t="s">
        <v>266</v>
      </c>
      <c r="D1055" s="265" t="s">
        <v>266</v>
      </c>
      <c r="E1055" s="265" t="s">
        <v>266</v>
      </c>
      <c r="F1055" s="265" t="s">
        <v>266</v>
      </c>
      <c r="G1055" s="265" t="s">
        <v>265</v>
      </c>
      <c r="H1055" s="265" t="s">
        <v>265</v>
      </c>
      <c r="I1055" s="265" t="s">
        <v>265</v>
      </c>
      <c r="J1055" s="265" t="s">
        <v>265</v>
      </c>
      <c r="K1055" s="265" t="s">
        <v>265</v>
      </c>
      <c r="L1055" s="265" t="s">
        <v>265</v>
      </c>
      <c r="AQ1055" s="267"/>
    </row>
    <row r="1056" spans="1:43" s="265" customFormat="1">
      <c r="A1056" s="265">
        <v>214933</v>
      </c>
      <c r="B1056" s="265" t="s">
        <v>3417</v>
      </c>
      <c r="C1056" s="265" t="s">
        <v>266</v>
      </c>
      <c r="D1056" s="265" t="s">
        <v>264</v>
      </c>
      <c r="E1056" s="265" t="s">
        <v>264</v>
      </c>
      <c r="F1056" s="265" t="s">
        <v>264</v>
      </c>
      <c r="G1056" s="265" t="s">
        <v>264</v>
      </c>
      <c r="H1056" s="265" t="s">
        <v>266</v>
      </c>
      <c r="I1056" s="265" t="s">
        <v>266</v>
      </c>
      <c r="J1056" s="265" t="s">
        <v>266</v>
      </c>
      <c r="K1056" s="265" t="s">
        <v>265</v>
      </c>
      <c r="L1056" s="265" t="s">
        <v>264</v>
      </c>
      <c r="AQ1056" s="267"/>
    </row>
    <row r="1057" spans="1:43" s="265" customFormat="1">
      <c r="A1057" s="265">
        <v>215748</v>
      </c>
      <c r="B1057" s="265" t="s">
        <v>3417</v>
      </c>
      <c r="C1057" s="265" t="s">
        <v>266</v>
      </c>
      <c r="D1057" s="265" t="s">
        <v>266</v>
      </c>
      <c r="E1057" s="265" t="s">
        <v>266</v>
      </c>
      <c r="F1057" s="265" t="s">
        <v>266</v>
      </c>
      <c r="G1057" s="265" t="s">
        <v>266</v>
      </c>
      <c r="H1057" s="265" t="s">
        <v>265</v>
      </c>
      <c r="I1057" s="265" t="s">
        <v>265</v>
      </c>
      <c r="J1057" s="265" t="s">
        <v>265</v>
      </c>
      <c r="K1057" s="265" t="s">
        <v>265</v>
      </c>
      <c r="L1057" s="265" t="s">
        <v>265</v>
      </c>
      <c r="AQ1057" s="267"/>
    </row>
    <row r="1058" spans="1:43" s="265" customFormat="1">
      <c r="A1058" s="265">
        <v>215749</v>
      </c>
      <c r="B1058" s="265" t="s">
        <v>3417</v>
      </c>
      <c r="C1058" s="265" t="s">
        <v>266</v>
      </c>
      <c r="D1058" s="265" t="s">
        <v>266</v>
      </c>
      <c r="E1058" s="265" t="s">
        <v>266</v>
      </c>
      <c r="F1058" s="265" t="s">
        <v>266</v>
      </c>
      <c r="G1058" s="265" t="s">
        <v>266</v>
      </c>
      <c r="H1058" s="265" t="s">
        <v>265</v>
      </c>
      <c r="I1058" s="265" t="s">
        <v>265</v>
      </c>
      <c r="J1058" s="265" t="s">
        <v>265</v>
      </c>
      <c r="K1058" s="265" t="s">
        <v>265</v>
      </c>
      <c r="L1058" s="265" t="s">
        <v>265</v>
      </c>
      <c r="AQ1058" s="267"/>
    </row>
    <row r="1059" spans="1:43" s="265" customFormat="1">
      <c r="A1059" s="265">
        <v>212438</v>
      </c>
      <c r="B1059" s="265" t="s">
        <v>3417</v>
      </c>
      <c r="C1059" s="265" t="s">
        <v>264</v>
      </c>
      <c r="D1059" s="265" t="s">
        <v>264</v>
      </c>
      <c r="E1059" s="265" t="s">
        <v>264</v>
      </c>
      <c r="F1059" s="265" t="s">
        <v>264</v>
      </c>
      <c r="G1059" s="265" t="s">
        <v>264</v>
      </c>
      <c r="H1059" s="265" t="s">
        <v>264</v>
      </c>
      <c r="I1059" s="265" t="s">
        <v>264</v>
      </c>
      <c r="J1059" s="265" t="s">
        <v>266</v>
      </c>
      <c r="K1059" s="265" t="s">
        <v>266</v>
      </c>
      <c r="L1059" s="265" t="s">
        <v>265</v>
      </c>
      <c r="AQ1059" s="267"/>
    </row>
    <row r="1060" spans="1:43" s="265" customFormat="1">
      <c r="A1060" s="265">
        <v>215750</v>
      </c>
      <c r="B1060" s="265" t="s">
        <v>3417</v>
      </c>
      <c r="C1060" s="265" t="s">
        <v>266</v>
      </c>
      <c r="D1060" s="265" t="s">
        <v>266</v>
      </c>
      <c r="E1060" s="265" t="s">
        <v>265</v>
      </c>
      <c r="F1060" s="265" t="s">
        <v>266</v>
      </c>
      <c r="G1060" s="265" t="s">
        <v>265</v>
      </c>
      <c r="H1060" s="265" t="s">
        <v>265</v>
      </c>
      <c r="I1060" s="265" t="s">
        <v>265</v>
      </c>
      <c r="J1060" s="265" t="s">
        <v>265</v>
      </c>
      <c r="K1060" s="265" t="s">
        <v>265</v>
      </c>
      <c r="L1060" s="265" t="s">
        <v>265</v>
      </c>
      <c r="AQ1060" s="267"/>
    </row>
    <row r="1061" spans="1:43" s="265" customFormat="1">
      <c r="A1061" s="265">
        <v>215506</v>
      </c>
      <c r="B1061" s="265" t="s">
        <v>3417</v>
      </c>
      <c r="C1061" s="265" t="s">
        <v>266</v>
      </c>
      <c r="D1061" s="265" t="s">
        <v>264</v>
      </c>
      <c r="E1061" s="265" t="s">
        <v>264</v>
      </c>
      <c r="F1061" s="265" t="s">
        <v>266</v>
      </c>
      <c r="G1061" s="265" t="s">
        <v>266</v>
      </c>
      <c r="H1061" s="265" t="s">
        <v>265</v>
      </c>
      <c r="I1061" s="265" t="s">
        <v>266</v>
      </c>
      <c r="J1061" s="265" t="s">
        <v>266</v>
      </c>
      <c r="K1061" s="265" t="s">
        <v>264</v>
      </c>
      <c r="L1061" s="265" t="s">
        <v>265</v>
      </c>
      <c r="AQ1061" s="267"/>
    </row>
    <row r="1062" spans="1:43" s="265" customFormat="1">
      <c r="A1062" s="265">
        <v>215751</v>
      </c>
      <c r="B1062" s="265" t="s">
        <v>3417</v>
      </c>
      <c r="C1062" s="265" t="s">
        <v>266</v>
      </c>
      <c r="D1062" s="265" t="s">
        <v>266</v>
      </c>
      <c r="E1062" s="265" t="s">
        <v>265</v>
      </c>
      <c r="F1062" s="265" t="s">
        <v>266</v>
      </c>
      <c r="G1062" s="265" t="s">
        <v>265</v>
      </c>
      <c r="H1062" s="265" t="s">
        <v>265</v>
      </c>
      <c r="I1062" s="265" t="s">
        <v>265</v>
      </c>
      <c r="J1062" s="265" t="s">
        <v>265</v>
      </c>
      <c r="K1062" s="265" t="s">
        <v>265</v>
      </c>
      <c r="L1062" s="265" t="s">
        <v>265</v>
      </c>
      <c r="AQ1062" s="267"/>
    </row>
    <row r="1063" spans="1:43" s="265" customFormat="1">
      <c r="A1063" s="265">
        <v>215752</v>
      </c>
      <c r="B1063" s="265" t="s">
        <v>3417</v>
      </c>
      <c r="C1063" s="265" t="s">
        <v>265</v>
      </c>
      <c r="D1063" s="265" t="s">
        <v>266</v>
      </c>
      <c r="E1063" s="265" t="s">
        <v>266</v>
      </c>
      <c r="F1063" s="265" t="s">
        <v>266</v>
      </c>
      <c r="G1063" s="265" t="s">
        <v>266</v>
      </c>
      <c r="H1063" s="265" t="s">
        <v>265</v>
      </c>
      <c r="I1063" s="265" t="s">
        <v>265</v>
      </c>
      <c r="J1063" s="265" t="s">
        <v>265</v>
      </c>
      <c r="K1063" s="265" t="s">
        <v>265</v>
      </c>
      <c r="L1063" s="265" t="s">
        <v>265</v>
      </c>
      <c r="AQ1063" s="267"/>
    </row>
    <row r="1064" spans="1:43" s="265" customFormat="1">
      <c r="A1064" s="265">
        <v>212447</v>
      </c>
      <c r="B1064" s="265" t="s">
        <v>3417</v>
      </c>
      <c r="C1064" s="265" t="s">
        <v>264</v>
      </c>
      <c r="D1064" s="265" t="s">
        <v>264</v>
      </c>
      <c r="E1064" s="265" t="s">
        <v>264</v>
      </c>
      <c r="F1064" s="265" t="s">
        <v>264</v>
      </c>
      <c r="G1064" s="265" t="s">
        <v>264</v>
      </c>
      <c r="H1064" s="265" t="s">
        <v>266</v>
      </c>
      <c r="I1064" s="265" t="s">
        <v>264</v>
      </c>
      <c r="J1064" s="265" t="s">
        <v>264</v>
      </c>
      <c r="K1064" s="265" t="s">
        <v>264</v>
      </c>
      <c r="L1064" s="265" t="s">
        <v>264</v>
      </c>
      <c r="AQ1064" s="267"/>
    </row>
    <row r="1065" spans="1:43" s="265" customFormat="1">
      <c r="A1065" s="265">
        <v>215753</v>
      </c>
      <c r="B1065" s="265" t="s">
        <v>3417</v>
      </c>
      <c r="C1065" s="265" t="s">
        <v>266</v>
      </c>
      <c r="D1065" s="265" t="s">
        <v>266</v>
      </c>
      <c r="E1065" s="265" t="s">
        <v>266</v>
      </c>
      <c r="F1065" s="265" t="s">
        <v>266</v>
      </c>
      <c r="G1065" s="265" t="s">
        <v>265</v>
      </c>
      <c r="H1065" s="265" t="s">
        <v>265</v>
      </c>
      <c r="I1065" s="265" t="s">
        <v>265</v>
      </c>
      <c r="J1065" s="265" t="s">
        <v>265</v>
      </c>
      <c r="K1065" s="265" t="s">
        <v>265</v>
      </c>
      <c r="L1065" s="265" t="s">
        <v>265</v>
      </c>
      <c r="AQ1065" s="267"/>
    </row>
    <row r="1066" spans="1:43" s="265" customFormat="1">
      <c r="A1066" s="265">
        <v>215754</v>
      </c>
      <c r="B1066" s="265" t="s">
        <v>3417</v>
      </c>
      <c r="C1066" s="265" t="s">
        <v>266</v>
      </c>
      <c r="D1066" s="265" t="s">
        <v>266</v>
      </c>
      <c r="E1066" s="265" t="s">
        <v>266</v>
      </c>
      <c r="F1066" s="265" t="s">
        <v>265</v>
      </c>
      <c r="G1066" s="265" t="s">
        <v>265</v>
      </c>
      <c r="H1066" s="265" t="s">
        <v>265</v>
      </c>
      <c r="I1066" s="265" t="s">
        <v>265</v>
      </c>
      <c r="J1066" s="265" t="s">
        <v>265</v>
      </c>
      <c r="K1066" s="265" t="s">
        <v>265</v>
      </c>
      <c r="L1066" s="265" t="s">
        <v>265</v>
      </c>
      <c r="AQ1066" s="267"/>
    </row>
    <row r="1067" spans="1:43" s="265" customFormat="1">
      <c r="A1067" s="265">
        <v>213674</v>
      </c>
      <c r="B1067" s="265" t="s">
        <v>3417</v>
      </c>
      <c r="C1067" s="265" t="s">
        <v>264</v>
      </c>
      <c r="D1067" s="265" t="s">
        <v>264</v>
      </c>
      <c r="E1067" s="265" t="s">
        <v>264</v>
      </c>
      <c r="F1067" s="265" t="s">
        <v>264</v>
      </c>
      <c r="G1067" s="265" t="s">
        <v>264</v>
      </c>
      <c r="H1067" s="265" t="s">
        <v>266</v>
      </c>
      <c r="I1067" s="265" t="s">
        <v>265</v>
      </c>
      <c r="J1067" s="265" t="s">
        <v>266</v>
      </c>
      <c r="K1067" s="265" t="s">
        <v>264</v>
      </c>
      <c r="L1067" s="265" t="s">
        <v>266</v>
      </c>
      <c r="AQ1067" s="267"/>
    </row>
    <row r="1068" spans="1:43" s="265" customFormat="1">
      <c r="A1068" s="265">
        <v>215755</v>
      </c>
      <c r="B1068" s="265" t="s">
        <v>3417</v>
      </c>
      <c r="C1068" s="265" t="s">
        <v>265</v>
      </c>
      <c r="D1068" s="265" t="s">
        <v>266</v>
      </c>
      <c r="E1068" s="265" t="s">
        <v>266</v>
      </c>
      <c r="F1068" s="265" t="s">
        <v>266</v>
      </c>
      <c r="G1068" s="265" t="s">
        <v>266</v>
      </c>
      <c r="H1068" s="265" t="s">
        <v>265</v>
      </c>
      <c r="I1068" s="265" t="s">
        <v>265</v>
      </c>
      <c r="J1068" s="265" t="s">
        <v>265</v>
      </c>
      <c r="K1068" s="265" t="s">
        <v>265</v>
      </c>
      <c r="L1068" s="265" t="s">
        <v>265</v>
      </c>
      <c r="AQ1068" s="267"/>
    </row>
    <row r="1069" spans="1:43" s="265" customFormat="1">
      <c r="A1069" s="265">
        <v>215756</v>
      </c>
      <c r="B1069" s="265" t="s">
        <v>3417</v>
      </c>
      <c r="C1069" s="265" t="s">
        <v>265</v>
      </c>
      <c r="D1069" s="265" t="s">
        <v>266</v>
      </c>
      <c r="E1069" s="265" t="s">
        <v>266</v>
      </c>
      <c r="F1069" s="265" t="s">
        <v>266</v>
      </c>
      <c r="G1069" s="265" t="s">
        <v>265</v>
      </c>
      <c r="H1069" s="265" t="s">
        <v>265</v>
      </c>
      <c r="I1069" s="265" t="s">
        <v>265</v>
      </c>
      <c r="J1069" s="265" t="s">
        <v>265</v>
      </c>
      <c r="K1069" s="265" t="s">
        <v>265</v>
      </c>
      <c r="L1069" s="265" t="s">
        <v>265</v>
      </c>
      <c r="AQ1069" s="267"/>
    </row>
    <row r="1070" spans="1:43" s="265" customFormat="1">
      <c r="A1070" s="265">
        <v>215757</v>
      </c>
      <c r="B1070" s="265" t="s">
        <v>3417</v>
      </c>
      <c r="C1070" s="265" t="s">
        <v>265</v>
      </c>
      <c r="D1070" s="265" t="s">
        <v>266</v>
      </c>
      <c r="E1070" s="265" t="s">
        <v>266</v>
      </c>
      <c r="F1070" s="265" t="s">
        <v>266</v>
      </c>
      <c r="G1070" s="265" t="s">
        <v>266</v>
      </c>
      <c r="H1070" s="265" t="s">
        <v>265</v>
      </c>
      <c r="I1070" s="265" t="s">
        <v>265</v>
      </c>
      <c r="J1070" s="265" t="s">
        <v>265</v>
      </c>
      <c r="K1070" s="265" t="s">
        <v>265</v>
      </c>
      <c r="L1070" s="265" t="s">
        <v>265</v>
      </c>
      <c r="AQ1070" s="267"/>
    </row>
    <row r="1071" spans="1:43" s="265" customFormat="1">
      <c r="A1071" s="265">
        <v>213679</v>
      </c>
      <c r="B1071" s="265" t="s">
        <v>3417</v>
      </c>
      <c r="C1071" s="265" t="s">
        <v>266</v>
      </c>
      <c r="D1071" s="265" t="s">
        <v>264</v>
      </c>
      <c r="E1071" s="265" t="s">
        <v>264</v>
      </c>
      <c r="F1071" s="265" t="s">
        <v>264</v>
      </c>
      <c r="G1071" s="265" t="s">
        <v>264</v>
      </c>
      <c r="H1071" s="265" t="s">
        <v>266</v>
      </c>
      <c r="I1071" s="265" t="s">
        <v>265</v>
      </c>
      <c r="J1071" s="265" t="s">
        <v>264</v>
      </c>
      <c r="K1071" s="265" t="s">
        <v>264</v>
      </c>
      <c r="L1071" s="265" t="s">
        <v>265</v>
      </c>
      <c r="AQ1071" s="267"/>
    </row>
    <row r="1072" spans="1:43" s="265" customFormat="1">
      <c r="A1072" s="265">
        <v>215758</v>
      </c>
      <c r="B1072" s="265" t="s">
        <v>3417</v>
      </c>
      <c r="C1072" s="265" t="s">
        <v>266</v>
      </c>
      <c r="D1072" s="265" t="s">
        <v>266</v>
      </c>
      <c r="E1072" s="265" t="s">
        <v>266</v>
      </c>
      <c r="F1072" s="265" t="s">
        <v>266</v>
      </c>
      <c r="G1072" s="265" t="s">
        <v>265</v>
      </c>
      <c r="H1072" s="265" t="s">
        <v>265</v>
      </c>
      <c r="I1072" s="265" t="s">
        <v>265</v>
      </c>
      <c r="J1072" s="265" t="s">
        <v>265</v>
      </c>
      <c r="K1072" s="265" t="s">
        <v>265</v>
      </c>
      <c r="L1072" s="265" t="s">
        <v>265</v>
      </c>
      <c r="AQ1072" s="267"/>
    </row>
    <row r="1073" spans="1:43" s="265" customFormat="1">
      <c r="A1073" s="265">
        <v>214861</v>
      </c>
      <c r="B1073" s="265" t="s">
        <v>3417</v>
      </c>
      <c r="C1073" s="265" t="s">
        <v>264</v>
      </c>
      <c r="D1073" s="265" t="s">
        <v>264</v>
      </c>
      <c r="E1073" s="265" t="s">
        <v>264</v>
      </c>
      <c r="F1073" s="265" t="s">
        <v>264</v>
      </c>
      <c r="G1073" s="265" t="s">
        <v>264</v>
      </c>
      <c r="H1073" s="265" t="s">
        <v>265</v>
      </c>
      <c r="I1073" s="265" t="s">
        <v>265</v>
      </c>
      <c r="J1073" s="265" t="s">
        <v>266</v>
      </c>
      <c r="K1073" s="265" t="s">
        <v>266</v>
      </c>
      <c r="L1073" s="265" t="s">
        <v>266</v>
      </c>
      <c r="AQ1073" s="267"/>
    </row>
    <row r="1074" spans="1:43" s="265" customFormat="1">
      <c r="A1074" s="265">
        <v>215759</v>
      </c>
      <c r="B1074" s="265" t="s">
        <v>3417</v>
      </c>
      <c r="C1074" s="265" t="s">
        <v>266</v>
      </c>
      <c r="D1074" s="265" t="s">
        <v>266</v>
      </c>
      <c r="E1074" s="265" t="s">
        <v>266</v>
      </c>
      <c r="F1074" s="265" t="s">
        <v>266</v>
      </c>
      <c r="G1074" s="265" t="s">
        <v>266</v>
      </c>
      <c r="H1074" s="265" t="s">
        <v>265</v>
      </c>
      <c r="I1074" s="265" t="s">
        <v>265</v>
      </c>
      <c r="J1074" s="265" t="s">
        <v>265</v>
      </c>
      <c r="K1074" s="265" t="s">
        <v>265</v>
      </c>
      <c r="L1074" s="265" t="s">
        <v>265</v>
      </c>
      <c r="AQ1074" s="267"/>
    </row>
    <row r="1075" spans="1:43" s="265" customFormat="1">
      <c r="A1075" s="265">
        <v>213545</v>
      </c>
      <c r="B1075" s="265" t="s">
        <v>3417</v>
      </c>
      <c r="C1075" s="265" t="s">
        <v>266</v>
      </c>
      <c r="D1075" s="265" t="s">
        <v>264</v>
      </c>
      <c r="E1075" s="265" t="s">
        <v>266</v>
      </c>
      <c r="F1075" s="265" t="s">
        <v>264</v>
      </c>
      <c r="G1075" s="265" t="s">
        <v>264</v>
      </c>
      <c r="H1075" s="265" t="s">
        <v>266</v>
      </c>
      <c r="I1075" s="265" t="s">
        <v>264</v>
      </c>
      <c r="J1075" s="265" t="s">
        <v>265</v>
      </c>
      <c r="K1075" s="265" t="s">
        <v>264</v>
      </c>
      <c r="L1075" s="265" t="s">
        <v>266</v>
      </c>
      <c r="AQ1075" s="267"/>
    </row>
    <row r="1076" spans="1:43" s="265" customFormat="1">
      <c r="A1076" s="265">
        <v>215760</v>
      </c>
      <c r="B1076" s="265" t="s">
        <v>3417</v>
      </c>
      <c r="C1076" s="265" t="s">
        <v>266</v>
      </c>
      <c r="D1076" s="265" t="s">
        <v>266</v>
      </c>
      <c r="E1076" s="265" t="s">
        <v>266</v>
      </c>
      <c r="F1076" s="265" t="s">
        <v>266</v>
      </c>
      <c r="G1076" s="265" t="s">
        <v>266</v>
      </c>
      <c r="H1076" s="265" t="s">
        <v>265</v>
      </c>
      <c r="I1076" s="265" t="s">
        <v>265</v>
      </c>
      <c r="J1076" s="265" t="s">
        <v>265</v>
      </c>
      <c r="K1076" s="265" t="s">
        <v>265</v>
      </c>
      <c r="L1076" s="265" t="s">
        <v>265</v>
      </c>
      <c r="AQ1076" s="267"/>
    </row>
    <row r="1077" spans="1:43" s="265" customFormat="1">
      <c r="A1077" s="265">
        <v>215761</v>
      </c>
      <c r="B1077" s="265" t="s">
        <v>3417</v>
      </c>
      <c r="C1077" s="265" t="s">
        <v>266</v>
      </c>
      <c r="D1077" s="265" t="s">
        <v>266</v>
      </c>
      <c r="E1077" s="265" t="s">
        <v>266</v>
      </c>
      <c r="F1077" s="265" t="s">
        <v>266</v>
      </c>
      <c r="G1077" s="265" t="s">
        <v>266</v>
      </c>
      <c r="H1077" s="265" t="s">
        <v>265</v>
      </c>
      <c r="I1077" s="265" t="s">
        <v>265</v>
      </c>
      <c r="J1077" s="265" t="s">
        <v>265</v>
      </c>
      <c r="K1077" s="265" t="s">
        <v>265</v>
      </c>
      <c r="L1077" s="265" t="s">
        <v>265</v>
      </c>
      <c r="AQ1077" s="267"/>
    </row>
    <row r="1078" spans="1:43" s="265" customFormat="1">
      <c r="A1078" s="265">
        <v>214945</v>
      </c>
      <c r="B1078" s="265" t="s">
        <v>3417</v>
      </c>
      <c r="C1078" s="265" t="s">
        <v>264</v>
      </c>
      <c r="D1078" s="265" t="s">
        <v>266</v>
      </c>
      <c r="E1078" s="265" t="s">
        <v>266</v>
      </c>
      <c r="F1078" s="265" t="s">
        <v>266</v>
      </c>
      <c r="G1078" s="265" t="s">
        <v>266</v>
      </c>
      <c r="H1078" s="265" t="s">
        <v>266</v>
      </c>
      <c r="I1078" s="265" t="s">
        <v>264</v>
      </c>
      <c r="J1078" s="265" t="s">
        <v>264</v>
      </c>
      <c r="K1078" s="265" t="s">
        <v>264</v>
      </c>
      <c r="L1078" s="265" t="s">
        <v>264</v>
      </c>
      <c r="AQ1078" s="267"/>
    </row>
    <row r="1079" spans="1:43" s="265" customFormat="1">
      <c r="A1079" s="265">
        <v>210981</v>
      </c>
      <c r="B1079" s="265" t="s">
        <v>3417</v>
      </c>
      <c r="C1079" s="265" t="s">
        <v>266</v>
      </c>
      <c r="D1079" s="265" t="s">
        <v>266</v>
      </c>
      <c r="E1079" s="265" t="s">
        <v>264</v>
      </c>
      <c r="F1079" s="265" t="s">
        <v>264</v>
      </c>
      <c r="G1079" s="265" t="s">
        <v>264</v>
      </c>
      <c r="H1079" s="265" t="s">
        <v>265</v>
      </c>
      <c r="I1079" s="265" t="s">
        <v>264</v>
      </c>
      <c r="J1079" s="265" t="s">
        <v>266</v>
      </c>
      <c r="K1079" s="265" t="s">
        <v>264</v>
      </c>
      <c r="L1079" s="265" t="s">
        <v>264</v>
      </c>
      <c r="AQ1079" s="267"/>
    </row>
    <row r="1080" spans="1:43" s="265" customFormat="1">
      <c r="A1080" s="265">
        <v>215762</v>
      </c>
      <c r="B1080" s="265" t="s">
        <v>3417</v>
      </c>
      <c r="C1080" s="265" t="s">
        <v>265</v>
      </c>
      <c r="D1080" s="265" t="s">
        <v>266</v>
      </c>
      <c r="E1080" s="265" t="s">
        <v>266</v>
      </c>
      <c r="F1080" s="265" t="s">
        <v>266</v>
      </c>
      <c r="G1080" s="265" t="s">
        <v>265</v>
      </c>
      <c r="H1080" s="265" t="s">
        <v>265</v>
      </c>
      <c r="I1080" s="265" t="s">
        <v>265</v>
      </c>
      <c r="J1080" s="265" t="s">
        <v>265</v>
      </c>
      <c r="K1080" s="265" t="s">
        <v>265</v>
      </c>
      <c r="L1080" s="265" t="s">
        <v>265</v>
      </c>
      <c r="AQ1080" s="267"/>
    </row>
    <row r="1081" spans="1:43" s="265" customFormat="1">
      <c r="A1081" s="265">
        <v>213688</v>
      </c>
      <c r="B1081" s="265" t="s">
        <v>3417</v>
      </c>
      <c r="C1081" s="265" t="s">
        <v>265</v>
      </c>
      <c r="D1081" s="265" t="s">
        <v>266</v>
      </c>
      <c r="E1081" s="265" t="s">
        <v>266</v>
      </c>
      <c r="F1081" s="265" t="s">
        <v>266</v>
      </c>
      <c r="G1081" s="265" t="s">
        <v>266</v>
      </c>
      <c r="H1081" s="265" t="s">
        <v>265</v>
      </c>
      <c r="I1081" s="265" t="s">
        <v>265</v>
      </c>
      <c r="J1081" s="265" t="s">
        <v>266</v>
      </c>
      <c r="K1081" s="265" t="s">
        <v>266</v>
      </c>
      <c r="L1081" s="265" t="s">
        <v>265</v>
      </c>
      <c r="AQ1081" s="267"/>
    </row>
    <row r="1082" spans="1:43" s="265" customFormat="1">
      <c r="A1082" s="265">
        <v>215763</v>
      </c>
      <c r="B1082" s="265" t="s">
        <v>3417</v>
      </c>
      <c r="C1082" s="265" t="s">
        <v>266</v>
      </c>
      <c r="D1082" s="265" t="s">
        <v>266</v>
      </c>
      <c r="E1082" s="265" t="s">
        <v>265</v>
      </c>
      <c r="F1082" s="265" t="s">
        <v>266</v>
      </c>
      <c r="G1082" s="265" t="s">
        <v>265</v>
      </c>
      <c r="H1082" s="265" t="s">
        <v>265</v>
      </c>
      <c r="I1082" s="265" t="s">
        <v>265</v>
      </c>
      <c r="J1082" s="265" t="s">
        <v>265</v>
      </c>
      <c r="K1082" s="265" t="s">
        <v>265</v>
      </c>
      <c r="L1082" s="265" t="s">
        <v>265</v>
      </c>
      <c r="AQ1082" s="267"/>
    </row>
    <row r="1083" spans="1:43" s="265" customFormat="1">
      <c r="A1083" s="265">
        <v>213690</v>
      </c>
      <c r="B1083" s="265" t="s">
        <v>3417</v>
      </c>
      <c r="C1083" s="265" t="s">
        <v>266</v>
      </c>
      <c r="D1083" s="265" t="s">
        <v>264</v>
      </c>
      <c r="E1083" s="265" t="s">
        <v>264</v>
      </c>
      <c r="F1083" s="265" t="s">
        <v>266</v>
      </c>
      <c r="G1083" s="265" t="s">
        <v>265</v>
      </c>
      <c r="H1083" s="265" t="s">
        <v>266</v>
      </c>
      <c r="I1083" s="265" t="s">
        <v>265</v>
      </c>
      <c r="J1083" s="265" t="s">
        <v>265</v>
      </c>
      <c r="K1083" s="265" t="s">
        <v>266</v>
      </c>
      <c r="L1083" s="265" t="s">
        <v>266</v>
      </c>
      <c r="AQ1083" s="267"/>
    </row>
    <row r="1084" spans="1:43" s="265" customFormat="1">
      <c r="A1084" s="265">
        <v>214948</v>
      </c>
      <c r="B1084" s="265" t="s">
        <v>3417</v>
      </c>
      <c r="C1084" s="265" t="s">
        <v>266</v>
      </c>
      <c r="D1084" s="265" t="s">
        <v>264</v>
      </c>
      <c r="E1084" s="265" t="s">
        <v>264</v>
      </c>
      <c r="F1084" s="265" t="s">
        <v>264</v>
      </c>
      <c r="G1084" s="265" t="s">
        <v>264</v>
      </c>
      <c r="H1084" s="265" t="s">
        <v>265</v>
      </c>
      <c r="I1084" s="265" t="s">
        <v>265</v>
      </c>
      <c r="J1084" s="265" t="s">
        <v>265</v>
      </c>
      <c r="K1084" s="265" t="s">
        <v>266</v>
      </c>
      <c r="L1084" s="265" t="s">
        <v>265</v>
      </c>
      <c r="AQ1084" s="267"/>
    </row>
    <row r="1085" spans="1:43" s="265" customFormat="1">
      <c r="A1085" s="265">
        <v>214949</v>
      </c>
      <c r="B1085" s="265" t="s">
        <v>3417</v>
      </c>
      <c r="C1085" s="265" t="s">
        <v>266</v>
      </c>
      <c r="D1085" s="265" t="s">
        <v>264</v>
      </c>
      <c r="E1085" s="265" t="s">
        <v>266</v>
      </c>
      <c r="F1085" s="265" t="s">
        <v>266</v>
      </c>
      <c r="G1085" s="265" t="s">
        <v>266</v>
      </c>
      <c r="H1085" s="265" t="s">
        <v>265</v>
      </c>
      <c r="I1085" s="265" t="s">
        <v>265</v>
      </c>
      <c r="J1085" s="265" t="s">
        <v>265</v>
      </c>
      <c r="K1085" s="265" t="s">
        <v>266</v>
      </c>
      <c r="L1085" s="265" t="s">
        <v>265</v>
      </c>
      <c r="AQ1085" s="267"/>
    </row>
    <row r="1086" spans="1:43" s="265" customFormat="1">
      <c r="A1086" s="265">
        <v>215764</v>
      </c>
      <c r="B1086" s="265" t="s">
        <v>3417</v>
      </c>
      <c r="C1086" s="265" t="s">
        <v>265</v>
      </c>
      <c r="D1086" s="265" t="s">
        <v>266</v>
      </c>
      <c r="E1086" s="265" t="s">
        <v>266</v>
      </c>
      <c r="F1086" s="265" t="s">
        <v>266</v>
      </c>
      <c r="G1086" s="265" t="s">
        <v>265</v>
      </c>
      <c r="H1086" s="265" t="s">
        <v>265</v>
      </c>
      <c r="I1086" s="265" t="s">
        <v>265</v>
      </c>
      <c r="J1086" s="265" t="s">
        <v>265</v>
      </c>
      <c r="K1086" s="265" t="s">
        <v>265</v>
      </c>
      <c r="L1086" s="265" t="s">
        <v>265</v>
      </c>
      <c r="AQ1086" s="267"/>
    </row>
    <row r="1087" spans="1:43" s="265" customFormat="1">
      <c r="A1087" s="265">
        <v>215765</v>
      </c>
      <c r="B1087" s="265" t="s">
        <v>3417</v>
      </c>
      <c r="C1087" s="265" t="s">
        <v>266</v>
      </c>
      <c r="D1087" s="265" t="s">
        <v>266</v>
      </c>
      <c r="E1087" s="265" t="s">
        <v>265</v>
      </c>
      <c r="F1087" s="265" t="s">
        <v>265</v>
      </c>
      <c r="G1087" s="265" t="s">
        <v>265</v>
      </c>
      <c r="H1087" s="265" t="s">
        <v>265</v>
      </c>
      <c r="I1087" s="265" t="s">
        <v>265</v>
      </c>
      <c r="J1087" s="265" t="s">
        <v>265</v>
      </c>
      <c r="K1087" s="265" t="s">
        <v>265</v>
      </c>
      <c r="L1087" s="265" t="s">
        <v>265</v>
      </c>
      <c r="AQ1087" s="267"/>
    </row>
    <row r="1088" spans="1:43" s="265" customFormat="1">
      <c r="A1088" s="265">
        <v>213697</v>
      </c>
      <c r="B1088" s="265" t="s">
        <v>3417</v>
      </c>
      <c r="C1088" s="265" t="s">
        <v>266</v>
      </c>
      <c r="D1088" s="265" t="s">
        <v>264</v>
      </c>
      <c r="E1088" s="265" t="s">
        <v>264</v>
      </c>
      <c r="F1088" s="265" t="s">
        <v>264</v>
      </c>
      <c r="G1088" s="265" t="s">
        <v>265</v>
      </c>
      <c r="H1088" s="265" t="s">
        <v>266</v>
      </c>
      <c r="I1088" s="265" t="s">
        <v>264</v>
      </c>
      <c r="J1088" s="265" t="s">
        <v>266</v>
      </c>
      <c r="K1088" s="265" t="s">
        <v>264</v>
      </c>
      <c r="L1088" s="265" t="s">
        <v>265</v>
      </c>
      <c r="AQ1088" s="267"/>
    </row>
    <row r="1089" spans="1:43" s="265" customFormat="1">
      <c r="A1089" s="265">
        <v>215766</v>
      </c>
      <c r="B1089" s="265" t="s">
        <v>3417</v>
      </c>
      <c r="C1089" s="265" t="s">
        <v>265</v>
      </c>
      <c r="D1089" s="265" t="s">
        <v>266</v>
      </c>
      <c r="E1089" s="265" t="s">
        <v>266</v>
      </c>
      <c r="F1089" s="265" t="s">
        <v>265</v>
      </c>
      <c r="G1089" s="265" t="s">
        <v>265</v>
      </c>
      <c r="H1089" s="265" t="s">
        <v>265</v>
      </c>
      <c r="I1089" s="265" t="s">
        <v>265</v>
      </c>
      <c r="J1089" s="265" t="s">
        <v>265</v>
      </c>
      <c r="K1089" s="265" t="s">
        <v>265</v>
      </c>
      <c r="L1089" s="265" t="s">
        <v>265</v>
      </c>
      <c r="AQ1089" s="267"/>
    </row>
    <row r="1090" spans="1:43" s="265" customFormat="1">
      <c r="A1090" s="265">
        <v>213698</v>
      </c>
      <c r="B1090" s="265" t="s">
        <v>3417</v>
      </c>
      <c r="C1090" s="265" t="s">
        <v>265</v>
      </c>
      <c r="D1090" s="265" t="s">
        <v>264</v>
      </c>
      <c r="E1090" s="265" t="s">
        <v>264</v>
      </c>
      <c r="F1090" s="265" t="s">
        <v>264</v>
      </c>
      <c r="G1090" s="265" t="s">
        <v>264</v>
      </c>
      <c r="H1090" s="265" t="s">
        <v>266</v>
      </c>
      <c r="I1090" s="265" t="s">
        <v>266</v>
      </c>
      <c r="J1090" s="265" t="s">
        <v>265</v>
      </c>
      <c r="K1090" s="265" t="s">
        <v>266</v>
      </c>
      <c r="L1090" s="265" t="s">
        <v>266</v>
      </c>
      <c r="AQ1090" s="267"/>
    </row>
    <row r="1091" spans="1:43" s="265" customFormat="1">
      <c r="A1091" s="265">
        <v>213699</v>
      </c>
      <c r="B1091" s="265" t="s">
        <v>3417</v>
      </c>
      <c r="C1091" s="265" t="s">
        <v>266</v>
      </c>
      <c r="D1091" s="265" t="s">
        <v>264</v>
      </c>
      <c r="E1091" s="265" t="s">
        <v>264</v>
      </c>
      <c r="F1091" s="265" t="s">
        <v>266</v>
      </c>
      <c r="G1091" s="265" t="s">
        <v>266</v>
      </c>
      <c r="H1091" s="265" t="s">
        <v>265</v>
      </c>
      <c r="I1091" s="265" t="s">
        <v>265</v>
      </c>
      <c r="J1091" s="265" t="s">
        <v>265</v>
      </c>
      <c r="K1091" s="265" t="s">
        <v>265</v>
      </c>
      <c r="L1091" s="265" t="s">
        <v>265</v>
      </c>
      <c r="AQ1091" s="267"/>
    </row>
    <row r="1092" spans="1:43" s="265" customFormat="1">
      <c r="A1092" s="265">
        <v>213700</v>
      </c>
      <c r="B1092" s="265" t="s">
        <v>3417</v>
      </c>
      <c r="C1092" s="265" t="s">
        <v>264</v>
      </c>
      <c r="D1092" s="265" t="s">
        <v>264</v>
      </c>
      <c r="E1092" s="265" t="s">
        <v>264</v>
      </c>
      <c r="F1092" s="265" t="s">
        <v>266</v>
      </c>
      <c r="G1092" s="265" t="s">
        <v>266</v>
      </c>
      <c r="H1092" s="265" t="s">
        <v>266</v>
      </c>
      <c r="I1092" s="265" t="s">
        <v>266</v>
      </c>
      <c r="J1092" s="265" t="s">
        <v>266</v>
      </c>
      <c r="K1092" s="265" t="s">
        <v>266</v>
      </c>
      <c r="L1092" s="265" t="s">
        <v>266</v>
      </c>
      <c r="AQ1092" s="267"/>
    </row>
    <row r="1093" spans="1:43" s="265" customFormat="1">
      <c r="A1093" s="265">
        <v>214952</v>
      </c>
      <c r="B1093" s="265" t="s">
        <v>3417</v>
      </c>
      <c r="C1093" s="265" t="s">
        <v>264</v>
      </c>
      <c r="D1093" s="265" t="s">
        <v>264</v>
      </c>
      <c r="E1093" s="265" t="s">
        <v>264</v>
      </c>
      <c r="F1093" s="265" t="s">
        <v>264</v>
      </c>
      <c r="G1093" s="265" t="s">
        <v>266</v>
      </c>
      <c r="H1093" s="265" t="s">
        <v>264</v>
      </c>
      <c r="I1093" s="265" t="s">
        <v>265</v>
      </c>
      <c r="J1093" s="265" t="s">
        <v>265</v>
      </c>
      <c r="K1093" s="265" t="s">
        <v>265</v>
      </c>
      <c r="L1093" s="265" t="s">
        <v>265</v>
      </c>
      <c r="AQ1093" s="267"/>
    </row>
    <row r="1094" spans="1:43" s="265" customFormat="1">
      <c r="A1094" s="265">
        <v>214953</v>
      </c>
      <c r="B1094" s="265" t="s">
        <v>3417</v>
      </c>
      <c r="C1094" s="265" t="s">
        <v>264</v>
      </c>
      <c r="D1094" s="265" t="s">
        <v>264</v>
      </c>
      <c r="E1094" s="265" t="s">
        <v>266</v>
      </c>
      <c r="F1094" s="265" t="s">
        <v>264</v>
      </c>
      <c r="G1094" s="265" t="s">
        <v>265</v>
      </c>
      <c r="H1094" s="265" t="s">
        <v>265</v>
      </c>
      <c r="I1094" s="265" t="s">
        <v>265</v>
      </c>
      <c r="J1094" s="265" t="s">
        <v>265</v>
      </c>
      <c r="K1094" s="265" t="s">
        <v>266</v>
      </c>
      <c r="L1094" s="265" t="s">
        <v>265</v>
      </c>
      <c r="AQ1094" s="267"/>
    </row>
    <row r="1095" spans="1:43" s="265" customFormat="1">
      <c r="A1095" s="265">
        <v>211679</v>
      </c>
      <c r="B1095" s="265" t="s">
        <v>3417</v>
      </c>
      <c r="C1095" s="265" t="s">
        <v>266</v>
      </c>
      <c r="D1095" s="265" t="s">
        <v>266</v>
      </c>
      <c r="E1095" s="265" t="s">
        <v>264</v>
      </c>
      <c r="F1095" s="265" t="s">
        <v>266</v>
      </c>
      <c r="G1095" s="265" t="s">
        <v>265</v>
      </c>
      <c r="H1095" s="265" t="s">
        <v>264</v>
      </c>
      <c r="I1095" s="265" t="s">
        <v>264</v>
      </c>
      <c r="J1095" s="265" t="s">
        <v>266</v>
      </c>
      <c r="K1095" s="265" t="s">
        <v>264</v>
      </c>
      <c r="L1095" s="265" t="s">
        <v>264</v>
      </c>
      <c r="AQ1095" s="267"/>
    </row>
    <row r="1096" spans="1:43" s="265" customFormat="1">
      <c r="A1096" s="265">
        <v>214954</v>
      </c>
      <c r="B1096" s="265" t="s">
        <v>3417</v>
      </c>
      <c r="C1096" s="265" t="s">
        <v>266</v>
      </c>
      <c r="D1096" s="265" t="s">
        <v>264</v>
      </c>
      <c r="E1096" s="265" t="s">
        <v>266</v>
      </c>
      <c r="F1096" s="265" t="s">
        <v>266</v>
      </c>
      <c r="G1096" s="265" t="s">
        <v>266</v>
      </c>
      <c r="H1096" s="265" t="s">
        <v>265</v>
      </c>
      <c r="I1096" s="265" t="s">
        <v>264</v>
      </c>
      <c r="J1096" s="265" t="s">
        <v>264</v>
      </c>
      <c r="K1096" s="265" t="s">
        <v>266</v>
      </c>
      <c r="L1096" s="265" t="s">
        <v>266</v>
      </c>
      <c r="AQ1096" s="267"/>
    </row>
    <row r="1097" spans="1:43" s="265" customFormat="1" ht="15.75">
      <c r="A1097" s="268">
        <v>215767</v>
      </c>
      <c r="B1097" s="265" t="s">
        <v>3417</v>
      </c>
      <c r="C1097" s="269" t="s">
        <v>265</v>
      </c>
      <c r="D1097" s="269" t="s">
        <v>265</v>
      </c>
      <c r="E1097" s="269" t="s">
        <v>265</v>
      </c>
      <c r="F1097" s="269" t="s">
        <v>265</v>
      </c>
      <c r="G1097" s="269" t="s">
        <v>265</v>
      </c>
      <c r="H1097" s="269" t="s">
        <v>265</v>
      </c>
      <c r="I1097" s="269" t="s">
        <v>265</v>
      </c>
      <c r="J1097" s="269" t="s">
        <v>265</v>
      </c>
      <c r="K1097" s="269" t="s">
        <v>265</v>
      </c>
      <c r="L1097" s="269" t="s">
        <v>265</v>
      </c>
      <c r="M1097" s="269"/>
      <c r="N1097" s="269"/>
      <c r="O1097" s="269"/>
      <c r="P1097" s="269"/>
      <c r="Q1097" s="269"/>
      <c r="R1097" s="269"/>
      <c r="S1097" s="269"/>
      <c r="T1097" s="269"/>
      <c r="U1097" s="269"/>
      <c r="V1097" s="269"/>
      <c r="W1097" s="269"/>
      <c r="X1097" s="269"/>
      <c r="Y1097" s="269"/>
      <c r="Z1097" s="269"/>
      <c r="AA1097" s="269"/>
      <c r="AB1097" s="269"/>
      <c r="AC1097" s="269"/>
      <c r="AD1097" s="269"/>
      <c r="AE1097" s="269"/>
      <c r="AF1097" s="269"/>
      <c r="AG1097" s="269"/>
      <c r="AH1097" s="269"/>
      <c r="AI1097" s="269"/>
      <c r="AJ1097" s="269"/>
      <c r="AK1097" s="269"/>
      <c r="AL1097" s="269"/>
      <c r="AM1097" s="269"/>
      <c r="AN1097" s="269"/>
      <c r="AO1097" s="269"/>
      <c r="AP1097" s="269"/>
      <c r="AQ1097" s="267"/>
    </row>
    <row r="1098" spans="1:43" s="265" customFormat="1">
      <c r="A1098" s="265">
        <v>215768</v>
      </c>
      <c r="B1098" s="265" t="s">
        <v>3417</v>
      </c>
      <c r="C1098" s="265" t="s">
        <v>266</v>
      </c>
      <c r="D1098" s="265" t="s">
        <v>266</v>
      </c>
      <c r="E1098" s="265" t="s">
        <v>266</v>
      </c>
      <c r="F1098" s="265" t="s">
        <v>266</v>
      </c>
      <c r="G1098" s="265" t="s">
        <v>266</v>
      </c>
      <c r="H1098" s="265" t="s">
        <v>265</v>
      </c>
      <c r="I1098" s="265" t="s">
        <v>265</v>
      </c>
      <c r="J1098" s="265" t="s">
        <v>265</v>
      </c>
      <c r="K1098" s="265" t="s">
        <v>265</v>
      </c>
      <c r="L1098" s="265" t="s">
        <v>265</v>
      </c>
      <c r="AQ1098" s="267"/>
    </row>
    <row r="1099" spans="1:43" s="265" customFormat="1" ht="15.75">
      <c r="A1099" s="268">
        <v>213707</v>
      </c>
      <c r="B1099" s="265" t="s">
        <v>3417</v>
      </c>
      <c r="C1099" s="269" t="s">
        <v>266</v>
      </c>
      <c r="D1099" s="269" t="s">
        <v>266</v>
      </c>
      <c r="E1099" s="269" t="s">
        <v>266</v>
      </c>
      <c r="F1099" s="269" t="s">
        <v>264</v>
      </c>
      <c r="G1099" s="269" t="s">
        <v>265</v>
      </c>
      <c r="H1099" s="269" t="s">
        <v>265</v>
      </c>
      <c r="I1099" s="269" t="s">
        <v>266</v>
      </c>
      <c r="J1099" s="269" t="s">
        <v>264</v>
      </c>
      <c r="K1099" s="269" t="s">
        <v>264</v>
      </c>
      <c r="L1099" s="269" t="s">
        <v>264</v>
      </c>
      <c r="M1099" s="269"/>
      <c r="N1099" s="269"/>
      <c r="O1099" s="269"/>
      <c r="P1099" s="269"/>
      <c r="Q1099" s="269"/>
      <c r="R1099" s="269"/>
      <c r="S1099" s="269"/>
      <c r="T1099" s="269"/>
      <c r="U1099" s="269"/>
      <c r="V1099" s="269"/>
      <c r="W1099" s="269"/>
      <c r="X1099" s="269"/>
      <c r="Y1099" s="269"/>
      <c r="Z1099" s="269"/>
      <c r="AA1099" s="269"/>
      <c r="AB1099" s="269"/>
      <c r="AC1099" s="269"/>
      <c r="AD1099" s="269"/>
      <c r="AE1099" s="269"/>
      <c r="AF1099" s="269"/>
      <c r="AG1099" s="269"/>
      <c r="AH1099" s="269"/>
      <c r="AI1099" s="269"/>
      <c r="AJ1099" s="269"/>
      <c r="AK1099" s="269"/>
      <c r="AL1099" s="269"/>
      <c r="AM1099" s="269"/>
      <c r="AN1099" s="269"/>
      <c r="AO1099" s="269"/>
      <c r="AP1099" s="269"/>
      <c r="AQ1099" s="267"/>
    </row>
    <row r="1100" spans="1:43" s="265" customFormat="1" ht="15.75">
      <c r="A1100" s="268">
        <v>213708</v>
      </c>
      <c r="B1100" s="265" t="s">
        <v>3417</v>
      </c>
      <c r="C1100" s="269" t="s">
        <v>266</v>
      </c>
      <c r="D1100" s="269" t="s">
        <v>264</v>
      </c>
      <c r="E1100" s="269" t="s">
        <v>264</v>
      </c>
      <c r="F1100" s="269" t="s">
        <v>264</v>
      </c>
      <c r="G1100" s="269" t="s">
        <v>265</v>
      </c>
      <c r="H1100" s="269" t="s">
        <v>265</v>
      </c>
      <c r="I1100" s="269" t="s">
        <v>266</v>
      </c>
      <c r="J1100" s="269" t="s">
        <v>266</v>
      </c>
      <c r="K1100" s="269" t="s">
        <v>266</v>
      </c>
      <c r="L1100" s="269" t="s">
        <v>266</v>
      </c>
      <c r="M1100" s="269"/>
      <c r="N1100" s="269"/>
      <c r="O1100" s="269"/>
      <c r="P1100" s="269"/>
      <c r="Q1100" s="269"/>
      <c r="R1100" s="269"/>
      <c r="S1100" s="269"/>
      <c r="T1100" s="269"/>
      <c r="U1100" s="269"/>
      <c r="V1100" s="269"/>
      <c r="W1100" s="269"/>
      <c r="X1100" s="269"/>
      <c r="Y1100" s="269"/>
      <c r="Z1100" s="269"/>
      <c r="AA1100" s="269"/>
      <c r="AB1100" s="269"/>
      <c r="AC1100" s="269"/>
      <c r="AD1100" s="269"/>
      <c r="AE1100" s="269"/>
      <c r="AF1100" s="269"/>
      <c r="AG1100" s="269"/>
      <c r="AH1100" s="269"/>
      <c r="AI1100" s="269"/>
      <c r="AJ1100" s="269"/>
      <c r="AK1100" s="269"/>
      <c r="AL1100" s="269"/>
      <c r="AM1100" s="269"/>
      <c r="AN1100" s="269"/>
      <c r="AO1100" s="269"/>
      <c r="AP1100" s="269"/>
      <c r="AQ1100" s="267"/>
    </row>
    <row r="1101" spans="1:43" s="265" customFormat="1">
      <c r="A1101" s="265">
        <v>215769</v>
      </c>
      <c r="B1101" s="265" t="s">
        <v>3417</v>
      </c>
      <c r="C1101" s="265" t="s">
        <v>266</v>
      </c>
      <c r="D1101" s="265" t="s">
        <v>265</v>
      </c>
      <c r="E1101" s="265" t="s">
        <v>266</v>
      </c>
      <c r="F1101" s="265" t="s">
        <v>265</v>
      </c>
      <c r="G1101" s="265" t="s">
        <v>265</v>
      </c>
      <c r="H1101" s="265" t="s">
        <v>265</v>
      </c>
      <c r="I1101" s="265" t="s">
        <v>265</v>
      </c>
      <c r="J1101" s="265" t="s">
        <v>265</v>
      </c>
      <c r="K1101" s="265" t="s">
        <v>265</v>
      </c>
      <c r="L1101" s="265" t="s">
        <v>265</v>
      </c>
      <c r="AQ1101" s="267"/>
    </row>
    <row r="1102" spans="1:43" s="265" customFormat="1">
      <c r="A1102" s="265">
        <v>215770</v>
      </c>
      <c r="B1102" s="265" t="s">
        <v>3417</v>
      </c>
      <c r="C1102" s="265" t="s">
        <v>266</v>
      </c>
      <c r="D1102" s="265" t="s">
        <v>266</v>
      </c>
      <c r="E1102" s="265" t="s">
        <v>266</v>
      </c>
      <c r="F1102" s="265" t="s">
        <v>266</v>
      </c>
      <c r="G1102" s="265" t="s">
        <v>266</v>
      </c>
      <c r="H1102" s="265" t="s">
        <v>265</v>
      </c>
      <c r="I1102" s="265" t="s">
        <v>265</v>
      </c>
      <c r="J1102" s="265" t="s">
        <v>265</v>
      </c>
      <c r="K1102" s="265" t="s">
        <v>265</v>
      </c>
      <c r="L1102" s="265" t="s">
        <v>265</v>
      </c>
      <c r="AQ1102" s="267"/>
    </row>
    <row r="1103" spans="1:43" s="265" customFormat="1" ht="15.75">
      <c r="A1103" s="268">
        <v>215771</v>
      </c>
      <c r="B1103" s="265" t="s">
        <v>3417</v>
      </c>
      <c r="C1103" s="269" t="s">
        <v>265</v>
      </c>
      <c r="D1103" s="269" t="s">
        <v>265</v>
      </c>
      <c r="E1103" s="269" t="s">
        <v>265</v>
      </c>
      <c r="F1103" s="269" t="s">
        <v>265</v>
      </c>
      <c r="G1103" s="269" t="s">
        <v>265</v>
      </c>
      <c r="H1103" s="269" t="s">
        <v>265</v>
      </c>
      <c r="I1103" s="269" t="s">
        <v>265</v>
      </c>
      <c r="J1103" s="269" t="s">
        <v>265</v>
      </c>
      <c r="K1103" s="269" t="s">
        <v>265</v>
      </c>
      <c r="L1103" s="269" t="s">
        <v>265</v>
      </c>
      <c r="M1103" s="269"/>
      <c r="N1103" s="269"/>
      <c r="O1103" s="269"/>
      <c r="P1103" s="269"/>
      <c r="Q1103" s="269"/>
      <c r="R1103" s="269"/>
      <c r="S1103" s="269"/>
      <c r="T1103" s="269"/>
      <c r="U1103" s="269"/>
      <c r="V1103" s="269"/>
      <c r="W1103" s="269"/>
      <c r="X1103" s="269"/>
      <c r="Y1103" s="269"/>
      <c r="Z1103" s="269"/>
      <c r="AA1103" s="269"/>
      <c r="AB1103" s="269"/>
      <c r="AC1103" s="269"/>
      <c r="AD1103" s="269"/>
      <c r="AE1103" s="269"/>
      <c r="AF1103" s="269"/>
      <c r="AG1103" s="269"/>
      <c r="AH1103" s="269"/>
      <c r="AI1103" s="269"/>
      <c r="AJ1103" s="269"/>
      <c r="AK1103" s="269"/>
      <c r="AL1103" s="269"/>
      <c r="AM1103" s="269"/>
      <c r="AN1103" s="269"/>
      <c r="AO1103" s="269"/>
      <c r="AP1103" s="269"/>
      <c r="AQ1103" s="267"/>
    </row>
    <row r="1104" spans="1:43" s="265" customFormat="1">
      <c r="A1104" s="265">
        <v>215772</v>
      </c>
      <c r="B1104" s="265" t="s">
        <v>3417</v>
      </c>
      <c r="C1104" s="265" t="s">
        <v>266</v>
      </c>
      <c r="D1104" s="265" t="s">
        <v>266</v>
      </c>
      <c r="E1104" s="265" t="s">
        <v>266</v>
      </c>
      <c r="F1104" s="265" t="s">
        <v>266</v>
      </c>
      <c r="G1104" s="265" t="s">
        <v>266</v>
      </c>
      <c r="H1104" s="265" t="s">
        <v>265</v>
      </c>
      <c r="I1104" s="265" t="s">
        <v>265</v>
      </c>
      <c r="J1104" s="265" t="s">
        <v>265</v>
      </c>
      <c r="K1104" s="265" t="s">
        <v>265</v>
      </c>
      <c r="L1104" s="265" t="s">
        <v>265</v>
      </c>
      <c r="AQ1104" s="267"/>
    </row>
    <row r="1105" spans="1:43" s="265" customFormat="1">
      <c r="A1105" s="265">
        <v>213712</v>
      </c>
      <c r="B1105" s="265" t="s">
        <v>3417</v>
      </c>
      <c r="C1105" s="265" t="s">
        <v>264</v>
      </c>
      <c r="D1105" s="265" t="s">
        <v>264</v>
      </c>
      <c r="E1105" s="265" t="s">
        <v>264</v>
      </c>
      <c r="F1105" s="265" t="s">
        <v>264</v>
      </c>
      <c r="G1105" s="265" t="s">
        <v>266</v>
      </c>
      <c r="H1105" s="265" t="s">
        <v>265</v>
      </c>
      <c r="I1105" s="265" t="s">
        <v>264</v>
      </c>
      <c r="J1105" s="265" t="s">
        <v>266</v>
      </c>
      <c r="K1105" s="265" t="s">
        <v>264</v>
      </c>
      <c r="L1105" s="265" t="s">
        <v>264</v>
      </c>
      <c r="AQ1105" s="267"/>
    </row>
    <row r="1106" spans="1:43" s="265" customFormat="1">
      <c r="A1106" s="265">
        <v>214956</v>
      </c>
      <c r="B1106" s="265" t="s">
        <v>3417</v>
      </c>
      <c r="C1106" s="265" t="s">
        <v>266</v>
      </c>
      <c r="D1106" s="265" t="s">
        <v>264</v>
      </c>
      <c r="E1106" s="265" t="s">
        <v>264</v>
      </c>
      <c r="F1106" s="265" t="s">
        <v>264</v>
      </c>
      <c r="G1106" s="265" t="s">
        <v>266</v>
      </c>
      <c r="H1106" s="265" t="s">
        <v>266</v>
      </c>
      <c r="I1106" s="265" t="s">
        <v>265</v>
      </c>
      <c r="J1106" s="265" t="s">
        <v>265</v>
      </c>
      <c r="K1106" s="265" t="s">
        <v>264</v>
      </c>
      <c r="L1106" s="265" t="s">
        <v>266</v>
      </c>
      <c r="AQ1106" s="267"/>
    </row>
    <row r="1107" spans="1:43" s="265" customFormat="1">
      <c r="A1107" s="265">
        <v>215773</v>
      </c>
      <c r="B1107" s="265" t="s">
        <v>3417</v>
      </c>
      <c r="C1107" s="265" t="s">
        <v>266</v>
      </c>
      <c r="D1107" s="265" t="s">
        <v>266</v>
      </c>
      <c r="E1107" s="265" t="s">
        <v>266</v>
      </c>
      <c r="F1107" s="265" t="s">
        <v>266</v>
      </c>
      <c r="G1107" s="265" t="s">
        <v>266</v>
      </c>
      <c r="H1107" s="265" t="s">
        <v>265</v>
      </c>
      <c r="I1107" s="265" t="s">
        <v>265</v>
      </c>
      <c r="J1107" s="265" t="s">
        <v>265</v>
      </c>
      <c r="K1107" s="265" t="s">
        <v>265</v>
      </c>
      <c r="L1107" s="265" t="s">
        <v>265</v>
      </c>
      <c r="AQ1107" s="267"/>
    </row>
    <row r="1108" spans="1:43" s="265" customFormat="1">
      <c r="A1108" s="265">
        <v>215774</v>
      </c>
      <c r="B1108" s="265" t="s">
        <v>3417</v>
      </c>
      <c r="C1108" s="265" t="s">
        <v>266</v>
      </c>
      <c r="D1108" s="265" t="s">
        <v>266</v>
      </c>
      <c r="E1108" s="265" t="s">
        <v>266</v>
      </c>
      <c r="F1108" s="265" t="s">
        <v>266</v>
      </c>
      <c r="G1108" s="265" t="s">
        <v>265</v>
      </c>
      <c r="H1108" s="265" t="s">
        <v>265</v>
      </c>
      <c r="I1108" s="265" t="s">
        <v>265</v>
      </c>
      <c r="J1108" s="265" t="s">
        <v>265</v>
      </c>
      <c r="K1108" s="265" t="s">
        <v>265</v>
      </c>
      <c r="L1108" s="265" t="s">
        <v>265</v>
      </c>
      <c r="AQ1108" s="267"/>
    </row>
    <row r="1109" spans="1:43" s="265" customFormat="1">
      <c r="A1109" s="265">
        <v>210992</v>
      </c>
      <c r="B1109" s="265" t="s">
        <v>3417</v>
      </c>
      <c r="C1109" s="265" t="s">
        <v>264</v>
      </c>
      <c r="D1109" s="265" t="s">
        <v>264</v>
      </c>
      <c r="E1109" s="265" t="s">
        <v>264</v>
      </c>
      <c r="F1109" s="265" t="s">
        <v>264</v>
      </c>
      <c r="G1109" s="265" t="s">
        <v>264</v>
      </c>
      <c r="H1109" s="265" t="s">
        <v>265</v>
      </c>
      <c r="I1109" s="265" t="s">
        <v>264</v>
      </c>
      <c r="J1109" s="265" t="s">
        <v>266</v>
      </c>
      <c r="K1109" s="265" t="s">
        <v>264</v>
      </c>
      <c r="L1109" s="265" t="s">
        <v>264</v>
      </c>
      <c r="AQ1109" s="267"/>
    </row>
    <row r="1110" spans="1:43" s="265" customFormat="1">
      <c r="A1110" s="265">
        <v>214963</v>
      </c>
      <c r="B1110" s="265" t="s">
        <v>3417</v>
      </c>
      <c r="C1110" s="265" t="s">
        <v>266</v>
      </c>
      <c r="D1110" s="265" t="s">
        <v>264</v>
      </c>
      <c r="E1110" s="265" t="s">
        <v>264</v>
      </c>
      <c r="F1110" s="265" t="s">
        <v>266</v>
      </c>
      <c r="G1110" s="265" t="s">
        <v>265</v>
      </c>
      <c r="H1110" s="265" t="s">
        <v>265</v>
      </c>
      <c r="I1110" s="265" t="s">
        <v>265</v>
      </c>
      <c r="J1110" s="265" t="s">
        <v>266</v>
      </c>
      <c r="K1110" s="265" t="s">
        <v>265</v>
      </c>
      <c r="L1110" s="265" t="s">
        <v>265</v>
      </c>
      <c r="AQ1110" s="267"/>
    </row>
    <row r="1111" spans="1:43" s="265" customFormat="1">
      <c r="A1111" s="265">
        <v>215775</v>
      </c>
      <c r="B1111" s="265" t="s">
        <v>3417</v>
      </c>
      <c r="C1111" s="265" t="s">
        <v>265</v>
      </c>
      <c r="D1111" s="265" t="s">
        <v>266</v>
      </c>
      <c r="E1111" s="265" t="s">
        <v>266</v>
      </c>
      <c r="F1111" s="265" t="s">
        <v>266</v>
      </c>
      <c r="G1111" s="265" t="s">
        <v>266</v>
      </c>
      <c r="H1111" s="265" t="s">
        <v>265</v>
      </c>
      <c r="I1111" s="265" t="s">
        <v>265</v>
      </c>
      <c r="J1111" s="265" t="s">
        <v>265</v>
      </c>
      <c r="K1111" s="265" t="s">
        <v>265</v>
      </c>
      <c r="L1111" s="265" t="s">
        <v>265</v>
      </c>
      <c r="AQ1111" s="267"/>
    </row>
    <row r="1112" spans="1:43" s="265" customFormat="1">
      <c r="A1112" s="265">
        <v>215776</v>
      </c>
      <c r="B1112" s="265" t="s">
        <v>3417</v>
      </c>
      <c r="C1112" s="265" t="s">
        <v>266</v>
      </c>
      <c r="D1112" s="265" t="s">
        <v>266</v>
      </c>
      <c r="E1112" s="265" t="s">
        <v>266</v>
      </c>
      <c r="F1112" s="265" t="s">
        <v>266</v>
      </c>
      <c r="G1112" s="265" t="s">
        <v>265</v>
      </c>
      <c r="H1112" s="265" t="s">
        <v>265</v>
      </c>
      <c r="I1112" s="265" t="s">
        <v>265</v>
      </c>
      <c r="J1112" s="265" t="s">
        <v>265</v>
      </c>
      <c r="K1112" s="265" t="s">
        <v>265</v>
      </c>
      <c r="L1112" s="265" t="s">
        <v>265</v>
      </c>
      <c r="AQ1112" s="267"/>
    </row>
    <row r="1113" spans="1:43" s="265" customFormat="1">
      <c r="A1113" s="265">
        <v>213734</v>
      </c>
      <c r="B1113" s="265" t="s">
        <v>3417</v>
      </c>
      <c r="C1113" s="265" t="s">
        <v>265</v>
      </c>
      <c r="D1113" s="265" t="s">
        <v>264</v>
      </c>
      <c r="E1113" s="265" t="s">
        <v>264</v>
      </c>
      <c r="F1113" s="265" t="s">
        <v>264</v>
      </c>
      <c r="G1113" s="265" t="s">
        <v>265</v>
      </c>
      <c r="H1113" s="265" t="s">
        <v>265</v>
      </c>
      <c r="I1113" s="265" t="s">
        <v>265</v>
      </c>
      <c r="J1113" s="265" t="s">
        <v>265</v>
      </c>
      <c r="K1113" s="265" t="s">
        <v>265</v>
      </c>
      <c r="L1113" s="265" t="s">
        <v>265</v>
      </c>
      <c r="AQ1113" s="267"/>
    </row>
    <row r="1114" spans="1:43" s="265" customFormat="1">
      <c r="A1114" s="265">
        <v>215777</v>
      </c>
      <c r="B1114" s="265" t="s">
        <v>3417</v>
      </c>
      <c r="C1114" s="265" t="s">
        <v>266</v>
      </c>
      <c r="D1114" s="265" t="s">
        <v>266</v>
      </c>
      <c r="E1114" s="265" t="s">
        <v>266</v>
      </c>
      <c r="F1114" s="265" t="s">
        <v>265</v>
      </c>
      <c r="G1114" s="265" t="s">
        <v>265</v>
      </c>
      <c r="H1114" s="265" t="s">
        <v>265</v>
      </c>
      <c r="I1114" s="265" t="s">
        <v>265</v>
      </c>
      <c r="J1114" s="265" t="s">
        <v>265</v>
      </c>
      <c r="K1114" s="265" t="s">
        <v>265</v>
      </c>
      <c r="L1114" s="265" t="s">
        <v>265</v>
      </c>
      <c r="AQ1114" s="267"/>
    </row>
    <row r="1115" spans="1:43" s="265" customFormat="1">
      <c r="A1115" s="265">
        <v>212487</v>
      </c>
      <c r="B1115" s="265" t="s">
        <v>3417</v>
      </c>
      <c r="C1115" s="265" t="s">
        <v>264</v>
      </c>
      <c r="D1115" s="265" t="s">
        <v>264</v>
      </c>
      <c r="E1115" s="265" t="s">
        <v>264</v>
      </c>
      <c r="F1115" s="265" t="s">
        <v>264</v>
      </c>
      <c r="G1115" s="265" t="s">
        <v>264</v>
      </c>
      <c r="H1115" s="265" t="s">
        <v>265</v>
      </c>
      <c r="I1115" s="265" t="s">
        <v>266</v>
      </c>
      <c r="J1115" s="265" t="s">
        <v>264</v>
      </c>
      <c r="K1115" s="265" t="s">
        <v>266</v>
      </c>
      <c r="L1115" s="265" t="s">
        <v>266</v>
      </c>
      <c r="AQ1115" s="267"/>
    </row>
    <row r="1116" spans="1:43" s="265" customFormat="1">
      <c r="A1116" s="265">
        <v>214967</v>
      </c>
      <c r="B1116" s="265" t="s">
        <v>3417</v>
      </c>
      <c r="C1116" s="265" t="s">
        <v>265</v>
      </c>
      <c r="D1116" s="265" t="s">
        <v>266</v>
      </c>
      <c r="E1116" s="265" t="s">
        <v>265</v>
      </c>
      <c r="F1116" s="265" t="s">
        <v>266</v>
      </c>
      <c r="G1116" s="265" t="s">
        <v>266</v>
      </c>
      <c r="H1116" s="265" t="s">
        <v>266</v>
      </c>
      <c r="I1116" s="265" t="s">
        <v>266</v>
      </c>
      <c r="J1116" s="265" t="s">
        <v>266</v>
      </c>
      <c r="K1116" s="265" t="s">
        <v>264</v>
      </c>
      <c r="L1116" s="265" t="s">
        <v>266</v>
      </c>
      <c r="AQ1116" s="267"/>
    </row>
    <row r="1117" spans="1:43" s="265" customFormat="1">
      <c r="A1117" s="265">
        <v>215778</v>
      </c>
      <c r="B1117" s="265" t="s">
        <v>3417</v>
      </c>
      <c r="C1117" s="265" t="s">
        <v>265</v>
      </c>
      <c r="D1117" s="265" t="s">
        <v>266</v>
      </c>
      <c r="E1117" s="265" t="s">
        <v>266</v>
      </c>
      <c r="F1117" s="265" t="s">
        <v>266</v>
      </c>
      <c r="G1117" s="265" t="s">
        <v>265</v>
      </c>
      <c r="H1117" s="265" t="s">
        <v>265</v>
      </c>
      <c r="I1117" s="265" t="s">
        <v>265</v>
      </c>
      <c r="J1117" s="265" t="s">
        <v>265</v>
      </c>
      <c r="K1117" s="265" t="s">
        <v>265</v>
      </c>
      <c r="L1117" s="265" t="s">
        <v>265</v>
      </c>
      <c r="AQ1117" s="267"/>
    </row>
    <row r="1118" spans="1:43" s="265" customFormat="1">
      <c r="A1118" s="265">
        <v>212488</v>
      </c>
      <c r="B1118" s="265" t="s">
        <v>3417</v>
      </c>
      <c r="C1118" s="265" t="s">
        <v>264</v>
      </c>
      <c r="D1118" s="265" t="s">
        <v>264</v>
      </c>
      <c r="E1118" s="265" t="s">
        <v>264</v>
      </c>
      <c r="F1118" s="265" t="s">
        <v>264</v>
      </c>
      <c r="G1118" s="265" t="s">
        <v>266</v>
      </c>
      <c r="H1118" s="265" t="s">
        <v>265</v>
      </c>
      <c r="I1118" s="265" t="s">
        <v>264</v>
      </c>
      <c r="J1118" s="265" t="s">
        <v>264</v>
      </c>
      <c r="K1118" s="265" t="s">
        <v>264</v>
      </c>
      <c r="L1118" s="265" t="s">
        <v>264</v>
      </c>
      <c r="AQ1118" s="267"/>
    </row>
    <row r="1119" spans="1:43" s="265" customFormat="1">
      <c r="A1119" s="265">
        <v>213743</v>
      </c>
      <c r="B1119" s="265" t="s">
        <v>3417</v>
      </c>
      <c r="C1119" s="265" t="s">
        <v>266</v>
      </c>
      <c r="D1119" s="265" t="s">
        <v>264</v>
      </c>
      <c r="E1119" s="265" t="s">
        <v>264</v>
      </c>
      <c r="F1119" s="265" t="s">
        <v>264</v>
      </c>
      <c r="G1119" s="265" t="s">
        <v>264</v>
      </c>
      <c r="H1119" s="265" t="s">
        <v>266</v>
      </c>
      <c r="I1119" s="265" t="s">
        <v>264</v>
      </c>
      <c r="J1119" s="265" t="s">
        <v>266</v>
      </c>
      <c r="K1119" s="265" t="s">
        <v>264</v>
      </c>
      <c r="L1119" s="265" t="s">
        <v>266</v>
      </c>
      <c r="AQ1119" s="267"/>
    </row>
    <row r="1120" spans="1:43" s="265" customFormat="1">
      <c r="A1120" s="265">
        <v>215779</v>
      </c>
      <c r="B1120" s="265" t="s">
        <v>3417</v>
      </c>
      <c r="C1120" s="265" t="s">
        <v>265</v>
      </c>
      <c r="D1120" s="265" t="s">
        <v>266</v>
      </c>
      <c r="E1120" s="265" t="s">
        <v>266</v>
      </c>
      <c r="F1120" s="265" t="s">
        <v>266</v>
      </c>
      <c r="G1120" s="265" t="s">
        <v>266</v>
      </c>
      <c r="H1120" s="265" t="s">
        <v>265</v>
      </c>
      <c r="I1120" s="265" t="s">
        <v>265</v>
      </c>
      <c r="J1120" s="265" t="s">
        <v>265</v>
      </c>
      <c r="K1120" s="265" t="s">
        <v>265</v>
      </c>
      <c r="L1120" s="265" t="s">
        <v>265</v>
      </c>
      <c r="AQ1120" s="267"/>
    </row>
    <row r="1121" spans="1:43" s="265" customFormat="1">
      <c r="A1121" s="265">
        <v>215780</v>
      </c>
      <c r="B1121" s="265" t="s">
        <v>3417</v>
      </c>
      <c r="C1121" s="265" t="s">
        <v>266</v>
      </c>
      <c r="D1121" s="265" t="s">
        <v>266</v>
      </c>
      <c r="E1121" s="265" t="s">
        <v>266</v>
      </c>
      <c r="F1121" s="265" t="s">
        <v>266</v>
      </c>
      <c r="G1121" s="265" t="s">
        <v>266</v>
      </c>
      <c r="H1121" s="265" t="s">
        <v>265</v>
      </c>
      <c r="I1121" s="265" t="s">
        <v>265</v>
      </c>
      <c r="J1121" s="265" t="s">
        <v>265</v>
      </c>
      <c r="K1121" s="265" t="s">
        <v>265</v>
      </c>
      <c r="L1121" s="265" t="s">
        <v>265</v>
      </c>
      <c r="AQ1121" s="267"/>
    </row>
    <row r="1122" spans="1:43" s="265" customFormat="1">
      <c r="A1122" s="265">
        <v>215781</v>
      </c>
      <c r="B1122" s="265" t="s">
        <v>3417</v>
      </c>
      <c r="C1122" s="265" t="s">
        <v>266</v>
      </c>
      <c r="D1122" s="265" t="s">
        <v>266</v>
      </c>
      <c r="E1122" s="265" t="s">
        <v>266</v>
      </c>
      <c r="F1122" s="265" t="s">
        <v>266</v>
      </c>
      <c r="G1122" s="265" t="s">
        <v>266</v>
      </c>
      <c r="H1122" s="265" t="s">
        <v>265</v>
      </c>
      <c r="I1122" s="265" t="s">
        <v>265</v>
      </c>
      <c r="J1122" s="265" t="s">
        <v>265</v>
      </c>
      <c r="K1122" s="265" t="s">
        <v>265</v>
      </c>
      <c r="L1122" s="265" t="s">
        <v>265</v>
      </c>
      <c r="AQ1122" s="267"/>
    </row>
    <row r="1123" spans="1:43" s="265" customFormat="1">
      <c r="A1123" s="265">
        <v>214970</v>
      </c>
      <c r="B1123" s="265" t="s">
        <v>3417</v>
      </c>
      <c r="C1123" s="265" t="s">
        <v>266</v>
      </c>
      <c r="D1123" s="265" t="s">
        <v>264</v>
      </c>
      <c r="E1123" s="265" t="s">
        <v>266</v>
      </c>
      <c r="F1123" s="265" t="s">
        <v>266</v>
      </c>
      <c r="G1123" s="265" t="s">
        <v>266</v>
      </c>
      <c r="H1123" s="265" t="s">
        <v>265</v>
      </c>
      <c r="I1123" s="265" t="s">
        <v>265</v>
      </c>
      <c r="J1123" s="265" t="s">
        <v>265</v>
      </c>
      <c r="K1123" s="265" t="s">
        <v>266</v>
      </c>
      <c r="L1123" s="265" t="s">
        <v>265</v>
      </c>
      <c r="AQ1123" s="267"/>
    </row>
    <row r="1124" spans="1:43" s="265" customFormat="1">
      <c r="A1124" s="265">
        <v>215783</v>
      </c>
      <c r="B1124" s="265" t="s">
        <v>3417</v>
      </c>
      <c r="C1124" s="265" t="s">
        <v>266</v>
      </c>
      <c r="D1124" s="265" t="s">
        <v>266</v>
      </c>
      <c r="E1124" s="265" t="s">
        <v>266</v>
      </c>
      <c r="F1124" s="265" t="s">
        <v>266</v>
      </c>
      <c r="G1124" s="265" t="s">
        <v>266</v>
      </c>
      <c r="H1124" s="265" t="s">
        <v>265</v>
      </c>
      <c r="I1124" s="265" t="s">
        <v>265</v>
      </c>
      <c r="J1124" s="265" t="s">
        <v>265</v>
      </c>
      <c r="K1124" s="265" t="s">
        <v>265</v>
      </c>
      <c r="L1124" s="265" t="s">
        <v>265</v>
      </c>
      <c r="AQ1124" s="267"/>
    </row>
    <row r="1125" spans="1:43" s="265" customFormat="1">
      <c r="A1125" s="265">
        <v>214969</v>
      </c>
      <c r="B1125" s="265" t="s">
        <v>3417</v>
      </c>
      <c r="C1125" s="265" t="s">
        <v>264</v>
      </c>
      <c r="D1125" s="265" t="s">
        <v>264</v>
      </c>
      <c r="E1125" s="265" t="s">
        <v>264</v>
      </c>
      <c r="F1125" s="265" t="s">
        <v>264</v>
      </c>
      <c r="G1125" s="265" t="s">
        <v>264</v>
      </c>
      <c r="H1125" s="265" t="s">
        <v>265</v>
      </c>
      <c r="I1125" s="265" t="s">
        <v>265</v>
      </c>
      <c r="J1125" s="265" t="s">
        <v>265</v>
      </c>
      <c r="K1125" s="265" t="s">
        <v>265</v>
      </c>
      <c r="L1125" s="265" t="s">
        <v>265</v>
      </c>
      <c r="AQ1125" s="267"/>
    </row>
    <row r="1126" spans="1:43" s="265" customFormat="1">
      <c r="A1126" s="265">
        <v>213750</v>
      </c>
      <c r="B1126" s="265" t="s">
        <v>3417</v>
      </c>
      <c r="C1126" s="265" t="s">
        <v>266</v>
      </c>
      <c r="D1126" s="265" t="s">
        <v>266</v>
      </c>
      <c r="E1126" s="265" t="s">
        <v>266</v>
      </c>
      <c r="F1126" s="265" t="s">
        <v>264</v>
      </c>
      <c r="G1126" s="265" t="s">
        <v>264</v>
      </c>
      <c r="H1126" s="265" t="s">
        <v>264</v>
      </c>
      <c r="I1126" s="265" t="s">
        <v>266</v>
      </c>
      <c r="J1126" s="265" t="s">
        <v>266</v>
      </c>
      <c r="K1126" s="265" t="s">
        <v>266</v>
      </c>
      <c r="L1126" s="265" t="s">
        <v>265</v>
      </c>
      <c r="AQ1126" s="267"/>
    </row>
    <row r="1127" spans="1:43" s="265" customFormat="1">
      <c r="A1127" s="265">
        <v>213751</v>
      </c>
      <c r="B1127" s="265" t="s">
        <v>3417</v>
      </c>
      <c r="C1127" s="265" t="s">
        <v>264</v>
      </c>
      <c r="D1127" s="265" t="s">
        <v>264</v>
      </c>
      <c r="E1127" s="265" t="s">
        <v>264</v>
      </c>
      <c r="F1127" s="265" t="s">
        <v>264</v>
      </c>
      <c r="G1127" s="265" t="s">
        <v>264</v>
      </c>
      <c r="H1127" s="265" t="s">
        <v>266</v>
      </c>
      <c r="I1127" s="265" t="s">
        <v>265</v>
      </c>
      <c r="J1127" s="265" t="s">
        <v>266</v>
      </c>
      <c r="K1127" s="265" t="s">
        <v>266</v>
      </c>
      <c r="L1127" s="265" t="s">
        <v>266</v>
      </c>
      <c r="AQ1127" s="267"/>
    </row>
    <row r="1128" spans="1:43" s="265" customFormat="1">
      <c r="A1128" s="265">
        <v>213748</v>
      </c>
      <c r="B1128" s="265" t="s">
        <v>3417</v>
      </c>
      <c r="C1128" s="265" t="s">
        <v>264</v>
      </c>
      <c r="D1128" s="265" t="s">
        <v>264</v>
      </c>
      <c r="E1128" s="265" t="s">
        <v>264</v>
      </c>
      <c r="F1128" s="265" t="s">
        <v>264</v>
      </c>
      <c r="G1128" s="265" t="s">
        <v>265</v>
      </c>
      <c r="H1128" s="265" t="s">
        <v>265</v>
      </c>
      <c r="I1128" s="265" t="s">
        <v>266</v>
      </c>
      <c r="J1128" s="265" t="s">
        <v>265</v>
      </c>
      <c r="K1128" s="265" t="s">
        <v>266</v>
      </c>
      <c r="L1128" s="265" t="s">
        <v>266</v>
      </c>
      <c r="AQ1128" s="267"/>
    </row>
    <row r="1129" spans="1:43" s="265" customFormat="1">
      <c r="A1129" s="265">
        <v>211000</v>
      </c>
      <c r="B1129" s="265" t="s">
        <v>3417</v>
      </c>
      <c r="C1129" s="265" t="s">
        <v>266</v>
      </c>
      <c r="D1129" s="265" t="s">
        <v>264</v>
      </c>
      <c r="E1129" s="265" t="s">
        <v>266</v>
      </c>
      <c r="F1129" s="265" t="s">
        <v>264</v>
      </c>
      <c r="G1129" s="265" t="s">
        <v>266</v>
      </c>
      <c r="H1129" s="265" t="s">
        <v>264</v>
      </c>
      <c r="I1129" s="265" t="s">
        <v>266</v>
      </c>
      <c r="J1129" s="265" t="s">
        <v>264</v>
      </c>
      <c r="K1129" s="265" t="s">
        <v>264</v>
      </c>
      <c r="L1129" s="265" t="s">
        <v>264</v>
      </c>
      <c r="AQ1129" s="267"/>
    </row>
    <row r="1130" spans="1:43" s="265" customFormat="1">
      <c r="A1130" s="265">
        <v>214975</v>
      </c>
      <c r="B1130" s="265" t="s">
        <v>3417</v>
      </c>
      <c r="C1130" s="265" t="s">
        <v>265</v>
      </c>
      <c r="D1130" s="265" t="s">
        <v>264</v>
      </c>
      <c r="E1130" s="265" t="s">
        <v>264</v>
      </c>
      <c r="F1130" s="265" t="s">
        <v>264</v>
      </c>
      <c r="G1130" s="265" t="s">
        <v>266</v>
      </c>
      <c r="H1130" s="265" t="s">
        <v>265</v>
      </c>
      <c r="I1130" s="265" t="s">
        <v>265</v>
      </c>
      <c r="J1130" s="265" t="s">
        <v>265</v>
      </c>
      <c r="K1130" s="265" t="s">
        <v>265</v>
      </c>
      <c r="L1130" s="265" t="s">
        <v>265</v>
      </c>
      <c r="AQ1130" s="267"/>
    </row>
    <row r="1131" spans="1:43" s="265" customFormat="1">
      <c r="A1131" s="265">
        <v>212498</v>
      </c>
      <c r="B1131" s="265" t="s">
        <v>3417</v>
      </c>
      <c r="C1131" s="265" t="s">
        <v>265</v>
      </c>
      <c r="D1131" s="265" t="s">
        <v>264</v>
      </c>
      <c r="E1131" s="265" t="s">
        <v>264</v>
      </c>
      <c r="F1131" s="265" t="s">
        <v>264</v>
      </c>
      <c r="G1131" s="265" t="s">
        <v>266</v>
      </c>
      <c r="H1131" s="265" t="s">
        <v>265</v>
      </c>
      <c r="I1131" s="265" t="s">
        <v>265</v>
      </c>
      <c r="J1131" s="265" t="s">
        <v>265</v>
      </c>
      <c r="K1131" s="265" t="s">
        <v>264</v>
      </c>
      <c r="L1131" s="265" t="s">
        <v>264</v>
      </c>
      <c r="AQ1131" s="267"/>
    </row>
    <row r="1132" spans="1:43" s="265" customFormat="1">
      <c r="A1132" s="265">
        <v>211698</v>
      </c>
      <c r="B1132" s="265" t="s">
        <v>3417</v>
      </c>
      <c r="C1132" s="265" t="s">
        <v>266</v>
      </c>
      <c r="D1132" s="265" t="s">
        <v>264</v>
      </c>
      <c r="E1132" s="265" t="s">
        <v>264</v>
      </c>
      <c r="F1132" s="265" t="s">
        <v>264</v>
      </c>
      <c r="G1132" s="265" t="s">
        <v>266</v>
      </c>
      <c r="H1132" s="265" t="s">
        <v>264</v>
      </c>
      <c r="I1132" s="265" t="s">
        <v>265</v>
      </c>
      <c r="J1132" s="265" t="s">
        <v>266</v>
      </c>
      <c r="K1132" s="265" t="s">
        <v>264</v>
      </c>
      <c r="L1132" s="265" t="s">
        <v>266</v>
      </c>
      <c r="AQ1132" s="267"/>
    </row>
    <row r="1133" spans="1:43" s="265" customFormat="1">
      <c r="A1133" s="265">
        <v>214976</v>
      </c>
      <c r="B1133" s="265" t="s">
        <v>3417</v>
      </c>
      <c r="C1133" s="265" t="s">
        <v>266</v>
      </c>
      <c r="D1133" s="265" t="s">
        <v>264</v>
      </c>
      <c r="E1133" s="265" t="s">
        <v>264</v>
      </c>
      <c r="F1133" s="265" t="s">
        <v>264</v>
      </c>
      <c r="G1133" s="265" t="s">
        <v>264</v>
      </c>
      <c r="H1133" s="265" t="s">
        <v>264</v>
      </c>
      <c r="I1133" s="265" t="s">
        <v>265</v>
      </c>
      <c r="J1133" s="265" t="s">
        <v>264</v>
      </c>
      <c r="K1133" s="265" t="s">
        <v>266</v>
      </c>
      <c r="L1133" s="265" t="s">
        <v>266</v>
      </c>
      <c r="AQ1133" s="267"/>
    </row>
    <row r="1134" spans="1:43" s="265" customFormat="1">
      <c r="A1134" s="265">
        <v>213756</v>
      </c>
      <c r="B1134" s="265" t="s">
        <v>3417</v>
      </c>
      <c r="C1134" s="265" t="s">
        <v>266</v>
      </c>
      <c r="D1134" s="265" t="s">
        <v>266</v>
      </c>
      <c r="E1134" s="265" t="s">
        <v>264</v>
      </c>
      <c r="F1134" s="265" t="s">
        <v>266</v>
      </c>
      <c r="G1134" s="265" t="s">
        <v>265</v>
      </c>
      <c r="H1134" s="265" t="s">
        <v>265</v>
      </c>
      <c r="I1134" s="265" t="s">
        <v>265</v>
      </c>
      <c r="J1134" s="265" t="s">
        <v>265</v>
      </c>
      <c r="K1134" s="265" t="s">
        <v>265</v>
      </c>
      <c r="L1134" s="265" t="s">
        <v>265</v>
      </c>
      <c r="AQ1134" s="267"/>
    </row>
    <row r="1135" spans="1:43" s="265" customFormat="1">
      <c r="A1135" s="265">
        <v>215784</v>
      </c>
      <c r="B1135" s="265" t="s">
        <v>3417</v>
      </c>
      <c r="C1135" s="265" t="s">
        <v>266</v>
      </c>
      <c r="D1135" s="265" t="s">
        <v>266</v>
      </c>
      <c r="E1135" s="265" t="s">
        <v>266</v>
      </c>
      <c r="F1135" s="265" t="s">
        <v>266</v>
      </c>
      <c r="G1135" s="265" t="s">
        <v>266</v>
      </c>
      <c r="H1135" s="265" t="s">
        <v>265</v>
      </c>
      <c r="I1135" s="265" t="s">
        <v>265</v>
      </c>
      <c r="J1135" s="265" t="s">
        <v>265</v>
      </c>
      <c r="K1135" s="265" t="s">
        <v>265</v>
      </c>
      <c r="L1135" s="265" t="s">
        <v>265</v>
      </c>
      <c r="AQ1135" s="267"/>
    </row>
    <row r="1136" spans="1:43" s="265" customFormat="1">
      <c r="A1136" s="265">
        <v>211006</v>
      </c>
      <c r="B1136" s="265" t="s">
        <v>3417</v>
      </c>
      <c r="C1136" s="265" t="s">
        <v>265</v>
      </c>
      <c r="D1136" s="265" t="s">
        <v>264</v>
      </c>
      <c r="E1136" s="265" t="s">
        <v>264</v>
      </c>
      <c r="F1136" s="265" t="s">
        <v>264</v>
      </c>
      <c r="G1136" s="265" t="s">
        <v>266</v>
      </c>
      <c r="H1136" s="265" t="s">
        <v>265</v>
      </c>
      <c r="I1136" s="265" t="s">
        <v>265</v>
      </c>
      <c r="J1136" s="265" t="s">
        <v>266</v>
      </c>
      <c r="K1136" s="265" t="s">
        <v>264</v>
      </c>
      <c r="L1136" s="265" t="s">
        <v>266</v>
      </c>
      <c r="AQ1136" s="267"/>
    </row>
    <row r="1137" spans="1:43" s="265" customFormat="1">
      <c r="A1137" s="265">
        <v>213758</v>
      </c>
      <c r="B1137" s="265" t="s">
        <v>3417</v>
      </c>
      <c r="C1137" s="265" t="s">
        <v>265</v>
      </c>
      <c r="D1137" s="265" t="s">
        <v>264</v>
      </c>
      <c r="E1137" s="265" t="s">
        <v>264</v>
      </c>
      <c r="F1137" s="265" t="s">
        <v>264</v>
      </c>
      <c r="G1137" s="265" t="s">
        <v>264</v>
      </c>
      <c r="H1137" s="265" t="s">
        <v>266</v>
      </c>
      <c r="I1137" s="265" t="s">
        <v>266</v>
      </c>
      <c r="J1137" s="265" t="s">
        <v>266</v>
      </c>
      <c r="K1137" s="265" t="s">
        <v>264</v>
      </c>
      <c r="L1137" s="265" t="s">
        <v>266</v>
      </c>
      <c r="AQ1137" s="267"/>
    </row>
    <row r="1138" spans="1:43" s="265" customFormat="1">
      <c r="A1138" s="265">
        <v>213762</v>
      </c>
      <c r="B1138" s="265" t="s">
        <v>3417</v>
      </c>
      <c r="C1138" s="265" t="s">
        <v>264</v>
      </c>
      <c r="D1138" s="265" t="s">
        <v>264</v>
      </c>
      <c r="E1138" s="265" t="s">
        <v>264</v>
      </c>
      <c r="F1138" s="265" t="s">
        <v>264</v>
      </c>
      <c r="G1138" s="265" t="s">
        <v>264</v>
      </c>
      <c r="H1138" s="265" t="s">
        <v>266</v>
      </c>
      <c r="I1138" s="265" t="s">
        <v>264</v>
      </c>
      <c r="J1138" s="265" t="s">
        <v>264</v>
      </c>
      <c r="K1138" s="265" t="s">
        <v>264</v>
      </c>
      <c r="L1138" s="265" t="s">
        <v>264</v>
      </c>
      <c r="AQ1138" s="267"/>
    </row>
    <row r="1139" spans="1:43" s="265" customFormat="1">
      <c r="A1139" s="265">
        <v>215785</v>
      </c>
      <c r="B1139" s="265" t="s">
        <v>3417</v>
      </c>
      <c r="C1139" s="265" t="s">
        <v>265</v>
      </c>
      <c r="D1139" s="265" t="s">
        <v>266</v>
      </c>
      <c r="E1139" s="265" t="s">
        <v>266</v>
      </c>
      <c r="F1139" s="265" t="s">
        <v>265</v>
      </c>
      <c r="G1139" s="265" t="s">
        <v>265</v>
      </c>
      <c r="H1139" s="265" t="s">
        <v>265</v>
      </c>
      <c r="I1139" s="265" t="s">
        <v>265</v>
      </c>
      <c r="J1139" s="265" t="s">
        <v>265</v>
      </c>
      <c r="K1139" s="265" t="s">
        <v>265</v>
      </c>
      <c r="L1139" s="265" t="s">
        <v>265</v>
      </c>
      <c r="AQ1139" s="267"/>
    </row>
    <row r="1140" spans="1:43" s="265" customFormat="1">
      <c r="A1140" s="265">
        <v>213764</v>
      </c>
      <c r="B1140" s="265" t="s">
        <v>3417</v>
      </c>
      <c r="C1140" s="265" t="s">
        <v>264</v>
      </c>
      <c r="D1140" s="265" t="s">
        <v>264</v>
      </c>
      <c r="E1140" s="265" t="s">
        <v>264</v>
      </c>
      <c r="F1140" s="265" t="s">
        <v>264</v>
      </c>
      <c r="G1140" s="265" t="s">
        <v>266</v>
      </c>
      <c r="H1140" s="265" t="s">
        <v>265</v>
      </c>
      <c r="I1140" s="265" t="s">
        <v>264</v>
      </c>
      <c r="J1140" s="265" t="s">
        <v>265</v>
      </c>
      <c r="K1140" s="265" t="s">
        <v>264</v>
      </c>
      <c r="L1140" s="265" t="s">
        <v>264</v>
      </c>
      <c r="AQ1140" s="267"/>
    </row>
    <row r="1141" spans="1:43" s="265" customFormat="1">
      <c r="A1141" s="265">
        <v>215786</v>
      </c>
      <c r="B1141" s="265" t="s">
        <v>3417</v>
      </c>
      <c r="C1141" s="265" t="s">
        <v>266</v>
      </c>
      <c r="D1141" s="265" t="s">
        <v>266</v>
      </c>
      <c r="E1141" s="265" t="s">
        <v>266</v>
      </c>
      <c r="F1141" s="265" t="s">
        <v>266</v>
      </c>
      <c r="G1141" s="265" t="s">
        <v>266</v>
      </c>
      <c r="H1141" s="265" t="s">
        <v>265</v>
      </c>
      <c r="I1141" s="265" t="s">
        <v>265</v>
      </c>
      <c r="J1141" s="265" t="s">
        <v>265</v>
      </c>
      <c r="K1141" s="265" t="s">
        <v>265</v>
      </c>
      <c r="L1141" s="265" t="s">
        <v>265</v>
      </c>
      <c r="AQ1141" s="267"/>
    </row>
    <row r="1142" spans="1:43" s="265" customFormat="1">
      <c r="A1142" s="265">
        <v>213767</v>
      </c>
      <c r="B1142" s="265" t="s">
        <v>3417</v>
      </c>
      <c r="C1142" s="265" t="s">
        <v>264</v>
      </c>
      <c r="D1142" s="265" t="s">
        <v>266</v>
      </c>
      <c r="E1142" s="265" t="s">
        <v>264</v>
      </c>
      <c r="F1142" s="265" t="s">
        <v>264</v>
      </c>
      <c r="G1142" s="265" t="s">
        <v>265</v>
      </c>
      <c r="H1142" s="265" t="s">
        <v>265</v>
      </c>
      <c r="I1142" s="265" t="s">
        <v>265</v>
      </c>
      <c r="J1142" s="265" t="s">
        <v>264</v>
      </c>
      <c r="K1142" s="265" t="s">
        <v>264</v>
      </c>
      <c r="L1142" s="265" t="s">
        <v>266</v>
      </c>
      <c r="AQ1142" s="267"/>
    </row>
    <row r="1143" spans="1:43" s="265" customFormat="1">
      <c r="A1143" s="265">
        <v>215787</v>
      </c>
      <c r="B1143" s="265" t="s">
        <v>3417</v>
      </c>
      <c r="C1143" s="265" t="s">
        <v>265</v>
      </c>
      <c r="D1143" s="265" t="s">
        <v>266</v>
      </c>
      <c r="E1143" s="265" t="s">
        <v>266</v>
      </c>
      <c r="F1143" s="265" t="s">
        <v>266</v>
      </c>
      <c r="G1143" s="265" t="s">
        <v>265</v>
      </c>
      <c r="H1143" s="265" t="s">
        <v>265</v>
      </c>
      <c r="I1143" s="265" t="s">
        <v>265</v>
      </c>
      <c r="J1143" s="265" t="s">
        <v>265</v>
      </c>
      <c r="K1143" s="265" t="s">
        <v>265</v>
      </c>
      <c r="L1143" s="265" t="s">
        <v>265</v>
      </c>
      <c r="AQ1143" s="267"/>
    </row>
    <row r="1144" spans="1:43" s="265" customFormat="1" ht="15.75">
      <c r="A1144" s="268">
        <v>208966</v>
      </c>
      <c r="B1144" s="265" t="s">
        <v>3417</v>
      </c>
      <c r="C1144" s="269" t="s">
        <v>264</v>
      </c>
      <c r="D1144" s="269" t="s">
        <v>266</v>
      </c>
      <c r="E1144" s="269" t="s">
        <v>264</v>
      </c>
      <c r="F1144" s="269" t="s">
        <v>265</v>
      </c>
      <c r="G1144" s="269" t="s">
        <v>265</v>
      </c>
      <c r="H1144" s="269" t="s">
        <v>265</v>
      </c>
      <c r="I1144" s="269" t="s">
        <v>265</v>
      </c>
      <c r="J1144" s="269" t="s">
        <v>265</v>
      </c>
      <c r="K1144" s="269" t="s">
        <v>265</v>
      </c>
      <c r="L1144" s="269" t="s">
        <v>265</v>
      </c>
      <c r="M1144" s="269"/>
      <c r="N1144" s="269"/>
      <c r="O1144" s="269"/>
      <c r="P1144" s="269"/>
      <c r="Q1144" s="269"/>
      <c r="R1144" s="269"/>
      <c r="S1144" s="269"/>
      <c r="T1144" s="269"/>
      <c r="U1144" s="269"/>
      <c r="V1144" s="269"/>
      <c r="W1144" s="269"/>
      <c r="X1144" s="269"/>
      <c r="Y1144" s="269"/>
      <c r="Z1144" s="269"/>
      <c r="AA1144" s="269"/>
      <c r="AB1144" s="269"/>
      <c r="AC1144" s="269"/>
      <c r="AD1144" s="269"/>
      <c r="AE1144" s="269"/>
      <c r="AF1144" s="269"/>
      <c r="AG1144" s="269"/>
      <c r="AH1144" s="269"/>
      <c r="AI1144" s="269"/>
      <c r="AJ1144" s="269"/>
      <c r="AK1144" s="269"/>
      <c r="AL1144" s="269"/>
      <c r="AM1144" s="269"/>
      <c r="AN1144" s="269"/>
      <c r="AO1144" s="269"/>
      <c r="AP1144" s="269"/>
      <c r="AQ1144" s="267"/>
    </row>
    <row r="1145" spans="1:43" s="265" customFormat="1">
      <c r="A1145" s="265">
        <v>215788</v>
      </c>
      <c r="B1145" s="265" t="s">
        <v>3417</v>
      </c>
      <c r="C1145" s="265" t="s">
        <v>266</v>
      </c>
      <c r="D1145" s="265" t="s">
        <v>266</v>
      </c>
      <c r="E1145" s="265" t="s">
        <v>266</v>
      </c>
      <c r="F1145" s="265" t="s">
        <v>266</v>
      </c>
      <c r="G1145" s="265" t="s">
        <v>266</v>
      </c>
      <c r="H1145" s="265" t="s">
        <v>265</v>
      </c>
      <c r="I1145" s="265" t="s">
        <v>265</v>
      </c>
      <c r="J1145" s="265" t="s">
        <v>265</v>
      </c>
      <c r="K1145" s="265" t="s">
        <v>265</v>
      </c>
      <c r="L1145" s="265" t="s">
        <v>265</v>
      </c>
      <c r="AQ1145" s="267"/>
    </row>
    <row r="1146" spans="1:43" s="265" customFormat="1">
      <c r="A1146" s="265">
        <v>215789</v>
      </c>
      <c r="B1146" s="265" t="s">
        <v>3417</v>
      </c>
      <c r="C1146" s="265" t="s">
        <v>265</v>
      </c>
      <c r="D1146" s="265" t="s">
        <v>266</v>
      </c>
      <c r="E1146" s="265" t="s">
        <v>266</v>
      </c>
      <c r="F1146" s="265" t="s">
        <v>266</v>
      </c>
      <c r="G1146" s="265" t="s">
        <v>266</v>
      </c>
      <c r="H1146" s="265" t="s">
        <v>265</v>
      </c>
      <c r="I1146" s="265" t="s">
        <v>265</v>
      </c>
      <c r="J1146" s="265" t="s">
        <v>265</v>
      </c>
      <c r="K1146" s="265" t="s">
        <v>265</v>
      </c>
      <c r="L1146" s="265" t="s">
        <v>265</v>
      </c>
      <c r="AQ1146" s="267"/>
    </row>
    <row r="1147" spans="1:43" s="265" customFormat="1">
      <c r="A1147" s="265">
        <v>215790</v>
      </c>
      <c r="B1147" s="265" t="s">
        <v>3417</v>
      </c>
      <c r="C1147" s="265" t="s">
        <v>266</v>
      </c>
      <c r="D1147" s="265" t="s">
        <v>265</v>
      </c>
      <c r="E1147" s="265" t="s">
        <v>265</v>
      </c>
      <c r="F1147" s="265" t="s">
        <v>266</v>
      </c>
      <c r="G1147" s="265" t="s">
        <v>266</v>
      </c>
      <c r="H1147" s="265" t="s">
        <v>265</v>
      </c>
      <c r="I1147" s="265" t="s">
        <v>265</v>
      </c>
      <c r="J1147" s="265" t="s">
        <v>265</v>
      </c>
      <c r="K1147" s="265" t="s">
        <v>265</v>
      </c>
      <c r="L1147" s="265" t="s">
        <v>265</v>
      </c>
      <c r="AQ1147" s="267"/>
    </row>
    <row r="1148" spans="1:43" s="265" customFormat="1">
      <c r="A1148" s="265">
        <v>215791</v>
      </c>
      <c r="B1148" s="265" t="s">
        <v>3417</v>
      </c>
      <c r="C1148" s="265" t="s">
        <v>266</v>
      </c>
      <c r="D1148" s="265" t="s">
        <v>266</v>
      </c>
      <c r="E1148" s="265" t="s">
        <v>266</v>
      </c>
      <c r="F1148" s="265" t="s">
        <v>266</v>
      </c>
      <c r="G1148" s="265" t="s">
        <v>266</v>
      </c>
      <c r="H1148" s="265" t="s">
        <v>265</v>
      </c>
      <c r="I1148" s="265" t="s">
        <v>265</v>
      </c>
      <c r="J1148" s="265" t="s">
        <v>265</v>
      </c>
      <c r="K1148" s="265" t="s">
        <v>265</v>
      </c>
      <c r="L1148" s="265" t="s">
        <v>265</v>
      </c>
      <c r="AQ1148" s="267"/>
    </row>
    <row r="1149" spans="1:43" s="265" customFormat="1">
      <c r="A1149" s="265">
        <v>214984</v>
      </c>
      <c r="B1149" s="265" t="s">
        <v>3417</v>
      </c>
      <c r="C1149" s="265" t="s">
        <v>265</v>
      </c>
      <c r="D1149" s="265" t="s">
        <v>266</v>
      </c>
      <c r="E1149" s="265" t="s">
        <v>266</v>
      </c>
      <c r="F1149" s="265" t="s">
        <v>266</v>
      </c>
      <c r="G1149" s="265" t="s">
        <v>266</v>
      </c>
      <c r="H1149" s="265" t="s">
        <v>266</v>
      </c>
      <c r="I1149" s="265" t="s">
        <v>264</v>
      </c>
      <c r="J1149" s="265" t="s">
        <v>265</v>
      </c>
      <c r="K1149" s="265" t="s">
        <v>266</v>
      </c>
      <c r="L1149" s="265" t="s">
        <v>266</v>
      </c>
      <c r="AQ1149" s="267"/>
    </row>
    <row r="1150" spans="1:43" s="265" customFormat="1">
      <c r="A1150" s="265">
        <v>215792</v>
      </c>
      <c r="B1150" s="265" t="s">
        <v>3417</v>
      </c>
      <c r="C1150" s="265" t="s">
        <v>266</v>
      </c>
      <c r="D1150" s="265" t="s">
        <v>266</v>
      </c>
      <c r="E1150" s="265" t="s">
        <v>266</v>
      </c>
      <c r="F1150" s="265" t="s">
        <v>266</v>
      </c>
      <c r="G1150" s="265" t="s">
        <v>266</v>
      </c>
      <c r="H1150" s="265" t="s">
        <v>265</v>
      </c>
      <c r="I1150" s="265" t="s">
        <v>265</v>
      </c>
      <c r="J1150" s="265" t="s">
        <v>265</v>
      </c>
      <c r="K1150" s="265" t="s">
        <v>265</v>
      </c>
      <c r="L1150" s="265" t="s">
        <v>265</v>
      </c>
      <c r="AQ1150" s="267"/>
    </row>
    <row r="1151" spans="1:43" s="265" customFormat="1">
      <c r="A1151" s="265">
        <v>215793</v>
      </c>
      <c r="B1151" s="265" t="s">
        <v>3417</v>
      </c>
      <c r="C1151" s="265" t="s">
        <v>266</v>
      </c>
      <c r="D1151" s="265" t="s">
        <v>266</v>
      </c>
      <c r="E1151" s="265" t="s">
        <v>266</v>
      </c>
      <c r="F1151" s="265" t="s">
        <v>266</v>
      </c>
      <c r="G1151" s="265" t="s">
        <v>266</v>
      </c>
      <c r="H1151" s="265" t="s">
        <v>265</v>
      </c>
      <c r="I1151" s="265" t="s">
        <v>265</v>
      </c>
      <c r="J1151" s="265" t="s">
        <v>265</v>
      </c>
      <c r="K1151" s="265" t="s">
        <v>265</v>
      </c>
      <c r="L1151" s="265" t="s">
        <v>265</v>
      </c>
      <c r="AQ1151" s="267"/>
    </row>
    <row r="1152" spans="1:43" s="265" customFormat="1">
      <c r="A1152" s="265">
        <v>215794</v>
      </c>
      <c r="B1152" s="265" t="s">
        <v>3417</v>
      </c>
      <c r="C1152" s="265" t="s">
        <v>265</v>
      </c>
      <c r="D1152" s="265" t="s">
        <v>266</v>
      </c>
      <c r="E1152" s="265" t="s">
        <v>266</v>
      </c>
      <c r="F1152" s="265" t="s">
        <v>265</v>
      </c>
      <c r="G1152" s="265" t="s">
        <v>265</v>
      </c>
      <c r="H1152" s="265" t="s">
        <v>265</v>
      </c>
      <c r="I1152" s="265" t="s">
        <v>265</v>
      </c>
      <c r="J1152" s="265" t="s">
        <v>265</v>
      </c>
      <c r="K1152" s="265" t="s">
        <v>265</v>
      </c>
      <c r="L1152" s="265" t="s">
        <v>265</v>
      </c>
      <c r="AQ1152" s="267"/>
    </row>
    <row r="1153" spans="1:43" s="265" customFormat="1">
      <c r="A1153" s="265">
        <v>215795</v>
      </c>
      <c r="B1153" s="265" t="s">
        <v>3417</v>
      </c>
      <c r="C1153" s="265" t="s">
        <v>265</v>
      </c>
      <c r="D1153" s="265" t="s">
        <v>266</v>
      </c>
      <c r="E1153" s="265" t="s">
        <v>266</v>
      </c>
      <c r="F1153" s="265" t="s">
        <v>266</v>
      </c>
      <c r="G1153" s="265" t="s">
        <v>266</v>
      </c>
      <c r="H1153" s="265" t="s">
        <v>265</v>
      </c>
      <c r="I1153" s="265" t="s">
        <v>265</v>
      </c>
      <c r="J1153" s="265" t="s">
        <v>265</v>
      </c>
      <c r="K1153" s="265" t="s">
        <v>265</v>
      </c>
      <c r="L1153" s="265" t="s">
        <v>265</v>
      </c>
      <c r="AQ1153" s="267"/>
    </row>
    <row r="1154" spans="1:43" s="265" customFormat="1">
      <c r="A1154" s="265">
        <v>215796</v>
      </c>
      <c r="B1154" s="265" t="s">
        <v>3417</v>
      </c>
      <c r="C1154" s="265" t="s">
        <v>265</v>
      </c>
      <c r="D1154" s="265" t="s">
        <v>266</v>
      </c>
      <c r="E1154" s="265" t="s">
        <v>266</v>
      </c>
      <c r="F1154" s="265" t="s">
        <v>265</v>
      </c>
      <c r="G1154" s="265" t="s">
        <v>265</v>
      </c>
      <c r="H1154" s="265" t="s">
        <v>265</v>
      </c>
      <c r="I1154" s="265" t="s">
        <v>265</v>
      </c>
      <c r="J1154" s="265" t="s">
        <v>265</v>
      </c>
      <c r="K1154" s="265" t="s">
        <v>265</v>
      </c>
      <c r="L1154" s="265" t="s">
        <v>265</v>
      </c>
      <c r="AQ1154" s="267"/>
    </row>
    <row r="1155" spans="1:43" s="265" customFormat="1">
      <c r="A1155" s="265">
        <v>215797</v>
      </c>
      <c r="B1155" s="265" t="s">
        <v>3417</v>
      </c>
      <c r="C1155" s="265" t="s">
        <v>265</v>
      </c>
      <c r="D1155" s="265" t="s">
        <v>266</v>
      </c>
      <c r="E1155" s="265" t="s">
        <v>266</v>
      </c>
      <c r="F1155" s="265" t="s">
        <v>266</v>
      </c>
      <c r="G1155" s="265" t="s">
        <v>265</v>
      </c>
      <c r="H1155" s="265" t="s">
        <v>265</v>
      </c>
      <c r="I1155" s="265" t="s">
        <v>265</v>
      </c>
      <c r="J1155" s="265" t="s">
        <v>265</v>
      </c>
      <c r="K1155" s="265" t="s">
        <v>265</v>
      </c>
      <c r="L1155" s="265" t="s">
        <v>265</v>
      </c>
      <c r="AQ1155" s="267"/>
    </row>
    <row r="1156" spans="1:43" s="265" customFormat="1">
      <c r="A1156" s="265">
        <v>215798</v>
      </c>
      <c r="B1156" s="265" t="s">
        <v>3417</v>
      </c>
      <c r="C1156" s="265" t="s">
        <v>266</v>
      </c>
      <c r="D1156" s="265" t="s">
        <v>266</v>
      </c>
      <c r="E1156" s="265" t="s">
        <v>266</v>
      </c>
      <c r="F1156" s="265" t="s">
        <v>266</v>
      </c>
      <c r="G1156" s="265" t="s">
        <v>266</v>
      </c>
      <c r="H1156" s="265" t="s">
        <v>265</v>
      </c>
      <c r="I1156" s="265" t="s">
        <v>265</v>
      </c>
      <c r="J1156" s="265" t="s">
        <v>265</v>
      </c>
      <c r="K1156" s="265" t="s">
        <v>265</v>
      </c>
      <c r="L1156" s="265" t="s">
        <v>265</v>
      </c>
      <c r="AQ1156" s="267"/>
    </row>
    <row r="1157" spans="1:43" s="265" customFormat="1">
      <c r="A1157" s="265">
        <v>215799</v>
      </c>
      <c r="B1157" s="265" t="s">
        <v>3417</v>
      </c>
      <c r="C1157" s="265" t="s">
        <v>266</v>
      </c>
      <c r="D1157" s="265" t="s">
        <v>266</v>
      </c>
      <c r="E1157" s="265" t="s">
        <v>266</v>
      </c>
      <c r="F1157" s="265" t="s">
        <v>266</v>
      </c>
      <c r="G1157" s="265" t="s">
        <v>266</v>
      </c>
      <c r="H1157" s="265" t="s">
        <v>265</v>
      </c>
      <c r="I1157" s="265" t="s">
        <v>265</v>
      </c>
      <c r="J1157" s="265" t="s">
        <v>265</v>
      </c>
      <c r="K1157" s="265" t="s">
        <v>265</v>
      </c>
      <c r="L1157" s="265" t="s">
        <v>265</v>
      </c>
      <c r="AQ1157" s="267"/>
    </row>
    <row r="1158" spans="1:43" s="265" customFormat="1">
      <c r="A1158" s="265">
        <v>215800</v>
      </c>
      <c r="B1158" s="265" t="s">
        <v>3417</v>
      </c>
      <c r="C1158" s="265" t="s">
        <v>265</v>
      </c>
      <c r="D1158" s="265" t="s">
        <v>265</v>
      </c>
      <c r="E1158" s="265" t="s">
        <v>266</v>
      </c>
      <c r="F1158" s="265" t="s">
        <v>266</v>
      </c>
      <c r="G1158" s="265" t="s">
        <v>266</v>
      </c>
      <c r="H1158" s="265" t="s">
        <v>265</v>
      </c>
      <c r="I1158" s="265" t="s">
        <v>265</v>
      </c>
      <c r="J1158" s="265" t="s">
        <v>265</v>
      </c>
      <c r="K1158" s="265" t="s">
        <v>265</v>
      </c>
      <c r="L1158" s="265" t="s">
        <v>265</v>
      </c>
      <c r="AQ1158" s="267"/>
    </row>
    <row r="1159" spans="1:43" s="265" customFormat="1">
      <c r="A1159" s="265">
        <v>215801</v>
      </c>
      <c r="B1159" s="265" t="s">
        <v>3417</v>
      </c>
      <c r="C1159" s="265" t="s">
        <v>265</v>
      </c>
      <c r="D1159" s="265" t="s">
        <v>266</v>
      </c>
      <c r="E1159" s="265" t="s">
        <v>266</v>
      </c>
      <c r="F1159" s="265" t="s">
        <v>265</v>
      </c>
      <c r="G1159" s="265" t="s">
        <v>266</v>
      </c>
      <c r="H1159" s="265" t="s">
        <v>265</v>
      </c>
      <c r="I1159" s="265" t="s">
        <v>265</v>
      </c>
      <c r="J1159" s="265" t="s">
        <v>265</v>
      </c>
      <c r="K1159" s="265" t="s">
        <v>265</v>
      </c>
      <c r="L1159" s="265" t="s">
        <v>265</v>
      </c>
      <c r="AQ1159" s="267"/>
    </row>
    <row r="1160" spans="1:43" s="265" customFormat="1">
      <c r="A1160" s="265">
        <v>215802</v>
      </c>
      <c r="B1160" s="265" t="s">
        <v>3417</v>
      </c>
      <c r="C1160" s="265" t="s">
        <v>265</v>
      </c>
      <c r="D1160" s="265" t="s">
        <v>266</v>
      </c>
      <c r="E1160" s="265" t="s">
        <v>266</v>
      </c>
      <c r="F1160" s="265" t="s">
        <v>265</v>
      </c>
      <c r="G1160" s="265" t="s">
        <v>265</v>
      </c>
      <c r="H1160" s="265" t="s">
        <v>265</v>
      </c>
      <c r="I1160" s="265" t="s">
        <v>265</v>
      </c>
      <c r="J1160" s="265" t="s">
        <v>265</v>
      </c>
      <c r="K1160" s="265" t="s">
        <v>265</v>
      </c>
      <c r="L1160" s="265" t="s">
        <v>265</v>
      </c>
      <c r="AQ1160" s="267"/>
    </row>
    <row r="1161" spans="1:43" s="265" customFormat="1">
      <c r="A1161" s="265">
        <v>215803</v>
      </c>
      <c r="B1161" s="265" t="s">
        <v>3417</v>
      </c>
      <c r="C1161" s="265" t="s">
        <v>266</v>
      </c>
      <c r="D1161" s="265" t="s">
        <v>266</v>
      </c>
      <c r="E1161" s="265" t="s">
        <v>266</v>
      </c>
      <c r="F1161" s="265" t="s">
        <v>266</v>
      </c>
      <c r="G1161" s="265" t="s">
        <v>265</v>
      </c>
      <c r="H1161" s="265" t="s">
        <v>265</v>
      </c>
      <c r="I1161" s="265" t="s">
        <v>265</v>
      </c>
      <c r="J1161" s="265" t="s">
        <v>265</v>
      </c>
      <c r="K1161" s="265" t="s">
        <v>265</v>
      </c>
      <c r="L1161" s="265" t="s">
        <v>265</v>
      </c>
      <c r="AQ1161" s="267"/>
    </row>
    <row r="1162" spans="1:43" s="265" customFormat="1" ht="15.75">
      <c r="A1162" s="268">
        <v>215804</v>
      </c>
      <c r="B1162" s="265" t="s">
        <v>3417</v>
      </c>
      <c r="C1162" s="269" t="s">
        <v>265</v>
      </c>
      <c r="D1162" s="269" t="s">
        <v>265</v>
      </c>
      <c r="E1162" s="269" t="s">
        <v>265</v>
      </c>
      <c r="F1162" s="269" t="s">
        <v>265</v>
      </c>
      <c r="G1162" s="269" t="s">
        <v>265</v>
      </c>
      <c r="H1162" s="269" t="s">
        <v>265</v>
      </c>
      <c r="I1162" s="269" t="s">
        <v>265</v>
      </c>
      <c r="J1162" s="269" t="s">
        <v>265</v>
      </c>
      <c r="K1162" s="269" t="s">
        <v>265</v>
      </c>
      <c r="L1162" s="269" t="s">
        <v>265</v>
      </c>
      <c r="M1162" s="269"/>
      <c r="N1162" s="269"/>
      <c r="O1162" s="269"/>
      <c r="P1162" s="269"/>
      <c r="Q1162" s="269"/>
      <c r="R1162" s="269"/>
      <c r="S1162" s="269"/>
      <c r="T1162" s="269"/>
      <c r="U1162" s="269"/>
      <c r="V1162" s="269"/>
      <c r="W1162" s="269"/>
      <c r="X1162" s="269"/>
      <c r="Y1162" s="269"/>
      <c r="Z1162" s="269"/>
      <c r="AA1162" s="269"/>
      <c r="AB1162" s="269"/>
      <c r="AC1162" s="269"/>
      <c r="AD1162" s="269"/>
      <c r="AE1162" s="269"/>
      <c r="AF1162" s="269"/>
      <c r="AG1162" s="269"/>
      <c r="AH1162" s="269"/>
      <c r="AI1162" s="269"/>
      <c r="AJ1162" s="269"/>
      <c r="AK1162" s="269"/>
      <c r="AL1162" s="269"/>
      <c r="AM1162" s="269"/>
      <c r="AN1162" s="269"/>
      <c r="AO1162" s="269"/>
      <c r="AP1162" s="269"/>
      <c r="AQ1162" s="267"/>
    </row>
    <row r="1163" spans="1:43" s="265" customFormat="1">
      <c r="A1163" s="265">
        <v>215805</v>
      </c>
      <c r="B1163" s="265" t="s">
        <v>3417</v>
      </c>
      <c r="C1163" s="265" t="s">
        <v>265</v>
      </c>
      <c r="D1163" s="265" t="s">
        <v>265</v>
      </c>
      <c r="E1163" s="265" t="s">
        <v>266</v>
      </c>
      <c r="F1163" s="265" t="s">
        <v>265</v>
      </c>
      <c r="G1163" s="265" t="s">
        <v>266</v>
      </c>
      <c r="H1163" s="265" t="s">
        <v>265</v>
      </c>
      <c r="I1163" s="265" t="s">
        <v>265</v>
      </c>
      <c r="J1163" s="265" t="s">
        <v>265</v>
      </c>
      <c r="K1163" s="265" t="s">
        <v>265</v>
      </c>
      <c r="L1163" s="265" t="s">
        <v>265</v>
      </c>
      <c r="AQ1163" s="267"/>
    </row>
    <row r="1164" spans="1:43" s="265" customFormat="1" ht="15.75">
      <c r="A1164" s="268">
        <v>213786</v>
      </c>
      <c r="B1164" s="265" t="s">
        <v>3417</v>
      </c>
      <c r="C1164" s="269" t="s">
        <v>266</v>
      </c>
      <c r="D1164" s="269" t="s">
        <v>266</v>
      </c>
      <c r="E1164" s="269" t="s">
        <v>265</v>
      </c>
      <c r="F1164" s="269" t="s">
        <v>265</v>
      </c>
      <c r="G1164" s="269" t="s">
        <v>265</v>
      </c>
      <c r="H1164" s="269" t="s">
        <v>265</v>
      </c>
      <c r="I1164" s="269" t="s">
        <v>265</v>
      </c>
      <c r="J1164" s="269" t="s">
        <v>265</v>
      </c>
      <c r="K1164" s="269" t="s">
        <v>265</v>
      </c>
      <c r="L1164" s="269" t="s">
        <v>265</v>
      </c>
      <c r="M1164" s="269"/>
      <c r="N1164" s="269"/>
      <c r="O1164" s="269"/>
      <c r="P1164" s="269"/>
      <c r="Q1164" s="269"/>
      <c r="R1164" s="269"/>
      <c r="S1164" s="269"/>
      <c r="T1164" s="269"/>
      <c r="U1164" s="269"/>
      <c r="V1164" s="269"/>
      <c r="W1164" s="269"/>
      <c r="X1164" s="269"/>
      <c r="Y1164" s="269"/>
      <c r="Z1164" s="269"/>
      <c r="AA1164" s="269"/>
      <c r="AB1164" s="269"/>
      <c r="AC1164" s="269"/>
      <c r="AD1164" s="269"/>
      <c r="AE1164" s="269"/>
      <c r="AF1164" s="269"/>
      <c r="AG1164" s="269"/>
      <c r="AH1164" s="269"/>
      <c r="AI1164" s="269"/>
      <c r="AJ1164" s="269"/>
      <c r="AK1164" s="269"/>
      <c r="AL1164" s="269"/>
      <c r="AM1164" s="269"/>
      <c r="AN1164" s="269"/>
      <c r="AO1164" s="269"/>
      <c r="AP1164" s="269"/>
      <c r="AQ1164" s="267"/>
    </row>
    <row r="1165" spans="1:43" s="265" customFormat="1">
      <c r="A1165" s="265">
        <v>211717</v>
      </c>
      <c r="B1165" s="265" t="s">
        <v>3417</v>
      </c>
      <c r="C1165" s="265" t="s">
        <v>264</v>
      </c>
      <c r="D1165" s="265" t="s">
        <v>264</v>
      </c>
      <c r="E1165" s="265" t="s">
        <v>264</v>
      </c>
      <c r="F1165" s="265" t="s">
        <v>266</v>
      </c>
      <c r="G1165" s="265" t="s">
        <v>266</v>
      </c>
      <c r="H1165" s="265" t="s">
        <v>265</v>
      </c>
      <c r="I1165" s="265" t="s">
        <v>265</v>
      </c>
      <c r="J1165" s="265" t="s">
        <v>265</v>
      </c>
      <c r="K1165" s="265" t="s">
        <v>265</v>
      </c>
      <c r="L1165" s="265" t="s">
        <v>265</v>
      </c>
      <c r="AQ1165" s="267"/>
    </row>
    <row r="1166" spans="1:43" s="265" customFormat="1">
      <c r="A1166" s="265">
        <v>215806</v>
      </c>
      <c r="B1166" s="265" t="s">
        <v>3417</v>
      </c>
      <c r="C1166" s="265" t="s">
        <v>265</v>
      </c>
      <c r="D1166" s="265" t="s">
        <v>266</v>
      </c>
      <c r="E1166" s="265" t="s">
        <v>265</v>
      </c>
      <c r="F1166" s="265" t="s">
        <v>266</v>
      </c>
      <c r="G1166" s="265" t="s">
        <v>265</v>
      </c>
      <c r="H1166" s="265" t="s">
        <v>265</v>
      </c>
      <c r="I1166" s="265" t="s">
        <v>265</v>
      </c>
      <c r="J1166" s="265" t="s">
        <v>265</v>
      </c>
      <c r="K1166" s="265" t="s">
        <v>265</v>
      </c>
      <c r="L1166" s="265" t="s">
        <v>265</v>
      </c>
      <c r="AQ1166" s="267"/>
    </row>
    <row r="1167" spans="1:43" s="265" customFormat="1">
      <c r="A1167" s="265">
        <v>213788</v>
      </c>
      <c r="B1167" s="265" t="s">
        <v>3417</v>
      </c>
      <c r="C1167" s="265" t="s">
        <v>264</v>
      </c>
      <c r="D1167" s="265" t="s">
        <v>266</v>
      </c>
      <c r="E1167" s="265" t="s">
        <v>266</v>
      </c>
      <c r="F1167" s="265" t="s">
        <v>266</v>
      </c>
      <c r="G1167" s="265" t="s">
        <v>265</v>
      </c>
      <c r="H1167" s="265" t="s">
        <v>265</v>
      </c>
      <c r="I1167" s="265" t="s">
        <v>264</v>
      </c>
      <c r="J1167" s="265" t="s">
        <v>265</v>
      </c>
      <c r="K1167" s="265" t="s">
        <v>264</v>
      </c>
      <c r="L1167" s="265" t="s">
        <v>265</v>
      </c>
      <c r="AQ1167" s="267"/>
    </row>
    <row r="1168" spans="1:43" s="265" customFormat="1">
      <c r="A1168" s="265">
        <v>215807</v>
      </c>
      <c r="B1168" s="265" t="s">
        <v>3417</v>
      </c>
      <c r="C1168" s="265" t="s">
        <v>266</v>
      </c>
      <c r="D1168" s="265" t="s">
        <v>266</v>
      </c>
      <c r="E1168" s="265" t="s">
        <v>266</v>
      </c>
      <c r="F1168" s="265" t="s">
        <v>266</v>
      </c>
      <c r="G1168" s="265" t="s">
        <v>266</v>
      </c>
      <c r="H1168" s="265" t="s">
        <v>265</v>
      </c>
      <c r="I1168" s="265" t="s">
        <v>265</v>
      </c>
      <c r="J1168" s="265" t="s">
        <v>265</v>
      </c>
      <c r="K1168" s="265" t="s">
        <v>265</v>
      </c>
      <c r="L1168" s="265" t="s">
        <v>265</v>
      </c>
      <c r="AQ1168" s="267"/>
    </row>
    <row r="1169" spans="1:43" s="265" customFormat="1">
      <c r="A1169" s="265">
        <v>213790</v>
      </c>
      <c r="B1169" s="265" t="s">
        <v>3417</v>
      </c>
      <c r="C1169" s="265" t="s">
        <v>264</v>
      </c>
      <c r="D1169" s="265" t="s">
        <v>264</v>
      </c>
      <c r="E1169" s="265" t="s">
        <v>264</v>
      </c>
      <c r="F1169" s="265" t="s">
        <v>264</v>
      </c>
      <c r="G1169" s="265" t="s">
        <v>265</v>
      </c>
      <c r="H1169" s="265" t="s">
        <v>265</v>
      </c>
      <c r="I1169" s="265" t="s">
        <v>265</v>
      </c>
      <c r="J1169" s="265" t="s">
        <v>265</v>
      </c>
      <c r="K1169" s="265" t="s">
        <v>265</v>
      </c>
      <c r="L1169" s="265" t="s">
        <v>265</v>
      </c>
      <c r="AQ1169" s="267"/>
    </row>
    <row r="1170" spans="1:43" s="265" customFormat="1">
      <c r="A1170" s="265">
        <v>214990</v>
      </c>
      <c r="B1170" s="265" t="s">
        <v>3417</v>
      </c>
      <c r="C1170" s="265" t="s">
        <v>264</v>
      </c>
      <c r="D1170" s="265" t="s">
        <v>264</v>
      </c>
      <c r="E1170" s="265" t="s">
        <v>264</v>
      </c>
      <c r="F1170" s="265" t="s">
        <v>264</v>
      </c>
      <c r="G1170" s="265" t="s">
        <v>264</v>
      </c>
      <c r="H1170" s="265" t="s">
        <v>265</v>
      </c>
      <c r="I1170" s="265" t="s">
        <v>265</v>
      </c>
      <c r="J1170" s="265" t="s">
        <v>264</v>
      </c>
      <c r="K1170" s="265" t="s">
        <v>266</v>
      </c>
      <c r="L1170" s="265" t="s">
        <v>265</v>
      </c>
      <c r="AQ1170" s="267"/>
    </row>
    <row r="1171" spans="1:43" s="265" customFormat="1">
      <c r="A1171" s="265">
        <v>215808</v>
      </c>
      <c r="B1171" s="265" t="s">
        <v>3417</v>
      </c>
      <c r="C1171" s="265" t="s">
        <v>266</v>
      </c>
      <c r="D1171" s="265" t="s">
        <v>266</v>
      </c>
      <c r="E1171" s="265" t="s">
        <v>266</v>
      </c>
      <c r="F1171" s="265" t="s">
        <v>266</v>
      </c>
      <c r="G1171" s="265" t="s">
        <v>265</v>
      </c>
      <c r="H1171" s="265" t="s">
        <v>265</v>
      </c>
      <c r="I1171" s="265" t="s">
        <v>265</v>
      </c>
      <c r="J1171" s="265" t="s">
        <v>265</v>
      </c>
      <c r="K1171" s="265" t="s">
        <v>265</v>
      </c>
      <c r="L1171" s="265" t="s">
        <v>265</v>
      </c>
      <c r="AQ1171" s="267"/>
    </row>
    <row r="1172" spans="1:43" s="265" customFormat="1">
      <c r="A1172" s="265">
        <v>215809</v>
      </c>
      <c r="B1172" s="265" t="s">
        <v>3417</v>
      </c>
      <c r="C1172" s="265" t="s">
        <v>265</v>
      </c>
      <c r="D1172" s="265" t="s">
        <v>266</v>
      </c>
      <c r="E1172" s="265" t="s">
        <v>266</v>
      </c>
      <c r="F1172" s="265" t="s">
        <v>266</v>
      </c>
      <c r="G1172" s="265" t="s">
        <v>266</v>
      </c>
      <c r="H1172" s="265" t="s">
        <v>265</v>
      </c>
      <c r="I1172" s="265" t="s">
        <v>265</v>
      </c>
      <c r="J1172" s="265" t="s">
        <v>265</v>
      </c>
      <c r="K1172" s="265" t="s">
        <v>265</v>
      </c>
      <c r="L1172" s="265" t="s">
        <v>265</v>
      </c>
      <c r="AQ1172" s="267"/>
    </row>
    <row r="1173" spans="1:43" s="265" customFormat="1">
      <c r="A1173" s="265">
        <v>215810</v>
      </c>
      <c r="B1173" s="265" t="s">
        <v>3417</v>
      </c>
      <c r="C1173" s="265" t="s">
        <v>266</v>
      </c>
      <c r="D1173" s="265" t="s">
        <v>266</v>
      </c>
      <c r="E1173" s="265" t="s">
        <v>266</v>
      </c>
      <c r="F1173" s="265" t="s">
        <v>265</v>
      </c>
      <c r="G1173" s="265" t="s">
        <v>265</v>
      </c>
      <c r="H1173" s="265" t="s">
        <v>265</v>
      </c>
      <c r="I1173" s="265" t="s">
        <v>265</v>
      </c>
      <c r="J1173" s="265" t="s">
        <v>265</v>
      </c>
      <c r="K1173" s="265" t="s">
        <v>265</v>
      </c>
      <c r="L1173" s="265" t="s">
        <v>265</v>
      </c>
      <c r="AQ1173" s="267"/>
    </row>
    <row r="1174" spans="1:43" s="265" customFormat="1">
      <c r="A1174" s="265">
        <v>215811</v>
      </c>
      <c r="B1174" s="265" t="s">
        <v>3417</v>
      </c>
      <c r="C1174" s="265" t="s">
        <v>265</v>
      </c>
      <c r="D1174" s="265" t="s">
        <v>266</v>
      </c>
      <c r="E1174" s="265" t="s">
        <v>266</v>
      </c>
      <c r="F1174" s="265" t="s">
        <v>266</v>
      </c>
      <c r="G1174" s="265" t="s">
        <v>265</v>
      </c>
      <c r="H1174" s="265" t="s">
        <v>265</v>
      </c>
      <c r="I1174" s="265" t="s">
        <v>265</v>
      </c>
      <c r="J1174" s="265" t="s">
        <v>265</v>
      </c>
      <c r="K1174" s="265" t="s">
        <v>265</v>
      </c>
      <c r="L1174" s="265" t="s">
        <v>265</v>
      </c>
      <c r="AQ1174" s="267"/>
    </row>
    <row r="1175" spans="1:43" s="265" customFormat="1" ht="15.75">
      <c r="A1175" s="268">
        <v>212522</v>
      </c>
      <c r="B1175" s="265" t="s">
        <v>3417</v>
      </c>
      <c r="C1175" s="269" t="s">
        <v>264</v>
      </c>
      <c r="D1175" s="269" t="s">
        <v>266</v>
      </c>
      <c r="E1175" s="269" t="s">
        <v>266</v>
      </c>
      <c r="F1175" s="269" t="s">
        <v>264</v>
      </c>
      <c r="G1175" s="269" t="s">
        <v>266</v>
      </c>
      <c r="H1175" s="269" t="s">
        <v>265</v>
      </c>
      <c r="I1175" s="269" t="s">
        <v>266</v>
      </c>
      <c r="J1175" s="269" t="s">
        <v>264</v>
      </c>
      <c r="K1175" s="269" t="s">
        <v>266</v>
      </c>
      <c r="L1175" s="269" t="s">
        <v>264</v>
      </c>
      <c r="M1175" s="269"/>
      <c r="N1175" s="269"/>
      <c r="O1175" s="269"/>
      <c r="P1175" s="269"/>
      <c r="Q1175" s="269"/>
      <c r="R1175" s="269"/>
      <c r="S1175" s="269"/>
      <c r="T1175" s="269"/>
      <c r="U1175" s="269"/>
      <c r="V1175" s="269"/>
      <c r="W1175" s="269"/>
      <c r="X1175" s="269"/>
      <c r="Y1175" s="269"/>
      <c r="Z1175" s="269"/>
      <c r="AA1175" s="269"/>
      <c r="AB1175" s="269"/>
      <c r="AC1175" s="269"/>
      <c r="AD1175" s="269"/>
      <c r="AE1175" s="269"/>
      <c r="AF1175" s="269"/>
      <c r="AG1175" s="269"/>
      <c r="AH1175" s="269"/>
      <c r="AI1175" s="269"/>
      <c r="AJ1175" s="269"/>
      <c r="AK1175" s="269"/>
      <c r="AL1175" s="269"/>
      <c r="AM1175" s="269"/>
      <c r="AN1175" s="269"/>
      <c r="AO1175" s="269"/>
      <c r="AP1175" s="269"/>
      <c r="AQ1175" s="267"/>
    </row>
    <row r="1176" spans="1:43" s="265" customFormat="1">
      <c r="A1176" s="265">
        <v>213796</v>
      </c>
      <c r="B1176" s="265" t="s">
        <v>3417</v>
      </c>
      <c r="C1176" s="265" t="s">
        <v>265</v>
      </c>
      <c r="D1176" s="265" t="s">
        <v>264</v>
      </c>
      <c r="E1176" s="265" t="s">
        <v>266</v>
      </c>
      <c r="F1176" s="265" t="s">
        <v>264</v>
      </c>
      <c r="G1176" s="265" t="s">
        <v>265</v>
      </c>
      <c r="H1176" s="265" t="s">
        <v>265</v>
      </c>
      <c r="I1176" s="265" t="s">
        <v>265</v>
      </c>
      <c r="J1176" s="265" t="s">
        <v>265</v>
      </c>
      <c r="K1176" s="265" t="s">
        <v>265</v>
      </c>
      <c r="L1176" s="265" t="s">
        <v>265</v>
      </c>
      <c r="AQ1176" s="267"/>
    </row>
    <row r="1177" spans="1:43" s="265" customFormat="1">
      <c r="A1177" s="265">
        <v>215812</v>
      </c>
      <c r="B1177" s="265" t="s">
        <v>3417</v>
      </c>
      <c r="C1177" s="265" t="s">
        <v>266</v>
      </c>
      <c r="D1177" s="265" t="s">
        <v>266</v>
      </c>
      <c r="E1177" s="265" t="s">
        <v>266</v>
      </c>
      <c r="F1177" s="265" t="s">
        <v>265</v>
      </c>
      <c r="G1177" s="265" t="s">
        <v>265</v>
      </c>
      <c r="H1177" s="265" t="s">
        <v>265</v>
      </c>
      <c r="I1177" s="265" t="s">
        <v>265</v>
      </c>
      <c r="J1177" s="265" t="s">
        <v>265</v>
      </c>
      <c r="K1177" s="265" t="s">
        <v>265</v>
      </c>
      <c r="L1177" s="265" t="s">
        <v>265</v>
      </c>
      <c r="AQ1177" s="267"/>
    </row>
    <row r="1178" spans="1:43" s="265" customFormat="1">
      <c r="A1178" s="265">
        <v>215813</v>
      </c>
      <c r="B1178" s="265" t="s">
        <v>3417</v>
      </c>
      <c r="C1178" s="265" t="s">
        <v>265</v>
      </c>
      <c r="D1178" s="265" t="s">
        <v>266</v>
      </c>
      <c r="E1178" s="265" t="s">
        <v>266</v>
      </c>
      <c r="F1178" s="265" t="s">
        <v>266</v>
      </c>
      <c r="G1178" s="265" t="s">
        <v>266</v>
      </c>
      <c r="H1178" s="265" t="s">
        <v>265</v>
      </c>
      <c r="I1178" s="265" t="s">
        <v>265</v>
      </c>
      <c r="J1178" s="265" t="s">
        <v>265</v>
      </c>
      <c r="K1178" s="265" t="s">
        <v>265</v>
      </c>
      <c r="L1178" s="265" t="s">
        <v>265</v>
      </c>
      <c r="AQ1178" s="267"/>
    </row>
    <row r="1179" spans="1:43" s="265" customFormat="1">
      <c r="A1179" s="265">
        <v>215814</v>
      </c>
      <c r="B1179" s="265" t="s">
        <v>3417</v>
      </c>
      <c r="C1179" s="265" t="s">
        <v>266</v>
      </c>
      <c r="D1179" s="265" t="s">
        <v>265</v>
      </c>
      <c r="E1179" s="265" t="s">
        <v>265</v>
      </c>
      <c r="F1179" s="265" t="s">
        <v>265</v>
      </c>
      <c r="G1179" s="265" t="s">
        <v>266</v>
      </c>
      <c r="H1179" s="265" t="s">
        <v>265</v>
      </c>
      <c r="I1179" s="265" t="s">
        <v>265</v>
      </c>
      <c r="J1179" s="265" t="s">
        <v>265</v>
      </c>
      <c r="K1179" s="265" t="s">
        <v>265</v>
      </c>
      <c r="L1179" s="265" t="s">
        <v>265</v>
      </c>
      <c r="AQ1179" s="267"/>
    </row>
    <row r="1180" spans="1:43" s="265" customFormat="1">
      <c r="A1180" s="265">
        <v>215815</v>
      </c>
      <c r="B1180" s="265" t="s">
        <v>3417</v>
      </c>
      <c r="C1180" s="265" t="s">
        <v>266</v>
      </c>
      <c r="D1180" s="265" t="s">
        <v>266</v>
      </c>
      <c r="E1180" s="265" t="s">
        <v>266</v>
      </c>
      <c r="F1180" s="265" t="s">
        <v>265</v>
      </c>
      <c r="G1180" s="265" t="s">
        <v>265</v>
      </c>
      <c r="H1180" s="265" t="s">
        <v>265</v>
      </c>
      <c r="I1180" s="265" t="s">
        <v>265</v>
      </c>
      <c r="J1180" s="265" t="s">
        <v>265</v>
      </c>
      <c r="K1180" s="265" t="s">
        <v>265</v>
      </c>
      <c r="L1180" s="265" t="s">
        <v>265</v>
      </c>
      <c r="AQ1180" s="267"/>
    </row>
    <row r="1181" spans="1:43" s="265" customFormat="1">
      <c r="A1181" s="265">
        <v>215816</v>
      </c>
      <c r="B1181" s="265" t="s">
        <v>3417</v>
      </c>
      <c r="C1181" s="265" t="s">
        <v>266</v>
      </c>
      <c r="D1181" s="265" t="s">
        <v>266</v>
      </c>
      <c r="E1181" s="265" t="s">
        <v>266</v>
      </c>
      <c r="F1181" s="265" t="s">
        <v>266</v>
      </c>
      <c r="G1181" s="265" t="s">
        <v>266</v>
      </c>
      <c r="H1181" s="265" t="s">
        <v>265</v>
      </c>
      <c r="I1181" s="265" t="s">
        <v>265</v>
      </c>
      <c r="J1181" s="265" t="s">
        <v>265</v>
      </c>
      <c r="K1181" s="265" t="s">
        <v>265</v>
      </c>
      <c r="L1181" s="265" t="s">
        <v>265</v>
      </c>
      <c r="AQ1181" s="267"/>
    </row>
    <row r="1182" spans="1:43" s="265" customFormat="1">
      <c r="A1182" s="265">
        <v>215817</v>
      </c>
      <c r="B1182" s="265" t="s">
        <v>3417</v>
      </c>
      <c r="C1182" s="265" t="s">
        <v>265</v>
      </c>
      <c r="D1182" s="265" t="s">
        <v>266</v>
      </c>
      <c r="E1182" s="265" t="s">
        <v>266</v>
      </c>
      <c r="F1182" s="265" t="s">
        <v>266</v>
      </c>
      <c r="G1182" s="265" t="s">
        <v>265</v>
      </c>
      <c r="H1182" s="265" t="s">
        <v>265</v>
      </c>
      <c r="I1182" s="265" t="s">
        <v>265</v>
      </c>
      <c r="J1182" s="265" t="s">
        <v>265</v>
      </c>
      <c r="K1182" s="265" t="s">
        <v>265</v>
      </c>
      <c r="L1182" s="265" t="s">
        <v>265</v>
      </c>
      <c r="AQ1182" s="267"/>
    </row>
    <row r="1183" spans="1:43" s="265" customFormat="1">
      <c r="A1183" s="265">
        <v>211726</v>
      </c>
      <c r="B1183" s="265" t="s">
        <v>3417</v>
      </c>
      <c r="C1183" s="265" t="s">
        <v>266</v>
      </c>
      <c r="D1183" s="265" t="s">
        <v>264</v>
      </c>
      <c r="E1183" s="265" t="s">
        <v>264</v>
      </c>
      <c r="F1183" s="265" t="s">
        <v>266</v>
      </c>
      <c r="G1183" s="265" t="s">
        <v>264</v>
      </c>
      <c r="H1183" s="265" t="s">
        <v>266</v>
      </c>
      <c r="I1183" s="265" t="s">
        <v>266</v>
      </c>
      <c r="J1183" s="265" t="s">
        <v>264</v>
      </c>
      <c r="K1183" s="265" t="s">
        <v>264</v>
      </c>
      <c r="L1183" s="265" t="s">
        <v>266</v>
      </c>
      <c r="AQ1183" s="267"/>
    </row>
    <row r="1184" spans="1:43" s="265" customFormat="1">
      <c r="A1184" s="265">
        <v>215818</v>
      </c>
      <c r="B1184" s="265" t="s">
        <v>3417</v>
      </c>
      <c r="C1184" s="265" t="s">
        <v>266</v>
      </c>
      <c r="D1184" s="265" t="s">
        <v>266</v>
      </c>
      <c r="E1184" s="265" t="s">
        <v>266</v>
      </c>
      <c r="F1184" s="265" t="s">
        <v>266</v>
      </c>
      <c r="G1184" s="265" t="s">
        <v>266</v>
      </c>
      <c r="H1184" s="265" t="s">
        <v>265</v>
      </c>
      <c r="I1184" s="265" t="s">
        <v>265</v>
      </c>
      <c r="J1184" s="265" t="s">
        <v>265</v>
      </c>
      <c r="K1184" s="265" t="s">
        <v>265</v>
      </c>
      <c r="L1184" s="265" t="s">
        <v>265</v>
      </c>
      <c r="AQ1184" s="267"/>
    </row>
    <row r="1185" spans="1:43" s="265" customFormat="1">
      <c r="A1185" s="265">
        <v>215819</v>
      </c>
      <c r="B1185" s="265" t="s">
        <v>3417</v>
      </c>
      <c r="C1185" s="265" t="s">
        <v>266</v>
      </c>
      <c r="D1185" s="265" t="s">
        <v>266</v>
      </c>
      <c r="E1185" s="265" t="s">
        <v>266</v>
      </c>
      <c r="F1185" s="265" t="s">
        <v>266</v>
      </c>
      <c r="G1185" s="265" t="s">
        <v>266</v>
      </c>
      <c r="H1185" s="265" t="s">
        <v>265</v>
      </c>
      <c r="I1185" s="265" t="s">
        <v>265</v>
      </c>
      <c r="J1185" s="265" t="s">
        <v>265</v>
      </c>
      <c r="K1185" s="265" t="s">
        <v>265</v>
      </c>
      <c r="L1185" s="265" t="s">
        <v>265</v>
      </c>
      <c r="AQ1185" s="267"/>
    </row>
    <row r="1186" spans="1:43" s="265" customFormat="1">
      <c r="A1186" s="265">
        <v>214992</v>
      </c>
      <c r="B1186" s="265" t="s">
        <v>3417</v>
      </c>
      <c r="C1186" s="265" t="s">
        <v>264</v>
      </c>
      <c r="D1186" s="265" t="s">
        <v>264</v>
      </c>
      <c r="E1186" s="265" t="s">
        <v>264</v>
      </c>
      <c r="F1186" s="265" t="s">
        <v>265</v>
      </c>
      <c r="G1186" s="265" t="s">
        <v>265</v>
      </c>
      <c r="H1186" s="265" t="s">
        <v>265</v>
      </c>
      <c r="I1186" s="265" t="s">
        <v>265</v>
      </c>
      <c r="J1186" s="265" t="s">
        <v>265</v>
      </c>
      <c r="K1186" s="265" t="s">
        <v>265</v>
      </c>
      <c r="L1186" s="265" t="s">
        <v>265</v>
      </c>
      <c r="AQ1186" s="267"/>
    </row>
    <row r="1187" spans="1:43" s="265" customFormat="1">
      <c r="A1187" s="265">
        <v>215820</v>
      </c>
      <c r="B1187" s="265" t="s">
        <v>3417</v>
      </c>
      <c r="C1187" s="265" t="s">
        <v>266</v>
      </c>
      <c r="D1187" s="265" t="s">
        <v>266</v>
      </c>
      <c r="E1187" s="265" t="s">
        <v>266</v>
      </c>
      <c r="F1187" s="265" t="s">
        <v>266</v>
      </c>
      <c r="G1187" s="265" t="s">
        <v>266</v>
      </c>
      <c r="H1187" s="265" t="s">
        <v>265</v>
      </c>
      <c r="I1187" s="265" t="s">
        <v>265</v>
      </c>
      <c r="J1187" s="265" t="s">
        <v>265</v>
      </c>
      <c r="K1187" s="265" t="s">
        <v>265</v>
      </c>
      <c r="L1187" s="265" t="s">
        <v>265</v>
      </c>
      <c r="AQ1187" s="267"/>
    </row>
    <row r="1188" spans="1:43" s="265" customFormat="1">
      <c r="A1188" s="265">
        <v>214996</v>
      </c>
      <c r="B1188" s="265" t="s">
        <v>3417</v>
      </c>
      <c r="C1188" s="265" t="s">
        <v>265</v>
      </c>
      <c r="D1188" s="265" t="s">
        <v>266</v>
      </c>
      <c r="E1188" s="265" t="s">
        <v>266</v>
      </c>
      <c r="F1188" s="265" t="s">
        <v>266</v>
      </c>
      <c r="G1188" s="265" t="s">
        <v>266</v>
      </c>
      <c r="H1188" s="265" t="s">
        <v>265</v>
      </c>
      <c r="I1188" s="265" t="s">
        <v>266</v>
      </c>
      <c r="J1188" s="265" t="s">
        <v>265</v>
      </c>
      <c r="K1188" s="265" t="s">
        <v>266</v>
      </c>
      <c r="L1188" s="265" t="s">
        <v>265</v>
      </c>
      <c r="AQ1188" s="267"/>
    </row>
    <row r="1189" spans="1:43" s="265" customFormat="1">
      <c r="A1189" s="265">
        <v>214997</v>
      </c>
      <c r="B1189" s="265" t="s">
        <v>3417</v>
      </c>
      <c r="C1189" s="265" t="s">
        <v>266</v>
      </c>
      <c r="D1189" s="265" t="s">
        <v>266</v>
      </c>
      <c r="E1189" s="265" t="s">
        <v>266</v>
      </c>
      <c r="F1189" s="265" t="s">
        <v>265</v>
      </c>
      <c r="G1189" s="265" t="s">
        <v>266</v>
      </c>
      <c r="H1189" s="265" t="s">
        <v>266</v>
      </c>
      <c r="I1189" s="265" t="s">
        <v>265</v>
      </c>
      <c r="J1189" s="265" t="s">
        <v>265</v>
      </c>
      <c r="K1189" s="265" t="s">
        <v>265</v>
      </c>
      <c r="L1189" s="265" t="s">
        <v>266</v>
      </c>
      <c r="AQ1189" s="267"/>
    </row>
    <row r="1190" spans="1:43" s="265" customFormat="1">
      <c r="A1190" s="265">
        <v>215821</v>
      </c>
      <c r="B1190" s="265" t="s">
        <v>3417</v>
      </c>
      <c r="C1190" s="265" t="s">
        <v>266</v>
      </c>
      <c r="D1190" s="265" t="s">
        <v>265</v>
      </c>
      <c r="E1190" s="265" t="s">
        <v>266</v>
      </c>
      <c r="F1190" s="265" t="s">
        <v>265</v>
      </c>
      <c r="G1190" s="265" t="s">
        <v>266</v>
      </c>
      <c r="H1190" s="265" t="s">
        <v>265</v>
      </c>
      <c r="I1190" s="265" t="s">
        <v>265</v>
      </c>
      <c r="J1190" s="265" t="s">
        <v>265</v>
      </c>
      <c r="K1190" s="265" t="s">
        <v>265</v>
      </c>
      <c r="L1190" s="265" t="s">
        <v>265</v>
      </c>
      <c r="AQ1190" s="267"/>
    </row>
    <row r="1191" spans="1:43" s="265" customFormat="1">
      <c r="A1191" s="265">
        <v>212100</v>
      </c>
      <c r="B1191" s="265" t="s">
        <v>3417</v>
      </c>
      <c r="C1191" s="265" t="s">
        <v>264</v>
      </c>
      <c r="D1191" s="265" t="s">
        <v>264</v>
      </c>
      <c r="E1191" s="265" t="s">
        <v>264</v>
      </c>
      <c r="F1191" s="265" t="s">
        <v>264</v>
      </c>
      <c r="G1191" s="265" t="s">
        <v>264</v>
      </c>
      <c r="H1191" s="265" t="s">
        <v>264</v>
      </c>
      <c r="I1191" s="265" t="s">
        <v>264</v>
      </c>
      <c r="J1191" s="265" t="s">
        <v>266</v>
      </c>
      <c r="K1191" s="265" t="s">
        <v>264</v>
      </c>
      <c r="L1191" s="265" t="s">
        <v>266</v>
      </c>
      <c r="AQ1191" s="267"/>
    </row>
    <row r="1192" spans="1:43" s="265" customFormat="1">
      <c r="A1192" s="265">
        <v>215822</v>
      </c>
      <c r="B1192" s="265" t="s">
        <v>3417</v>
      </c>
      <c r="C1192" s="265" t="s">
        <v>266</v>
      </c>
      <c r="D1192" s="265" t="s">
        <v>266</v>
      </c>
      <c r="E1192" s="265" t="s">
        <v>266</v>
      </c>
      <c r="F1192" s="265" t="s">
        <v>266</v>
      </c>
      <c r="G1192" s="265" t="s">
        <v>266</v>
      </c>
      <c r="H1192" s="265" t="s">
        <v>265</v>
      </c>
      <c r="I1192" s="265" t="s">
        <v>265</v>
      </c>
      <c r="J1192" s="265" t="s">
        <v>265</v>
      </c>
      <c r="K1192" s="265" t="s">
        <v>265</v>
      </c>
      <c r="L1192" s="265" t="s">
        <v>265</v>
      </c>
      <c r="AQ1192" s="267"/>
    </row>
    <row r="1193" spans="1:43" s="265" customFormat="1">
      <c r="A1193" s="265">
        <v>212536</v>
      </c>
      <c r="B1193" s="265" t="s">
        <v>3417</v>
      </c>
      <c r="C1193" s="265" t="s">
        <v>266</v>
      </c>
      <c r="D1193" s="265" t="s">
        <v>264</v>
      </c>
      <c r="E1193" s="265" t="s">
        <v>264</v>
      </c>
      <c r="F1193" s="265" t="s">
        <v>264</v>
      </c>
      <c r="G1193" s="265" t="s">
        <v>264</v>
      </c>
      <c r="H1193" s="265" t="s">
        <v>264</v>
      </c>
      <c r="I1193" s="265" t="s">
        <v>266</v>
      </c>
      <c r="J1193" s="265" t="s">
        <v>266</v>
      </c>
      <c r="K1193" s="265" t="s">
        <v>264</v>
      </c>
      <c r="L1193" s="265" t="s">
        <v>264</v>
      </c>
      <c r="AQ1193" s="267"/>
    </row>
    <row r="1194" spans="1:43" s="265" customFormat="1">
      <c r="A1194" s="265">
        <v>215823</v>
      </c>
      <c r="B1194" s="265" t="s">
        <v>3417</v>
      </c>
      <c r="C1194" s="265" t="s">
        <v>265</v>
      </c>
      <c r="D1194" s="265" t="s">
        <v>266</v>
      </c>
      <c r="E1194" s="265" t="s">
        <v>266</v>
      </c>
      <c r="F1194" s="265" t="s">
        <v>266</v>
      </c>
      <c r="G1194" s="265" t="s">
        <v>265</v>
      </c>
      <c r="H1194" s="265" t="s">
        <v>265</v>
      </c>
      <c r="I1194" s="265" t="s">
        <v>265</v>
      </c>
      <c r="J1194" s="265" t="s">
        <v>265</v>
      </c>
      <c r="K1194" s="265" t="s">
        <v>265</v>
      </c>
      <c r="L1194" s="265" t="s">
        <v>265</v>
      </c>
      <c r="AQ1194" s="267"/>
    </row>
    <row r="1195" spans="1:43" s="265" customFormat="1">
      <c r="A1195" s="265">
        <v>213818</v>
      </c>
      <c r="B1195" s="265" t="s">
        <v>3417</v>
      </c>
      <c r="C1195" s="265" t="s">
        <v>264</v>
      </c>
      <c r="D1195" s="265" t="s">
        <v>265</v>
      </c>
      <c r="E1195" s="265" t="s">
        <v>264</v>
      </c>
      <c r="F1195" s="265" t="s">
        <v>264</v>
      </c>
      <c r="G1195" s="265" t="s">
        <v>265</v>
      </c>
      <c r="H1195" s="265" t="s">
        <v>265</v>
      </c>
      <c r="I1195" s="265" t="s">
        <v>265</v>
      </c>
      <c r="J1195" s="265" t="s">
        <v>264</v>
      </c>
      <c r="K1195" s="265" t="s">
        <v>264</v>
      </c>
      <c r="L1195" s="265" t="s">
        <v>264</v>
      </c>
      <c r="AQ1195" s="267"/>
    </row>
    <row r="1196" spans="1:43" s="265" customFormat="1">
      <c r="A1196" s="265">
        <v>215824</v>
      </c>
      <c r="B1196" s="265" t="s">
        <v>3417</v>
      </c>
      <c r="C1196" s="265" t="s">
        <v>265</v>
      </c>
      <c r="D1196" s="265" t="s">
        <v>266</v>
      </c>
      <c r="E1196" s="265" t="s">
        <v>266</v>
      </c>
      <c r="F1196" s="265" t="s">
        <v>266</v>
      </c>
      <c r="G1196" s="265" t="s">
        <v>266</v>
      </c>
      <c r="H1196" s="265" t="s">
        <v>265</v>
      </c>
      <c r="I1196" s="265" t="s">
        <v>265</v>
      </c>
      <c r="J1196" s="265" t="s">
        <v>265</v>
      </c>
      <c r="K1196" s="265" t="s">
        <v>265</v>
      </c>
      <c r="L1196" s="265" t="s">
        <v>265</v>
      </c>
      <c r="AQ1196" s="267"/>
    </row>
    <row r="1197" spans="1:43" s="265" customFormat="1">
      <c r="A1197" s="265">
        <v>215825</v>
      </c>
      <c r="B1197" s="265" t="s">
        <v>3417</v>
      </c>
      <c r="C1197" s="265" t="s">
        <v>266</v>
      </c>
      <c r="D1197" s="265" t="s">
        <v>266</v>
      </c>
      <c r="E1197" s="265" t="s">
        <v>266</v>
      </c>
      <c r="F1197" s="265" t="s">
        <v>266</v>
      </c>
      <c r="G1197" s="265" t="s">
        <v>266</v>
      </c>
      <c r="H1197" s="265" t="s">
        <v>265</v>
      </c>
      <c r="I1197" s="265" t="s">
        <v>265</v>
      </c>
      <c r="J1197" s="265" t="s">
        <v>265</v>
      </c>
      <c r="K1197" s="265" t="s">
        <v>265</v>
      </c>
      <c r="L1197" s="265" t="s">
        <v>265</v>
      </c>
      <c r="AQ1197" s="267"/>
    </row>
    <row r="1198" spans="1:43" s="265" customFormat="1">
      <c r="A1198" s="265">
        <v>215826</v>
      </c>
      <c r="B1198" s="265" t="s">
        <v>3417</v>
      </c>
      <c r="C1198" s="265" t="s">
        <v>265</v>
      </c>
      <c r="D1198" s="265" t="s">
        <v>266</v>
      </c>
      <c r="E1198" s="265" t="s">
        <v>266</v>
      </c>
      <c r="F1198" s="265" t="s">
        <v>265</v>
      </c>
      <c r="G1198" s="265" t="s">
        <v>265</v>
      </c>
      <c r="H1198" s="265" t="s">
        <v>265</v>
      </c>
      <c r="I1198" s="265" t="s">
        <v>265</v>
      </c>
      <c r="J1198" s="265" t="s">
        <v>265</v>
      </c>
      <c r="K1198" s="265" t="s">
        <v>265</v>
      </c>
      <c r="L1198" s="265" t="s">
        <v>265</v>
      </c>
      <c r="AQ1198" s="267"/>
    </row>
    <row r="1199" spans="1:43" s="265" customFormat="1">
      <c r="A1199" s="265">
        <v>212544</v>
      </c>
      <c r="B1199" s="265" t="s">
        <v>3417</v>
      </c>
      <c r="C1199" s="265" t="s">
        <v>264</v>
      </c>
      <c r="D1199" s="265" t="s">
        <v>266</v>
      </c>
      <c r="E1199" s="265" t="s">
        <v>264</v>
      </c>
      <c r="F1199" s="265" t="s">
        <v>266</v>
      </c>
      <c r="G1199" s="265" t="s">
        <v>265</v>
      </c>
      <c r="H1199" s="265" t="s">
        <v>265</v>
      </c>
      <c r="I1199" s="265" t="s">
        <v>266</v>
      </c>
      <c r="J1199" s="265" t="s">
        <v>266</v>
      </c>
      <c r="K1199" s="265" t="s">
        <v>264</v>
      </c>
      <c r="L1199" s="265" t="s">
        <v>264</v>
      </c>
      <c r="AQ1199" s="267"/>
    </row>
    <row r="1200" spans="1:43" s="265" customFormat="1">
      <c r="A1200" s="265">
        <v>215827</v>
      </c>
      <c r="B1200" s="265" t="s">
        <v>3417</v>
      </c>
      <c r="C1200" s="265" t="s">
        <v>265</v>
      </c>
      <c r="D1200" s="265" t="s">
        <v>266</v>
      </c>
      <c r="E1200" s="265" t="s">
        <v>266</v>
      </c>
      <c r="F1200" s="265" t="s">
        <v>265</v>
      </c>
      <c r="G1200" s="265" t="s">
        <v>265</v>
      </c>
      <c r="H1200" s="265" t="s">
        <v>265</v>
      </c>
      <c r="I1200" s="265" t="s">
        <v>265</v>
      </c>
      <c r="J1200" s="265" t="s">
        <v>265</v>
      </c>
      <c r="K1200" s="265" t="s">
        <v>265</v>
      </c>
      <c r="L1200" s="265" t="s">
        <v>265</v>
      </c>
      <c r="AQ1200" s="267"/>
    </row>
    <row r="1201" spans="1:43" s="265" customFormat="1">
      <c r="A1201" s="265">
        <v>215828</v>
      </c>
      <c r="B1201" s="265" t="s">
        <v>3417</v>
      </c>
      <c r="C1201" s="265" t="s">
        <v>266</v>
      </c>
      <c r="D1201" s="265" t="s">
        <v>266</v>
      </c>
      <c r="E1201" s="265" t="s">
        <v>266</v>
      </c>
      <c r="F1201" s="265" t="s">
        <v>265</v>
      </c>
      <c r="G1201" s="265" t="s">
        <v>265</v>
      </c>
      <c r="H1201" s="265" t="s">
        <v>265</v>
      </c>
      <c r="I1201" s="265" t="s">
        <v>265</v>
      </c>
      <c r="J1201" s="265" t="s">
        <v>265</v>
      </c>
      <c r="K1201" s="265" t="s">
        <v>265</v>
      </c>
      <c r="L1201" s="265" t="s">
        <v>265</v>
      </c>
      <c r="AQ1201" s="267"/>
    </row>
    <row r="1202" spans="1:43" s="265" customFormat="1">
      <c r="A1202" s="265">
        <v>213824</v>
      </c>
      <c r="B1202" s="265" t="s">
        <v>3417</v>
      </c>
      <c r="C1202" s="265" t="s">
        <v>266</v>
      </c>
      <c r="D1202" s="265" t="s">
        <v>266</v>
      </c>
      <c r="E1202" s="265" t="s">
        <v>264</v>
      </c>
      <c r="F1202" s="265" t="s">
        <v>264</v>
      </c>
      <c r="G1202" s="265" t="s">
        <v>266</v>
      </c>
      <c r="H1202" s="265" t="s">
        <v>266</v>
      </c>
      <c r="I1202" s="265" t="s">
        <v>264</v>
      </c>
      <c r="J1202" s="265" t="s">
        <v>264</v>
      </c>
      <c r="K1202" s="265" t="s">
        <v>264</v>
      </c>
      <c r="L1202" s="265" t="s">
        <v>264</v>
      </c>
      <c r="AQ1202" s="267"/>
    </row>
    <row r="1203" spans="1:43" s="265" customFormat="1">
      <c r="A1203" s="265">
        <v>215829</v>
      </c>
      <c r="B1203" s="265" t="s">
        <v>3417</v>
      </c>
      <c r="C1203" s="265" t="s">
        <v>266</v>
      </c>
      <c r="D1203" s="265" t="s">
        <v>266</v>
      </c>
      <c r="E1203" s="265" t="s">
        <v>266</v>
      </c>
      <c r="F1203" s="265" t="s">
        <v>265</v>
      </c>
      <c r="G1203" s="265" t="s">
        <v>265</v>
      </c>
      <c r="H1203" s="265" t="s">
        <v>265</v>
      </c>
      <c r="I1203" s="265" t="s">
        <v>265</v>
      </c>
      <c r="J1203" s="265" t="s">
        <v>265</v>
      </c>
      <c r="K1203" s="265" t="s">
        <v>265</v>
      </c>
      <c r="L1203" s="265" t="s">
        <v>265</v>
      </c>
      <c r="AQ1203" s="267"/>
    </row>
    <row r="1204" spans="1:43" s="265" customFormat="1">
      <c r="A1204" s="265">
        <v>213833</v>
      </c>
      <c r="B1204" s="265" t="s">
        <v>3417</v>
      </c>
      <c r="C1204" s="265" t="s">
        <v>264</v>
      </c>
      <c r="D1204" s="265" t="s">
        <v>264</v>
      </c>
      <c r="E1204" s="265" t="s">
        <v>264</v>
      </c>
      <c r="F1204" s="265" t="s">
        <v>264</v>
      </c>
      <c r="G1204" s="265" t="s">
        <v>264</v>
      </c>
      <c r="H1204" s="265" t="s">
        <v>265</v>
      </c>
      <c r="I1204" s="265" t="s">
        <v>266</v>
      </c>
      <c r="J1204" s="265" t="s">
        <v>264</v>
      </c>
      <c r="K1204" s="265" t="s">
        <v>264</v>
      </c>
      <c r="L1204" s="265" t="s">
        <v>266</v>
      </c>
      <c r="AQ1204" s="267"/>
    </row>
    <row r="1205" spans="1:43" s="265" customFormat="1">
      <c r="A1205" s="265">
        <v>213837</v>
      </c>
      <c r="B1205" s="265" t="s">
        <v>3417</v>
      </c>
      <c r="C1205" s="265" t="s">
        <v>264</v>
      </c>
      <c r="D1205" s="265" t="s">
        <v>264</v>
      </c>
      <c r="E1205" s="265" t="s">
        <v>266</v>
      </c>
      <c r="F1205" s="265" t="s">
        <v>266</v>
      </c>
      <c r="G1205" s="265" t="s">
        <v>264</v>
      </c>
      <c r="H1205" s="265" t="s">
        <v>266</v>
      </c>
      <c r="I1205" s="265" t="s">
        <v>266</v>
      </c>
      <c r="J1205" s="265" t="s">
        <v>264</v>
      </c>
      <c r="K1205" s="265" t="s">
        <v>266</v>
      </c>
      <c r="L1205" s="265" t="s">
        <v>266</v>
      </c>
      <c r="AQ1205" s="267"/>
    </row>
    <row r="1206" spans="1:43" s="265" customFormat="1">
      <c r="A1206" s="265">
        <v>211041</v>
      </c>
      <c r="B1206" s="265" t="s">
        <v>3417</v>
      </c>
      <c r="C1206" s="265" t="s">
        <v>264</v>
      </c>
      <c r="D1206" s="265" t="s">
        <v>264</v>
      </c>
      <c r="E1206" s="265" t="s">
        <v>266</v>
      </c>
      <c r="F1206" s="265" t="s">
        <v>264</v>
      </c>
      <c r="G1206" s="265" t="s">
        <v>265</v>
      </c>
      <c r="H1206" s="265" t="s">
        <v>265</v>
      </c>
      <c r="I1206" s="265" t="s">
        <v>265</v>
      </c>
      <c r="J1206" s="265" t="s">
        <v>265</v>
      </c>
      <c r="K1206" s="265" t="s">
        <v>265</v>
      </c>
      <c r="L1206" s="265" t="s">
        <v>265</v>
      </c>
      <c r="AQ1206" s="267"/>
    </row>
    <row r="1207" spans="1:43" s="265" customFormat="1">
      <c r="A1207" s="265">
        <v>215830</v>
      </c>
      <c r="B1207" s="265" t="s">
        <v>3417</v>
      </c>
      <c r="C1207" s="265" t="s">
        <v>266</v>
      </c>
      <c r="D1207" s="265" t="s">
        <v>266</v>
      </c>
      <c r="E1207" s="265" t="s">
        <v>266</v>
      </c>
      <c r="F1207" s="265" t="s">
        <v>266</v>
      </c>
      <c r="G1207" s="265" t="s">
        <v>266</v>
      </c>
      <c r="H1207" s="265" t="s">
        <v>265</v>
      </c>
      <c r="I1207" s="265" t="s">
        <v>265</v>
      </c>
      <c r="J1207" s="265" t="s">
        <v>265</v>
      </c>
      <c r="K1207" s="265" t="s">
        <v>265</v>
      </c>
      <c r="L1207" s="265" t="s">
        <v>265</v>
      </c>
      <c r="AQ1207" s="267"/>
    </row>
    <row r="1208" spans="1:43" s="265" customFormat="1">
      <c r="A1208" s="265">
        <v>215831</v>
      </c>
      <c r="B1208" s="265" t="s">
        <v>3417</v>
      </c>
      <c r="C1208" s="265" t="s">
        <v>265</v>
      </c>
      <c r="D1208" s="265" t="s">
        <v>265</v>
      </c>
      <c r="E1208" s="265" t="s">
        <v>266</v>
      </c>
      <c r="F1208" s="265" t="s">
        <v>266</v>
      </c>
      <c r="G1208" s="265" t="s">
        <v>266</v>
      </c>
      <c r="H1208" s="265" t="s">
        <v>265</v>
      </c>
      <c r="I1208" s="265" t="s">
        <v>265</v>
      </c>
      <c r="J1208" s="265" t="s">
        <v>265</v>
      </c>
      <c r="K1208" s="265" t="s">
        <v>265</v>
      </c>
      <c r="L1208" s="265" t="s">
        <v>265</v>
      </c>
      <c r="AQ1208" s="267"/>
    </row>
    <row r="1209" spans="1:43" s="265" customFormat="1" ht="15.75">
      <c r="A1209" s="268">
        <v>212557</v>
      </c>
      <c r="B1209" s="265" t="s">
        <v>3417</v>
      </c>
      <c r="C1209" s="269" t="s">
        <v>266</v>
      </c>
      <c r="D1209" s="269" t="s">
        <v>266</v>
      </c>
      <c r="E1209" s="269" t="s">
        <v>266</v>
      </c>
      <c r="F1209" s="269" t="s">
        <v>266</v>
      </c>
      <c r="G1209" s="269" t="s">
        <v>266</v>
      </c>
      <c r="H1209" s="269" t="s">
        <v>265</v>
      </c>
      <c r="I1209" s="269" t="s">
        <v>265</v>
      </c>
      <c r="J1209" s="269" t="s">
        <v>266</v>
      </c>
      <c r="K1209" s="269" t="s">
        <v>266</v>
      </c>
      <c r="L1209" s="269" t="s">
        <v>265</v>
      </c>
      <c r="M1209" s="269"/>
      <c r="N1209" s="269"/>
      <c r="O1209" s="269"/>
      <c r="P1209" s="269"/>
      <c r="Q1209" s="269"/>
      <c r="R1209" s="269"/>
      <c r="S1209" s="269"/>
      <c r="T1209" s="269"/>
      <c r="U1209" s="269"/>
      <c r="V1209" s="269"/>
      <c r="W1209" s="269"/>
      <c r="X1209" s="269"/>
      <c r="Y1209" s="269"/>
      <c r="Z1209" s="269"/>
      <c r="AA1209" s="269"/>
      <c r="AB1209" s="269"/>
      <c r="AC1209" s="269"/>
      <c r="AD1209" s="269"/>
      <c r="AE1209" s="269"/>
      <c r="AF1209" s="269"/>
      <c r="AG1209" s="269"/>
      <c r="AH1209" s="269"/>
      <c r="AI1209" s="269"/>
      <c r="AJ1209" s="269"/>
      <c r="AK1209" s="269"/>
      <c r="AL1209" s="269"/>
      <c r="AM1209" s="269"/>
      <c r="AN1209" s="269"/>
      <c r="AO1209" s="269"/>
      <c r="AP1209" s="269"/>
      <c r="AQ1209" s="267"/>
    </row>
    <row r="1210" spans="1:43" s="265" customFormat="1">
      <c r="A1210" s="265">
        <v>215832</v>
      </c>
      <c r="B1210" s="265" t="s">
        <v>3417</v>
      </c>
      <c r="C1210" s="265" t="s">
        <v>266</v>
      </c>
      <c r="D1210" s="265" t="s">
        <v>266</v>
      </c>
      <c r="E1210" s="265" t="s">
        <v>266</v>
      </c>
      <c r="F1210" s="265" t="s">
        <v>266</v>
      </c>
      <c r="G1210" s="265" t="s">
        <v>266</v>
      </c>
      <c r="H1210" s="265" t="s">
        <v>265</v>
      </c>
      <c r="I1210" s="265" t="s">
        <v>265</v>
      </c>
      <c r="J1210" s="265" t="s">
        <v>265</v>
      </c>
      <c r="K1210" s="265" t="s">
        <v>265</v>
      </c>
      <c r="L1210" s="265" t="s">
        <v>265</v>
      </c>
      <c r="AQ1210" s="267"/>
    </row>
    <row r="1211" spans="1:43" s="265" customFormat="1">
      <c r="A1211" s="265">
        <v>215006</v>
      </c>
      <c r="B1211" s="265" t="s">
        <v>3417</v>
      </c>
      <c r="C1211" s="265" t="s">
        <v>265</v>
      </c>
      <c r="D1211" s="265" t="s">
        <v>264</v>
      </c>
      <c r="E1211" s="265" t="s">
        <v>264</v>
      </c>
      <c r="F1211" s="265" t="s">
        <v>266</v>
      </c>
      <c r="G1211" s="265" t="s">
        <v>265</v>
      </c>
      <c r="H1211" s="265" t="s">
        <v>265</v>
      </c>
      <c r="I1211" s="265" t="s">
        <v>264</v>
      </c>
      <c r="J1211" s="265" t="s">
        <v>265</v>
      </c>
      <c r="K1211" s="265" t="s">
        <v>265</v>
      </c>
      <c r="L1211" s="265" t="s">
        <v>265</v>
      </c>
      <c r="AQ1211" s="267"/>
    </row>
    <row r="1212" spans="1:43" s="265" customFormat="1">
      <c r="A1212" s="265">
        <v>215007</v>
      </c>
      <c r="B1212" s="265" t="s">
        <v>3417</v>
      </c>
      <c r="C1212" s="265" t="s">
        <v>264</v>
      </c>
      <c r="D1212" s="265" t="s">
        <v>266</v>
      </c>
      <c r="E1212" s="265" t="s">
        <v>264</v>
      </c>
      <c r="F1212" s="265" t="s">
        <v>266</v>
      </c>
      <c r="G1212" s="265" t="s">
        <v>266</v>
      </c>
      <c r="H1212" s="265" t="s">
        <v>265</v>
      </c>
      <c r="I1212" s="265" t="s">
        <v>265</v>
      </c>
      <c r="J1212" s="265" t="s">
        <v>265</v>
      </c>
      <c r="K1212" s="265" t="s">
        <v>266</v>
      </c>
      <c r="L1212" s="265" t="s">
        <v>265</v>
      </c>
      <c r="AQ1212" s="267"/>
    </row>
    <row r="1213" spans="1:43" s="265" customFormat="1">
      <c r="A1213" s="265">
        <v>213844</v>
      </c>
      <c r="B1213" s="265" t="s">
        <v>3417</v>
      </c>
      <c r="C1213" s="265" t="s">
        <v>264</v>
      </c>
      <c r="D1213" s="265" t="s">
        <v>264</v>
      </c>
      <c r="E1213" s="265" t="s">
        <v>264</v>
      </c>
      <c r="F1213" s="265" t="s">
        <v>264</v>
      </c>
      <c r="G1213" s="265" t="s">
        <v>264</v>
      </c>
      <c r="H1213" s="265" t="s">
        <v>266</v>
      </c>
      <c r="I1213" s="265" t="s">
        <v>266</v>
      </c>
      <c r="J1213" s="265" t="s">
        <v>265</v>
      </c>
      <c r="K1213" s="265" t="s">
        <v>264</v>
      </c>
      <c r="L1213" s="265" t="s">
        <v>266</v>
      </c>
      <c r="AQ1213" s="267"/>
    </row>
    <row r="1214" spans="1:43" s="265" customFormat="1">
      <c r="A1214" s="265">
        <v>215833</v>
      </c>
      <c r="B1214" s="265" t="s">
        <v>3417</v>
      </c>
      <c r="C1214" s="265" t="s">
        <v>266</v>
      </c>
      <c r="D1214" s="265" t="s">
        <v>266</v>
      </c>
      <c r="E1214" s="265" t="s">
        <v>266</v>
      </c>
      <c r="F1214" s="265" t="s">
        <v>266</v>
      </c>
      <c r="G1214" s="265" t="s">
        <v>266</v>
      </c>
      <c r="H1214" s="265" t="s">
        <v>265</v>
      </c>
      <c r="I1214" s="265" t="s">
        <v>265</v>
      </c>
      <c r="J1214" s="265" t="s">
        <v>265</v>
      </c>
      <c r="K1214" s="265" t="s">
        <v>265</v>
      </c>
      <c r="L1214" s="265" t="s">
        <v>265</v>
      </c>
      <c r="AQ1214" s="267"/>
    </row>
    <row r="1215" spans="1:43" s="265" customFormat="1" ht="15.75">
      <c r="A1215" s="268">
        <v>215008</v>
      </c>
      <c r="B1215" s="265" t="s">
        <v>3417</v>
      </c>
      <c r="C1215" s="269" t="s">
        <v>264</v>
      </c>
      <c r="D1215" s="269" t="s">
        <v>264</v>
      </c>
      <c r="E1215" s="269" t="s">
        <v>265</v>
      </c>
      <c r="F1215" s="269" t="s">
        <v>265</v>
      </c>
      <c r="G1215" s="269" t="s">
        <v>265</v>
      </c>
      <c r="H1215" s="269" t="s">
        <v>266</v>
      </c>
      <c r="I1215" s="269" t="s">
        <v>266</v>
      </c>
      <c r="J1215" s="269" t="s">
        <v>266</v>
      </c>
      <c r="K1215" s="269" t="s">
        <v>266</v>
      </c>
      <c r="L1215" s="269" t="s">
        <v>266</v>
      </c>
      <c r="M1215" s="269"/>
      <c r="N1215" s="269"/>
      <c r="O1215" s="269"/>
      <c r="P1215" s="269"/>
      <c r="Q1215" s="269"/>
      <c r="R1215" s="269"/>
      <c r="S1215" s="269"/>
      <c r="T1215" s="269"/>
      <c r="U1215" s="269"/>
      <c r="V1215" s="269"/>
      <c r="W1215" s="269"/>
      <c r="X1215" s="269"/>
      <c r="Y1215" s="269"/>
      <c r="Z1215" s="269"/>
      <c r="AA1215" s="269"/>
      <c r="AB1215" s="269"/>
      <c r="AC1215" s="269"/>
      <c r="AD1215" s="269"/>
      <c r="AE1215" s="269"/>
      <c r="AF1215" s="269"/>
      <c r="AG1215" s="269"/>
      <c r="AH1215" s="269"/>
      <c r="AI1215" s="269"/>
      <c r="AJ1215" s="269"/>
      <c r="AK1215" s="269"/>
      <c r="AL1215" s="269"/>
      <c r="AM1215" s="269"/>
      <c r="AN1215" s="269"/>
      <c r="AO1215" s="269"/>
      <c r="AP1215" s="269"/>
      <c r="AQ1215" s="267"/>
    </row>
    <row r="1216" spans="1:43" s="265" customFormat="1">
      <c r="A1216" s="265">
        <v>215834</v>
      </c>
      <c r="B1216" s="265" t="s">
        <v>3417</v>
      </c>
      <c r="C1216" s="265" t="s">
        <v>266</v>
      </c>
      <c r="D1216" s="265" t="s">
        <v>266</v>
      </c>
      <c r="E1216" s="265" t="s">
        <v>266</v>
      </c>
      <c r="F1216" s="265" t="s">
        <v>266</v>
      </c>
      <c r="G1216" s="265" t="s">
        <v>266</v>
      </c>
      <c r="H1216" s="265" t="s">
        <v>265</v>
      </c>
      <c r="I1216" s="265" t="s">
        <v>265</v>
      </c>
      <c r="J1216" s="265" t="s">
        <v>265</v>
      </c>
      <c r="K1216" s="265" t="s">
        <v>265</v>
      </c>
      <c r="L1216" s="265" t="s">
        <v>265</v>
      </c>
      <c r="AQ1216" s="267"/>
    </row>
    <row r="1217" spans="1:43" s="265" customFormat="1">
      <c r="A1217" s="265">
        <v>213848</v>
      </c>
      <c r="B1217" s="265" t="s">
        <v>3417</v>
      </c>
      <c r="C1217" s="265" t="s">
        <v>266</v>
      </c>
      <c r="D1217" s="265" t="s">
        <v>266</v>
      </c>
      <c r="E1217" s="265" t="s">
        <v>264</v>
      </c>
      <c r="F1217" s="265" t="s">
        <v>266</v>
      </c>
      <c r="G1217" s="265" t="s">
        <v>266</v>
      </c>
      <c r="H1217" s="265" t="s">
        <v>265</v>
      </c>
      <c r="I1217" s="265" t="s">
        <v>265</v>
      </c>
      <c r="J1217" s="265" t="s">
        <v>266</v>
      </c>
      <c r="K1217" s="265" t="s">
        <v>265</v>
      </c>
      <c r="L1217" s="265" t="s">
        <v>265</v>
      </c>
      <c r="AQ1217" s="267"/>
    </row>
    <row r="1218" spans="1:43" s="265" customFormat="1">
      <c r="A1218" s="265">
        <v>212565</v>
      </c>
      <c r="B1218" s="265" t="s">
        <v>3417</v>
      </c>
      <c r="C1218" s="265" t="s">
        <v>264</v>
      </c>
      <c r="D1218" s="265" t="s">
        <v>266</v>
      </c>
      <c r="E1218" s="265" t="s">
        <v>264</v>
      </c>
      <c r="F1218" s="265" t="s">
        <v>264</v>
      </c>
      <c r="G1218" s="265" t="s">
        <v>264</v>
      </c>
      <c r="H1218" s="265" t="s">
        <v>265</v>
      </c>
      <c r="I1218" s="265" t="s">
        <v>266</v>
      </c>
      <c r="J1218" s="265" t="s">
        <v>265</v>
      </c>
      <c r="K1218" s="265" t="s">
        <v>264</v>
      </c>
      <c r="L1218" s="265" t="s">
        <v>266</v>
      </c>
      <c r="AQ1218" s="267"/>
    </row>
    <row r="1219" spans="1:43" s="265" customFormat="1">
      <c r="A1219" s="265">
        <v>215835</v>
      </c>
      <c r="B1219" s="265" t="s">
        <v>3417</v>
      </c>
      <c r="C1219" s="265" t="s">
        <v>266</v>
      </c>
      <c r="D1219" s="265" t="s">
        <v>266</v>
      </c>
      <c r="E1219" s="265" t="s">
        <v>266</v>
      </c>
      <c r="F1219" s="265" t="s">
        <v>266</v>
      </c>
      <c r="G1219" s="265" t="s">
        <v>266</v>
      </c>
      <c r="H1219" s="265" t="s">
        <v>265</v>
      </c>
      <c r="I1219" s="265" t="s">
        <v>265</v>
      </c>
      <c r="J1219" s="265" t="s">
        <v>265</v>
      </c>
      <c r="K1219" s="265" t="s">
        <v>265</v>
      </c>
      <c r="L1219" s="265" t="s">
        <v>265</v>
      </c>
      <c r="AQ1219" s="267"/>
    </row>
    <row r="1220" spans="1:43" s="265" customFormat="1">
      <c r="A1220" s="265">
        <v>215836</v>
      </c>
      <c r="B1220" s="265" t="s">
        <v>3417</v>
      </c>
      <c r="C1220" s="265" t="s">
        <v>266</v>
      </c>
      <c r="D1220" s="265" t="s">
        <v>266</v>
      </c>
      <c r="E1220" s="265" t="s">
        <v>266</v>
      </c>
      <c r="F1220" s="265" t="s">
        <v>266</v>
      </c>
      <c r="G1220" s="265" t="s">
        <v>266</v>
      </c>
      <c r="H1220" s="265" t="s">
        <v>265</v>
      </c>
      <c r="I1220" s="265" t="s">
        <v>265</v>
      </c>
      <c r="J1220" s="265" t="s">
        <v>265</v>
      </c>
      <c r="K1220" s="265" t="s">
        <v>265</v>
      </c>
      <c r="L1220" s="265" t="s">
        <v>265</v>
      </c>
      <c r="AQ1220" s="267"/>
    </row>
    <row r="1221" spans="1:43" s="265" customFormat="1" ht="15.75">
      <c r="A1221" s="268">
        <v>213854</v>
      </c>
      <c r="B1221" s="265" t="s">
        <v>3417</v>
      </c>
      <c r="C1221" s="269" t="s">
        <v>264</v>
      </c>
      <c r="D1221" s="269" t="s">
        <v>266</v>
      </c>
      <c r="E1221" s="269" t="s">
        <v>266</v>
      </c>
      <c r="F1221" s="269" t="s">
        <v>264</v>
      </c>
      <c r="G1221" s="269" t="s">
        <v>266</v>
      </c>
      <c r="H1221" s="269" t="s">
        <v>266</v>
      </c>
      <c r="I1221" s="269" t="s">
        <v>266</v>
      </c>
      <c r="J1221" s="269" t="s">
        <v>266</v>
      </c>
      <c r="K1221" s="269" t="s">
        <v>266</v>
      </c>
      <c r="L1221" s="269" t="s">
        <v>266</v>
      </c>
      <c r="M1221" s="269"/>
      <c r="N1221" s="269"/>
      <c r="O1221" s="269"/>
      <c r="P1221" s="269"/>
      <c r="Q1221" s="269"/>
      <c r="R1221" s="269"/>
      <c r="S1221" s="269"/>
      <c r="T1221" s="269"/>
      <c r="U1221" s="269"/>
      <c r="V1221" s="269"/>
      <c r="W1221" s="269"/>
      <c r="X1221" s="269"/>
      <c r="Y1221" s="269"/>
      <c r="Z1221" s="269"/>
      <c r="AA1221" s="269"/>
      <c r="AB1221" s="269"/>
      <c r="AC1221" s="269"/>
      <c r="AD1221" s="269"/>
      <c r="AE1221" s="269"/>
      <c r="AF1221" s="269"/>
      <c r="AG1221" s="269"/>
      <c r="AH1221" s="269"/>
      <c r="AI1221" s="269"/>
      <c r="AJ1221" s="269"/>
      <c r="AK1221" s="269"/>
      <c r="AL1221" s="269"/>
      <c r="AM1221" s="269"/>
      <c r="AN1221" s="269"/>
      <c r="AO1221" s="269"/>
      <c r="AP1221" s="269"/>
      <c r="AQ1221" s="267"/>
    </row>
    <row r="1222" spans="1:43" s="265" customFormat="1">
      <c r="A1222" s="265">
        <v>215837</v>
      </c>
      <c r="B1222" s="265" t="s">
        <v>3417</v>
      </c>
      <c r="C1222" s="265" t="s">
        <v>266</v>
      </c>
      <c r="D1222" s="265" t="s">
        <v>266</v>
      </c>
      <c r="E1222" s="265" t="s">
        <v>266</v>
      </c>
      <c r="F1222" s="265" t="s">
        <v>266</v>
      </c>
      <c r="G1222" s="265" t="s">
        <v>266</v>
      </c>
      <c r="H1222" s="265" t="s">
        <v>265</v>
      </c>
      <c r="I1222" s="265" t="s">
        <v>265</v>
      </c>
      <c r="J1222" s="265" t="s">
        <v>265</v>
      </c>
      <c r="K1222" s="265" t="s">
        <v>265</v>
      </c>
      <c r="L1222" s="265" t="s">
        <v>265</v>
      </c>
      <c r="AQ1222" s="267"/>
    </row>
    <row r="1223" spans="1:43" s="265" customFormat="1">
      <c r="A1223" s="265">
        <v>215013</v>
      </c>
      <c r="B1223" s="265" t="s">
        <v>3417</v>
      </c>
      <c r="C1223" s="265" t="s">
        <v>265</v>
      </c>
      <c r="D1223" s="265" t="s">
        <v>266</v>
      </c>
      <c r="E1223" s="265" t="s">
        <v>266</v>
      </c>
      <c r="F1223" s="265" t="s">
        <v>266</v>
      </c>
      <c r="G1223" s="265" t="s">
        <v>266</v>
      </c>
      <c r="H1223" s="265" t="s">
        <v>266</v>
      </c>
      <c r="I1223" s="265" t="s">
        <v>265</v>
      </c>
      <c r="J1223" s="265" t="s">
        <v>265</v>
      </c>
      <c r="K1223" s="265" t="s">
        <v>265</v>
      </c>
      <c r="L1223" s="265" t="s">
        <v>265</v>
      </c>
      <c r="AQ1223" s="267"/>
    </row>
    <row r="1224" spans="1:43" s="265" customFormat="1">
      <c r="A1224" s="265">
        <v>215838</v>
      </c>
      <c r="B1224" s="265" t="s">
        <v>3417</v>
      </c>
      <c r="C1224" s="265" t="s">
        <v>265</v>
      </c>
      <c r="D1224" s="265" t="s">
        <v>266</v>
      </c>
      <c r="E1224" s="265" t="s">
        <v>266</v>
      </c>
      <c r="F1224" s="265" t="s">
        <v>266</v>
      </c>
      <c r="G1224" s="265" t="s">
        <v>266</v>
      </c>
      <c r="H1224" s="265" t="s">
        <v>265</v>
      </c>
      <c r="I1224" s="265" t="s">
        <v>265</v>
      </c>
      <c r="J1224" s="265" t="s">
        <v>265</v>
      </c>
      <c r="K1224" s="265" t="s">
        <v>265</v>
      </c>
      <c r="L1224" s="265" t="s">
        <v>265</v>
      </c>
      <c r="AQ1224" s="267"/>
    </row>
    <row r="1225" spans="1:43" s="265" customFormat="1">
      <c r="A1225" s="265">
        <v>215014</v>
      </c>
      <c r="B1225" s="265" t="s">
        <v>3417</v>
      </c>
      <c r="C1225" s="265" t="s">
        <v>266</v>
      </c>
      <c r="D1225" s="265" t="s">
        <v>266</v>
      </c>
      <c r="E1225" s="265" t="s">
        <v>266</v>
      </c>
      <c r="F1225" s="265" t="s">
        <v>266</v>
      </c>
      <c r="G1225" s="265" t="s">
        <v>266</v>
      </c>
      <c r="H1225" s="265" t="s">
        <v>265</v>
      </c>
      <c r="I1225" s="265" t="s">
        <v>265</v>
      </c>
      <c r="J1225" s="265" t="s">
        <v>265</v>
      </c>
      <c r="K1225" s="265" t="s">
        <v>265</v>
      </c>
      <c r="L1225" s="265" t="s">
        <v>265</v>
      </c>
      <c r="AQ1225" s="267"/>
    </row>
    <row r="1226" spans="1:43" s="265" customFormat="1">
      <c r="A1226" s="265">
        <v>215015</v>
      </c>
      <c r="B1226" s="265" t="s">
        <v>3417</v>
      </c>
      <c r="C1226" s="265" t="s">
        <v>266</v>
      </c>
      <c r="D1226" s="265" t="s">
        <v>264</v>
      </c>
      <c r="E1226" s="265" t="s">
        <v>264</v>
      </c>
      <c r="F1226" s="265" t="s">
        <v>265</v>
      </c>
      <c r="G1226" s="265" t="s">
        <v>265</v>
      </c>
      <c r="H1226" s="265" t="s">
        <v>265</v>
      </c>
      <c r="I1226" s="265" t="s">
        <v>265</v>
      </c>
      <c r="J1226" s="265" t="s">
        <v>266</v>
      </c>
      <c r="K1226" s="265" t="s">
        <v>264</v>
      </c>
      <c r="L1226" s="265" t="s">
        <v>265</v>
      </c>
      <c r="AQ1226" s="267"/>
    </row>
    <row r="1227" spans="1:43" s="265" customFormat="1">
      <c r="A1227" s="265">
        <v>213860</v>
      </c>
      <c r="B1227" s="265" t="s">
        <v>3417</v>
      </c>
      <c r="C1227" s="265" t="s">
        <v>264</v>
      </c>
      <c r="D1227" s="265" t="s">
        <v>264</v>
      </c>
      <c r="E1227" s="265" t="s">
        <v>264</v>
      </c>
      <c r="F1227" s="265" t="s">
        <v>266</v>
      </c>
      <c r="G1227" s="265" t="s">
        <v>265</v>
      </c>
      <c r="H1227" s="265" t="s">
        <v>265</v>
      </c>
      <c r="I1227" s="265" t="s">
        <v>264</v>
      </c>
      <c r="J1227" s="265" t="s">
        <v>265</v>
      </c>
      <c r="K1227" s="265" t="s">
        <v>266</v>
      </c>
      <c r="L1227" s="265" t="s">
        <v>266</v>
      </c>
      <c r="AQ1227" s="267"/>
    </row>
    <row r="1228" spans="1:43" s="265" customFormat="1">
      <c r="A1228" s="265">
        <v>215839</v>
      </c>
      <c r="B1228" s="265" t="s">
        <v>3417</v>
      </c>
      <c r="C1228" s="265" t="s">
        <v>266</v>
      </c>
      <c r="D1228" s="265" t="s">
        <v>266</v>
      </c>
      <c r="E1228" s="265" t="s">
        <v>266</v>
      </c>
      <c r="F1228" s="265" t="s">
        <v>266</v>
      </c>
      <c r="G1228" s="265" t="s">
        <v>266</v>
      </c>
      <c r="H1228" s="265" t="s">
        <v>265</v>
      </c>
      <c r="I1228" s="265" t="s">
        <v>265</v>
      </c>
      <c r="J1228" s="265" t="s">
        <v>265</v>
      </c>
      <c r="K1228" s="265" t="s">
        <v>265</v>
      </c>
      <c r="L1228" s="265" t="s">
        <v>265</v>
      </c>
      <c r="AQ1228" s="267"/>
    </row>
    <row r="1229" spans="1:43" s="265" customFormat="1">
      <c r="A1229" s="265">
        <v>215840</v>
      </c>
      <c r="B1229" s="265" t="s">
        <v>3417</v>
      </c>
      <c r="C1229" s="265" t="s">
        <v>266</v>
      </c>
      <c r="D1229" s="265" t="s">
        <v>266</v>
      </c>
      <c r="E1229" s="265" t="s">
        <v>266</v>
      </c>
      <c r="F1229" s="265" t="s">
        <v>266</v>
      </c>
      <c r="G1229" s="265" t="s">
        <v>266</v>
      </c>
      <c r="H1229" s="265" t="s">
        <v>265</v>
      </c>
      <c r="I1229" s="265" t="s">
        <v>265</v>
      </c>
      <c r="J1229" s="265" t="s">
        <v>265</v>
      </c>
      <c r="K1229" s="265" t="s">
        <v>265</v>
      </c>
      <c r="L1229" s="265" t="s">
        <v>265</v>
      </c>
      <c r="AQ1229" s="267"/>
    </row>
    <row r="1230" spans="1:43" s="265" customFormat="1">
      <c r="A1230" s="265">
        <v>213863</v>
      </c>
      <c r="B1230" s="265" t="s">
        <v>3417</v>
      </c>
      <c r="C1230" s="265" t="s">
        <v>264</v>
      </c>
      <c r="D1230" s="265" t="s">
        <v>266</v>
      </c>
      <c r="E1230" s="265" t="s">
        <v>264</v>
      </c>
      <c r="F1230" s="265" t="s">
        <v>266</v>
      </c>
      <c r="G1230" s="265" t="s">
        <v>266</v>
      </c>
      <c r="H1230" s="265" t="s">
        <v>265</v>
      </c>
      <c r="I1230" s="265" t="s">
        <v>266</v>
      </c>
      <c r="J1230" s="265" t="s">
        <v>266</v>
      </c>
      <c r="K1230" s="265" t="s">
        <v>266</v>
      </c>
      <c r="L1230" s="265" t="s">
        <v>266</v>
      </c>
      <c r="AQ1230" s="267"/>
    </row>
    <row r="1231" spans="1:43" s="265" customFormat="1">
      <c r="A1231" s="265">
        <v>211749</v>
      </c>
      <c r="B1231" s="265" t="s">
        <v>3417</v>
      </c>
      <c r="C1231" s="265" t="s">
        <v>266</v>
      </c>
      <c r="D1231" s="265" t="s">
        <v>266</v>
      </c>
      <c r="E1231" s="265" t="s">
        <v>264</v>
      </c>
      <c r="F1231" s="265" t="s">
        <v>266</v>
      </c>
      <c r="G1231" s="265" t="s">
        <v>265</v>
      </c>
      <c r="H1231" s="265" t="s">
        <v>265</v>
      </c>
      <c r="I1231" s="265" t="s">
        <v>265</v>
      </c>
      <c r="J1231" s="265" t="s">
        <v>265</v>
      </c>
      <c r="K1231" s="265" t="s">
        <v>265</v>
      </c>
      <c r="L1231" s="265" t="s">
        <v>265</v>
      </c>
      <c r="AQ1231" s="267"/>
    </row>
    <row r="1232" spans="1:43" s="265" customFormat="1">
      <c r="A1232" s="265">
        <v>215841</v>
      </c>
      <c r="B1232" s="265" t="s">
        <v>3417</v>
      </c>
      <c r="C1232" s="265" t="s">
        <v>265</v>
      </c>
      <c r="D1232" s="265" t="s">
        <v>266</v>
      </c>
      <c r="E1232" s="265" t="s">
        <v>266</v>
      </c>
      <c r="F1232" s="265" t="s">
        <v>266</v>
      </c>
      <c r="G1232" s="265" t="s">
        <v>265</v>
      </c>
      <c r="H1232" s="265" t="s">
        <v>265</v>
      </c>
      <c r="I1232" s="265" t="s">
        <v>265</v>
      </c>
      <c r="J1232" s="265" t="s">
        <v>265</v>
      </c>
      <c r="K1232" s="265" t="s">
        <v>265</v>
      </c>
      <c r="L1232" s="265" t="s">
        <v>265</v>
      </c>
      <c r="AQ1232" s="267"/>
    </row>
    <row r="1233" spans="1:43" s="265" customFormat="1">
      <c r="A1233" s="265">
        <v>215842</v>
      </c>
      <c r="B1233" s="265" t="s">
        <v>3417</v>
      </c>
      <c r="C1233" s="265" t="s">
        <v>266</v>
      </c>
      <c r="D1233" s="265" t="s">
        <v>266</v>
      </c>
      <c r="E1233" s="265" t="s">
        <v>266</v>
      </c>
      <c r="F1233" s="265" t="s">
        <v>266</v>
      </c>
      <c r="G1233" s="265" t="s">
        <v>265</v>
      </c>
      <c r="H1233" s="265" t="s">
        <v>265</v>
      </c>
      <c r="I1233" s="265" t="s">
        <v>265</v>
      </c>
      <c r="J1233" s="265" t="s">
        <v>265</v>
      </c>
      <c r="K1233" s="265" t="s">
        <v>265</v>
      </c>
      <c r="L1233" s="265" t="s">
        <v>265</v>
      </c>
      <c r="AQ1233" s="267"/>
    </row>
    <row r="1234" spans="1:43" s="265" customFormat="1" ht="15.75">
      <c r="A1234" s="268">
        <v>209474</v>
      </c>
      <c r="B1234" s="265" t="s">
        <v>3417</v>
      </c>
      <c r="C1234" s="269" t="s">
        <v>264</v>
      </c>
      <c r="D1234" s="269" t="s">
        <v>264</v>
      </c>
      <c r="E1234" s="269" t="s">
        <v>266</v>
      </c>
      <c r="F1234" s="269" t="s">
        <v>266</v>
      </c>
      <c r="G1234" s="269" t="s">
        <v>265</v>
      </c>
      <c r="H1234" s="269" t="s">
        <v>265</v>
      </c>
      <c r="I1234" s="269" t="s">
        <v>265</v>
      </c>
      <c r="J1234" s="269" t="s">
        <v>266</v>
      </c>
      <c r="K1234" s="269" t="s">
        <v>265</v>
      </c>
      <c r="L1234" s="269" t="s">
        <v>265</v>
      </c>
      <c r="M1234" s="269"/>
      <c r="N1234" s="269"/>
      <c r="O1234" s="269"/>
      <c r="P1234" s="269"/>
      <c r="Q1234" s="269"/>
      <c r="R1234" s="269"/>
      <c r="S1234" s="269"/>
      <c r="T1234" s="269"/>
      <c r="U1234" s="269"/>
      <c r="V1234" s="269"/>
      <c r="W1234" s="269"/>
      <c r="X1234" s="269"/>
      <c r="Y1234" s="269"/>
      <c r="Z1234" s="269"/>
      <c r="AA1234" s="269"/>
      <c r="AB1234" s="269"/>
      <c r="AC1234" s="269"/>
      <c r="AD1234" s="269"/>
      <c r="AE1234" s="269"/>
      <c r="AF1234" s="269"/>
      <c r="AG1234" s="269"/>
      <c r="AH1234" s="269"/>
      <c r="AI1234" s="269"/>
      <c r="AJ1234" s="269"/>
      <c r="AK1234" s="269"/>
      <c r="AL1234" s="269"/>
      <c r="AM1234" s="269"/>
      <c r="AN1234" s="269"/>
      <c r="AO1234" s="269"/>
      <c r="AP1234" s="269"/>
      <c r="AQ1234" s="267"/>
    </row>
    <row r="1235" spans="1:43" s="265" customFormat="1">
      <c r="A1235" s="265">
        <v>215843</v>
      </c>
      <c r="B1235" s="265" t="s">
        <v>3417</v>
      </c>
      <c r="C1235" s="265" t="s">
        <v>266</v>
      </c>
      <c r="D1235" s="265" t="s">
        <v>265</v>
      </c>
      <c r="E1235" s="265" t="s">
        <v>266</v>
      </c>
      <c r="F1235" s="265" t="s">
        <v>266</v>
      </c>
      <c r="G1235" s="265" t="s">
        <v>265</v>
      </c>
      <c r="H1235" s="265" t="s">
        <v>265</v>
      </c>
      <c r="I1235" s="265" t="s">
        <v>265</v>
      </c>
      <c r="J1235" s="265" t="s">
        <v>265</v>
      </c>
      <c r="K1235" s="265" t="s">
        <v>265</v>
      </c>
      <c r="L1235" s="265" t="s">
        <v>265</v>
      </c>
      <c r="AQ1235" s="267"/>
    </row>
    <row r="1236" spans="1:43" s="265" customFormat="1">
      <c r="A1236" s="265">
        <v>215844</v>
      </c>
      <c r="B1236" s="265" t="s">
        <v>3417</v>
      </c>
      <c r="C1236" s="265" t="s">
        <v>266</v>
      </c>
      <c r="D1236" s="265" t="s">
        <v>265</v>
      </c>
      <c r="E1236" s="265" t="s">
        <v>266</v>
      </c>
      <c r="F1236" s="265" t="s">
        <v>266</v>
      </c>
      <c r="G1236" s="265" t="s">
        <v>266</v>
      </c>
      <c r="H1236" s="265" t="s">
        <v>265</v>
      </c>
      <c r="I1236" s="265" t="s">
        <v>265</v>
      </c>
      <c r="J1236" s="265" t="s">
        <v>265</v>
      </c>
      <c r="K1236" s="265" t="s">
        <v>265</v>
      </c>
      <c r="L1236" s="265" t="s">
        <v>265</v>
      </c>
      <c r="AQ1236" s="267"/>
    </row>
    <row r="1237" spans="1:43" s="265" customFormat="1">
      <c r="A1237" s="265">
        <v>215845</v>
      </c>
      <c r="B1237" s="265" t="s">
        <v>3417</v>
      </c>
      <c r="C1237" s="265" t="s">
        <v>265</v>
      </c>
      <c r="D1237" s="265" t="s">
        <v>266</v>
      </c>
      <c r="E1237" s="265" t="s">
        <v>266</v>
      </c>
      <c r="F1237" s="265" t="s">
        <v>266</v>
      </c>
      <c r="G1237" s="265" t="s">
        <v>265</v>
      </c>
      <c r="H1237" s="265" t="s">
        <v>265</v>
      </c>
      <c r="I1237" s="265" t="s">
        <v>265</v>
      </c>
      <c r="J1237" s="265" t="s">
        <v>265</v>
      </c>
      <c r="K1237" s="265" t="s">
        <v>265</v>
      </c>
      <c r="L1237" s="265" t="s">
        <v>265</v>
      </c>
      <c r="AQ1237" s="267"/>
    </row>
    <row r="1238" spans="1:43" s="265" customFormat="1">
      <c r="A1238" s="265">
        <v>213875</v>
      </c>
      <c r="B1238" s="265" t="s">
        <v>3417</v>
      </c>
      <c r="C1238" s="265" t="s">
        <v>265</v>
      </c>
      <c r="D1238" s="265" t="s">
        <v>264</v>
      </c>
      <c r="E1238" s="265" t="s">
        <v>266</v>
      </c>
      <c r="F1238" s="265" t="s">
        <v>265</v>
      </c>
      <c r="G1238" s="265" t="s">
        <v>265</v>
      </c>
      <c r="H1238" s="265" t="s">
        <v>265</v>
      </c>
      <c r="I1238" s="265" t="s">
        <v>266</v>
      </c>
      <c r="J1238" s="265" t="s">
        <v>265</v>
      </c>
      <c r="K1238" s="265" t="s">
        <v>265</v>
      </c>
      <c r="L1238" s="265" t="s">
        <v>266</v>
      </c>
      <c r="AQ1238" s="267"/>
    </row>
    <row r="1239" spans="1:43" s="265" customFormat="1">
      <c r="A1239" s="265">
        <v>211754</v>
      </c>
      <c r="B1239" s="265" t="s">
        <v>3417</v>
      </c>
      <c r="C1239" s="265" t="s">
        <v>264</v>
      </c>
      <c r="D1239" s="265" t="s">
        <v>264</v>
      </c>
      <c r="E1239" s="265" t="s">
        <v>264</v>
      </c>
      <c r="F1239" s="265" t="s">
        <v>264</v>
      </c>
      <c r="G1239" s="265" t="s">
        <v>266</v>
      </c>
      <c r="H1239" s="265" t="s">
        <v>266</v>
      </c>
      <c r="I1239" s="265" t="s">
        <v>265</v>
      </c>
      <c r="J1239" s="265" t="s">
        <v>265</v>
      </c>
      <c r="K1239" s="265" t="s">
        <v>265</v>
      </c>
      <c r="L1239" s="265" t="s">
        <v>265</v>
      </c>
      <c r="AQ1239" s="267"/>
    </row>
    <row r="1240" spans="1:43" s="265" customFormat="1">
      <c r="A1240" s="265">
        <v>211067</v>
      </c>
      <c r="B1240" s="265" t="s">
        <v>3417</v>
      </c>
      <c r="C1240" s="265" t="s">
        <v>264</v>
      </c>
      <c r="D1240" s="265" t="s">
        <v>264</v>
      </c>
      <c r="E1240" s="265" t="s">
        <v>266</v>
      </c>
      <c r="F1240" s="265" t="s">
        <v>264</v>
      </c>
      <c r="G1240" s="265" t="s">
        <v>264</v>
      </c>
      <c r="H1240" s="265" t="s">
        <v>266</v>
      </c>
      <c r="I1240" s="265" t="s">
        <v>264</v>
      </c>
      <c r="J1240" s="265" t="s">
        <v>266</v>
      </c>
      <c r="K1240" s="265" t="s">
        <v>264</v>
      </c>
      <c r="L1240" s="265" t="s">
        <v>264</v>
      </c>
      <c r="AQ1240" s="267"/>
    </row>
    <row r="1241" spans="1:43" s="265" customFormat="1">
      <c r="A1241" s="265">
        <v>212589</v>
      </c>
      <c r="B1241" s="265" t="s">
        <v>3417</v>
      </c>
      <c r="C1241" s="265" t="s">
        <v>264</v>
      </c>
      <c r="D1241" s="265" t="s">
        <v>264</v>
      </c>
      <c r="E1241" s="265" t="s">
        <v>264</v>
      </c>
      <c r="F1241" s="265" t="s">
        <v>264</v>
      </c>
      <c r="G1241" s="265" t="s">
        <v>265</v>
      </c>
      <c r="H1241" s="265" t="s">
        <v>265</v>
      </c>
      <c r="I1241" s="265" t="s">
        <v>264</v>
      </c>
      <c r="J1241" s="265" t="s">
        <v>264</v>
      </c>
      <c r="K1241" s="265" t="s">
        <v>264</v>
      </c>
      <c r="L1241" s="265" t="s">
        <v>264</v>
      </c>
      <c r="AQ1241" s="267"/>
    </row>
    <row r="1242" spans="1:43" s="265" customFormat="1">
      <c r="A1242" s="265">
        <v>215846</v>
      </c>
      <c r="B1242" s="265" t="s">
        <v>3417</v>
      </c>
      <c r="C1242" s="265" t="s">
        <v>266</v>
      </c>
      <c r="D1242" s="265" t="s">
        <v>266</v>
      </c>
      <c r="E1242" s="265" t="s">
        <v>266</v>
      </c>
      <c r="F1242" s="265" t="s">
        <v>266</v>
      </c>
      <c r="G1242" s="265" t="s">
        <v>266</v>
      </c>
      <c r="H1242" s="265" t="s">
        <v>265</v>
      </c>
      <c r="I1242" s="265" t="s">
        <v>265</v>
      </c>
      <c r="J1242" s="265" t="s">
        <v>265</v>
      </c>
      <c r="K1242" s="265" t="s">
        <v>265</v>
      </c>
      <c r="L1242" s="265" t="s">
        <v>265</v>
      </c>
      <c r="AQ1242" s="267"/>
    </row>
    <row r="1243" spans="1:43" s="265" customFormat="1">
      <c r="A1243" s="265">
        <v>213878</v>
      </c>
      <c r="B1243" s="265" t="s">
        <v>3417</v>
      </c>
      <c r="C1243" s="265" t="s">
        <v>264</v>
      </c>
      <c r="D1243" s="265" t="s">
        <v>266</v>
      </c>
      <c r="E1243" s="265" t="s">
        <v>264</v>
      </c>
      <c r="F1243" s="265" t="s">
        <v>264</v>
      </c>
      <c r="G1243" s="265" t="s">
        <v>265</v>
      </c>
      <c r="H1243" s="265" t="s">
        <v>265</v>
      </c>
      <c r="I1243" s="265" t="s">
        <v>266</v>
      </c>
      <c r="J1243" s="265" t="s">
        <v>265</v>
      </c>
      <c r="K1243" s="265" t="s">
        <v>266</v>
      </c>
      <c r="L1243" s="265" t="s">
        <v>265</v>
      </c>
      <c r="AQ1243" s="267"/>
    </row>
    <row r="1244" spans="1:43" s="265" customFormat="1">
      <c r="A1244" s="265">
        <v>215847</v>
      </c>
      <c r="B1244" s="265" t="s">
        <v>3417</v>
      </c>
      <c r="C1244" s="265" t="s">
        <v>265</v>
      </c>
      <c r="D1244" s="265" t="s">
        <v>266</v>
      </c>
      <c r="E1244" s="265" t="s">
        <v>266</v>
      </c>
      <c r="F1244" s="265" t="s">
        <v>266</v>
      </c>
      <c r="G1244" s="265" t="s">
        <v>265</v>
      </c>
      <c r="H1244" s="265" t="s">
        <v>265</v>
      </c>
      <c r="I1244" s="265" t="s">
        <v>265</v>
      </c>
      <c r="J1244" s="265" t="s">
        <v>265</v>
      </c>
      <c r="K1244" s="265" t="s">
        <v>265</v>
      </c>
      <c r="L1244" s="265" t="s">
        <v>265</v>
      </c>
      <c r="AQ1244" s="267"/>
    </row>
    <row r="1245" spans="1:43" s="265" customFormat="1" ht="15.75">
      <c r="A1245" s="268">
        <v>215848</v>
      </c>
      <c r="B1245" s="265" t="s">
        <v>3417</v>
      </c>
      <c r="C1245" s="269" t="s">
        <v>265</v>
      </c>
      <c r="D1245" s="269" t="s">
        <v>265</v>
      </c>
      <c r="E1245" s="269" t="s">
        <v>265</v>
      </c>
      <c r="F1245" s="269" t="s">
        <v>265</v>
      </c>
      <c r="G1245" s="269" t="s">
        <v>265</v>
      </c>
      <c r="H1245" s="269" t="s">
        <v>265</v>
      </c>
      <c r="I1245" s="269" t="s">
        <v>265</v>
      </c>
      <c r="J1245" s="269" t="s">
        <v>265</v>
      </c>
      <c r="K1245" s="269" t="s">
        <v>265</v>
      </c>
      <c r="L1245" s="269" t="s">
        <v>265</v>
      </c>
      <c r="M1245" s="269"/>
      <c r="N1245" s="269"/>
      <c r="O1245" s="269"/>
      <c r="P1245" s="269"/>
      <c r="Q1245" s="269"/>
      <c r="R1245" s="269"/>
      <c r="S1245" s="269"/>
      <c r="T1245" s="269"/>
      <c r="U1245" s="269"/>
      <c r="V1245" s="269"/>
      <c r="W1245" s="269"/>
      <c r="X1245" s="269"/>
      <c r="Y1245" s="269"/>
      <c r="Z1245" s="269"/>
      <c r="AA1245" s="269"/>
      <c r="AB1245" s="269"/>
      <c r="AC1245" s="269"/>
      <c r="AD1245" s="269"/>
      <c r="AE1245" s="269"/>
      <c r="AF1245" s="269"/>
      <c r="AG1245" s="269"/>
      <c r="AH1245" s="269"/>
      <c r="AI1245" s="269"/>
      <c r="AJ1245" s="269"/>
      <c r="AK1245" s="269"/>
      <c r="AL1245" s="269"/>
      <c r="AM1245" s="269"/>
      <c r="AN1245" s="269"/>
      <c r="AO1245" s="269"/>
      <c r="AP1245" s="269"/>
      <c r="AQ1245" s="267"/>
    </row>
    <row r="1246" spans="1:43" s="265" customFormat="1" ht="15.75">
      <c r="A1246" s="268">
        <v>209478</v>
      </c>
      <c r="B1246" s="265" t="s">
        <v>3417</v>
      </c>
      <c r="C1246" s="269" t="s">
        <v>264</v>
      </c>
      <c r="D1246" s="269" t="s">
        <v>264</v>
      </c>
      <c r="E1246" s="269" t="s">
        <v>264</v>
      </c>
      <c r="F1246" s="269" t="s">
        <v>264</v>
      </c>
      <c r="G1246" s="269" t="s">
        <v>266</v>
      </c>
      <c r="H1246" s="269" t="s">
        <v>265</v>
      </c>
      <c r="I1246" s="269" t="s">
        <v>265</v>
      </c>
      <c r="J1246" s="269" t="s">
        <v>265</v>
      </c>
      <c r="K1246" s="269" t="s">
        <v>265</v>
      </c>
      <c r="L1246" s="269" t="s">
        <v>265</v>
      </c>
      <c r="M1246" s="269"/>
      <c r="N1246" s="269"/>
      <c r="O1246" s="269"/>
      <c r="P1246" s="269"/>
      <c r="Q1246" s="269"/>
      <c r="R1246" s="269"/>
      <c r="S1246" s="269"/>
      <c r="T1246" s="269"/>
      <c r="U1246" s="269"/>
      <c r="V1246" s="269"/>
      <c r="W1246" s="269"/>
      <c r="X1246" s="269"/>
      <c r="Y1246" s="269"/>
      <c r="Z1246" s="269"/>
      <c r="AA1246" s="269"/>
      <c r="AB1246" s="269"/>
      <c r="AC1246" s="269"/>
      <c r="AD1246" s="269"/>
      <c r="AE1246" s="269"/>
      <c r="AF1246" s="269"/>
      <c r="AG1246" s="269"/>
      <c r="AH1246" s="269"/>
      <c r="AI1246" s="269"/>
      <c r="AJ1246" s="269"/>
      <c r="AK1246" s="269"/>
      <c r="AL1246" s="269"/>
      <c r="AM1246" s="269"/>
      <c r="AN1246" s="269"/>
      <c r="AO1246" s="269"/>
      <c r="AP1246" s="269"/>
      <c r="AQ1246" s="267"/>
    </row>
    <row r="1247" spans="1:43" s="265" customFormat="1">
      <c r="A1247" s="265">
        <v>215849</v>
      </c>
      <c r="B1247" s="265" t="s">
        <v>3417</v>
      </c>
      <c r="C1247" s="265" t="s">
        <v>266</v>
      </c>
      <c r="D1247" s="265" t="s">
        <v>266</v>
      </c>
      <c r="E1247" s="265" t="s">
        <v>266</v>
      </c>
      <c r="F1247" s="265" t="s">
        <v>266</v>
      </c>
      <c r="G1247" s="265" t="s">
        <v>265</v>
      </c>
      <c r="H1247" s="265" t="s">
        <v>265</v>
      </c>
      <c r="I1247" s="265" t="s">
        <v>265</v>
      </c>
      <c r="J1247" s="265" t="s">
        <v>265</v>
      </c>
      <c r="K1247" s="265" t="s">
        <v>265</v>
      </c>
      <c r="L1247" s="265" t="s">
        <v>265</v>
      </c>
      <c r="AQ1247" s="267"/>
    </row>
    <row r="1248" spans="1:43" s="265" customFormat="1">
      <c r="A1248" s="265">
        <v>213881</v>
      </c>
      <c r="B1248" s="265" t="s">
        <v>3417</v>
      </c>
      <c r="C1248" s="265" t="s">
        <v>264</v>
      </c>
      <c r="D1248" s="265" t="s">
        <v>266</v>
      </c>
      <c r="E1248" s="265" t="s">
        <v>264</v>
      </c>
      <c r="F1248" s="265" t="s">
        <v>264</v>
      </c>
      <c r="G1248" s="265" t="s">
        <v>266</v>
      </c>
      <c r="H1248" s="265" t="s">
        <v>265</v>
      </c>
      <c r="I1248" s="265" t="s">
        <v>264</v>
      </c>
      <c r="J1248" s="265" t="s">
        <v>264</v>
      </c>
      <c r="K1248" s="265" t="s">
        <v>266</v>
      </c>
      <c r="L1248" s="265" t="s">
        <v>265</v>
      </c>
      <c r="AQ1248" s="267"/>
    </row>
    <row r="1249" spans="1:43" s="265" customFormat="1">
      <c r="A1249" s="265">
        <v>215031</v>
      </c>
      <c r="B1249" s="265" t="s">
        <v>3417</v>
      </c>
      <c r="C1249" s="265" t="s">
        <v>264</v>
      </c>
      <c r="D1249" s="265" t="s">
        <v>264</v>
      </c>
      <c r="E1249" s="265" t="s">
        <v>266</v>
      </c>
      <c r="F1249" s="265" t="s">
        <v>266</v>
      </c>
      <c r="G1249" s="265" t="s">
        <v>266</v>
      </c>
      <c r="H1249" s="265" t="s">
        <v>264</v>
      </c>
      <c r="I1249" s="265" t="s">
        <v>266</v>
      </c>
      <c r="J1249" s="265" t="s">
        <v>264</v>
      </c>
      <c r="K1249" s="265" t="s">
        <v>266</v>
      </c>
      <c r="L1249" s="265" t="s">
        <v>266</v>
      </c>
      <c r="AQ1249" s="267"/>
    </row>
    <row r="1250" spans="1:43" s="265" customFormat="1">
      <c r="A1250" s="265">
        <v>215850</v>
      </c>
      <c r="B1250" s="265" t="s">
        <v>3417</v>
      </c>
      <c r="C1250" s="265" t="s">
        <v>265</v>
      </c>
      <c r="D1250" s="265" t="s">
        <v>266</v>
      </c>
      <c r="E1250" s="265" t="s">
        <v>266</v>
      </c>
      <c r="F1250" s="265" t="s">
        <v>265</v>
      </c>
      <c r="G1250" s="265" t="s">
        <v>265</v>
      </c>
      <c r="H1250" s="265" t="s">
        <v>265</v>
      </c>
      <c r="I1250" s="265" t="s">
        <v>265</v>
      </c>
      <c r="J1250" s="265" t="s">
        <v>265</v>
      </c>
      <c r="K1250" s="265" t="s">
        <v>265</v>
      </c>
      <c r="L1250" s="265" t="s">
        <v>265</v>
      </c>
      <c r="AQ1250" s="267"/>
    </row>
    <row r="1251" spans="1:43" s="265" customFormat="1">
      <c r="A1251" s="265">
        <v>215034</v>
      </c>
      <c r="B1251" s="265" t="s">
        <v>3417</v>
      </c>
      <c r="C1251" s="265" t="s">
        <v>265</v>
      </c>
      <c r="D1251" s="265" t="s">
        <v>264</v>
      </c>
      <c r="E1251" s="265" t="s">
        <v>264</v>
      </c>
      <c r="F1251" s="265" t="s">
        <v>264</v>
      </c>
      <c r="G1251" s="265" t="s">
        <v>265</v>
      </c>
      <c r="H1251" s="265" t="s">
        <v>265</v>
      </c>
      <c r="I1251" s="265" t="s">
        <v>266</v>
      </c>
      <c r="J1251" s="265" t="s">
        <v>264</v>
      </c>
      <c r="K1251" s="265" t="s">
        <v>266</v>
      </c>
      <c r="L1251" s="265" t="s">
        <v>265</v>
      </c>
      <c r="AQ1251" s="267"/>
    </row>
    <row r="1252" spans="1:43" s="265" customFormat="1">
      <c r="A1252" s="265">
        <v>213885</v>
      </c>
      <c r="B1252" s="265" t="s">
        <v>3417</v>
      </c>
      <c r="C1252" s="265" t="s">
        <v>264</v>
      </c>
      <c r="D1252" s="265" t="s">
        <v>264</v>
      </c>
      <c r="E1252" s="265" t="s">
        <v>264</v>
      </c>
      <c r="F1252" s="265" t="s">
        <v>264</v>
      </c>
      <c r="G1252" s="265" t="s">
        <v>264</v>
      </c>
      <c r="H1252" s="265" t="s">
        <v>265</v>
      </c>
      <c r="I1252" s="265" t="s">
        <v>265</v>
      </c>
      <c r="J1252" s="265" t="s">
        <v>265</v>
      </c>
      <c r="K1252" s="265" t="s">
        <v>265</v>
      </c>
      <c r="L1252" s="265" t="s">
        <v>265</v>
      </c>
      <c r="AQ1252" s="267"/>
    </row>
    <row r="1253" spans="1:43" s="265" customFormat="1">
      <c r="A1253" s="265">
        <v>215851</v>
      </c>
      <c r="B1253" s="265" t="s">
        <v>3417</v>
      </c>
      <c r="C1253" s="265" t="s">
        <v>266</v>
      </c>
      <c r="D1253" s="265" t="s">
        <v>266</v>
      </c>
      <c r="E1253" s="265" t="s">
        <v>266</v>
      </c>
      <c r="F1253" s="265" t="s">
        <v>266</v>
      </c>
      <c r="G1253" s="265" t="s">
        <v>266</v>
      </c>
      <c r="H1253" s="265" t="s">
        <v>265</v>
      </c>
      <c r="I1253" s="265" t="s">
        <v>265</v>
      </c>
      <c r="J1253" s="265" t="s">
        <v>265</v>
      </c>
      <c r="K1253" s="265" t="s">
        <v>265</v>
      </c>
      <c r="L1253" s="265" t="s">
        <v>265</v>
      </c>
      <c r="AQ1253" s="267"/>
    </row>
    <row r="1254" spans="1:43" s="265" customFormat="1">
      <c r="A1254" s="265">
        <v>215852</v>
      </c>
      <c r="B1254" s="265" t="s">
        <v>3417</v>
      </c>
      <c r="C1254" s="265" t="s">
        <v>265</v>
      </c>
      <c r="D1254" s="265" t="s">
        <v>265</v>
      </c>
      <c r="E1254" s="265" t="s">
        <v>265</v>
      </c>
      <c r="F1254" s="265" t="s">
        <v>266</v>
      </c>
      <c r="G1254" s="265" t="s">
        <v>266</v>
      </c>
      <c r="H1254" s="265" t="s">
        <v>265</v>
      </c>
      <c r="I1254" s="265" t="s">
        <v>265</v>
      </c>
      <c r="J1254" s="265" t="s">
        <v>265</v>
      </c>
      <c r="K1254" s="265" t="s">
        <v>265</v>
      </c>
      <c r="L1254" s="265" t="s">
        <v>265</v>
      </c>
      <c r="AQ1254" s="267"/>
    </row>
    <row r="1255" spans="1:43" s="265" customFormat="1">
      <c r="A1255" s="265">
        <v>212598</v>
      </c>
      <c r="B1255" s="265" t="s">
        <v>3417</v>
      </c>
      <c r="C1255" s="265" t="s">
        <v>266</v>
      </c>
      <c r="D1255" s="265" t="s">
        <v>266</v>
      </c>
      <c r="E1255" s="265" t="s">
        <v>264</v>
      </c>
      <c r="F1255" s="265" t="s">
        <v>264</v>
      </c>
      <c r="G1255" s="265" t="s">
        <v>265</v>
      </c>
      <c r="H1255" s="265" t="s">
        <v>266</v>
      </c>
      <c r="I1255" s="265" t="s">
        <v>264</v>
      </c>
      <c r="J1255" s="265" t="s">
        <v>264</v>
      </c>
      <c r="K1255" s="265" t="s">
        <v>264</v>
      </c>
      <c r="L1255" s="265" t="s">
        <v>266</v>
      </c>
      <c r="AQ1255" s="267"/>
    </row>
    <row r="1256" spans="1:43" s="265" customFormat="1">
      <c r="A1256" s="265">
        <v>213886</v>
      </c>
      <c r="B1256" s="265" t="s">
        <v>3417</v>
      </c>
      <c r="C1256" s="265" t="s">
        <v>265</v>
      </c>
      <c r="D1256" s="265" t="s">
        <v>264</v>
      </c>
      <c r="E1256" s="265" t="s">
        <v>264</v>
      </c>
      <c r="F1256" s="265" t="s">
        <v>265</v>
      </c>
      <c r="G1256" s="265" t="s">
        <v>266</v>
      </c>
      <c r="H1256" s="265" t="s">
        <v>265</v>
      </c>
      <c r="I1256" s="265" t="s">
        <v>266</v>
      </c>
      <c r="J1256" s="265" t="s">
        <v>266</v>
      </c>
      <c r="K1256" s="265" t="s">
        <v>266</v>
      </c>
      <c r="L1256" s="265" t="s">
        <v>265</v>
      </c>
      <c r="AQ1256" s="267"/>
    </row>
    <row r="1257" spans="1:43" s="265" customFormat="1">
      <c r="A1257" s="265">
        <v>215036</v>
      </c>
      <c r="B1257" s="265" t="s">
        <v>3417</v>
      </c>
      <c r="C1257" s="265" t="s">
        <v>264</v>
      </c>
      <c r="D1257" s="265" t="s">
        <v>264</v>
      </c>
      <c r="E1257" s="265" t="s">
        <v>264</v>
      </c>
      <c r="F1257" s="265" t="s">
        <v>266</v>
      </c>
      <c r="G1257" s="265" t="s">
        <v>264</v>
      </c>
      <c r="H1257" s="265" t="s">
        <v>265</v>
      </c>
      <c r="I1257" s="265" t="s">
        <v>265</v>
      </c>
      <c r="J1257" s="265" t="s">
        <v>265</v>
      </c>
      <c r="K1257" s="265" t="s">
        <v>265</v>
      </c>
      <c r="L1257" s="265" t="s">
        <v>265</v>
      </c>
      <c r="AQ1257" s="267"/>
    </row>
    <row r="1258" spans="1:43" s="265" customFormat="1">
      <c r="A1258" s="265">
        <v>213889</v>
      </c>
      <c r="B1258" s="265" t="s">
        <v>3417</v>
      </c>
      <c r="C1258" s="265" t="s">
        <v>264</v>
      </c>
      <c r="D1258" s="265" t="s">
        <v>264</v>
      </c>
      <c r="E1258" s="265" t="s">
        <v>264</v>
      </c>
      <c r="F1258" s="265" t="s">
        <v>264</v>
      </c>
      <c r="G1258" s="265" t="s">
        <v>264</v>
      </c>
      <c r="H1258" s="265" t="s">
        <v>266</v>
      </c>
      <c r="I1258" s="265" t="s">
        <v>264</v>
      </c>
      <c r="J1258" s="265" t="s">
        <v>265</v>
      </c>
      <c r="K1258" s="265" t="s">
        <v>266</v>
      </c>
      <c r="L1258" s="265" t="s">
        <v>266</v>
      </c>
      <c r="AQ1258" s="267"/>
    </row>
    <row r="1259" spans="1:43" s="265" customFormat="1">
      <c r="A1259" s="265">
        <v>215038</v>
      </c>
      <c r="B1259" s="265" t="s">
        <v>3417</v>
      </c>
      <c r="C1259" s="265" t="s">
        <v>264</v>
      </c>
      <c r="D1259" s="265" t="s">
        <v>266</v>
      </c>
      <c r="E1259" s="265" t="s">
        <v>265</v>
      </c>
      <c r="F1259" s="265" t="s">
        <v>266</v>
      </c>
      <c r="G1259" s="265" t="s">
        <v>266</v>
      </c>
      <c r="H1259" s="265" t="s">
        <v>265</v>
      </c>
      <c r="I1259" s="265" t="s">
        <v>265</v>
      </c>
      <c r="J1259" s="265" t="s">
        <v>265</v>
      </c>
      <c r="K1259" s="265" t="s">
        <v>265</v>
      </c>
      <c r="L1259" s="265" t="s">
        <v>265</v>
      </c>
      <c r="AQ1259" s="267"/>
    </row>
    <row r="1260" spans="1:43" s="265" customFormat="1">
      <c r="A1260" s="265">
        <v>213893</v>
      </c>
      <c r="B1260" s="265" t="s">
        <v>3417</v>
      </c>
      <c r="C1260" s="265" t="s">
        <v>265</v>
      </c>
      <c r="D1260" s="265" t="s">
        <v>264</v>
      </c>
      <c r="E1260" s="265" t="s">
        <v>264</v>
      </c>
      <c r="F1260" s="265" t="s">
        <v>264</v>
      </c>
      <c r="G1260" s="265" t="s">
        <v>265</v>
      </c>
      <c r="H1260" s="265" t="s">
        <v>265</v>
      </c>
      <c r="I1260" s="265" t="s">
        <v>265</v>
      </c>
      <c r="J1260" s="265" t="s">
        <v>265</v>
      </c>
      <c r="K1260" s="265" t="s">
        <v>265</v>
      </c>
      <c r="L1260" s="265" t="s">
        <v>265</v>
      </c>
      <c r="AQ1260" s="267"/>
    </row>
    <row r="1261" spans="1:43" s="265" customFormat="1">
      <c r="A1261" s="265">
        <v>215853</v>
      </c>
      <c r="B1261" s="265" t="s">
        <v>3417</v>
      </c>
      <c r="C1261" s="265" t="s">
        <v>266</v>
      </c>
      <c r="D1261" s="265" t="s">
        <v>266</v>
      </c>
      <c r="E1261" s="265" t="s">
        <v>266</v>
      </c>
      <c r="F1261" s="265" t="s">
        <v>266</v>
      </c>
      <c r="G1261" s="265" t="s">
        <v>265</v>
      </c>
      <c r="H1261" s="265" t="s">
        <v>265</v>
      </c>
      <c r="I1261" s="265" t="s">
        <v>265</v>
      </c>
      <c r="J1261" s="265" t="s">
        <v>265</v>
      </c>
      <c r="K1261" s="265" t="s">
        <v>265</v>
      </c>
      <c r="L1261" s="265" t="s">
        <v>265</v>
      </c>
      <c r="AQ1261" s="267"/>
    </row>
    <row r="1262" spans="1:43" s="265" customFormat="1">
      <c r="A1262" s="265">
        <v>215854</v>
      </c>
      <c r="B1262" s="265" t="s">
        <v>3417</v>
      </c>
      <c r="C1262" s="265" t="s">
        <v>266</v>
      </c>
      <c r="D1262" s="265" t="s">
        <v>266</v>
      </c>
      <c r="E1262" s="265" t="s">
        <v>266</v>
      </c>
      <c r="F1262" s="265" t="s">
        <v>266</v>
      </c>
      <c r="G1262" s="265" t="s">
        <v>266</v>
      </c>
      <c r="H1262" s="265" t="s">
        <v>265</v>
      </c>
      <c r="I1262" s="265" t="s">
        <v>265</v>
      </c>
      <c r="J1262" s="265" t="s">
        <v>265</v>
      </c>
      <c r="K1262" s="265" t="s">
        <v>265</v>
      </c>
      <c r="L1262" s="265" t="s">
        <v>265</v>
      </c>
      <c r="AQ1262" s="267"/>
    </row>
    <row r="1263" spans="1:43" s="265" customFormat="1">
      <c r="A1263" s="265">
        <v>215040</v>
      </c>
      <c r="B1263" s="265" t="s">
        <v>3417</v>
      </c>
      <c r="C1263" s="265" t="s">
        <v>266</v>
      </c>
      <c r="D1263" s="265" t="s">
        <v>266</v>
      </c>
      <c r="E1263" s="265" t="s">
        <v>266</v>
      </c>
      <c r="F1263" s="265" t="s">
        <v>264</v>
      </c>
      <c r="G1263" s="265" t="s">
        <v>264</v>
      </c>
      <c r="H1263" s="265" t="s">
        <v>266</v>
      </c>
      <c r="I1263" s="265" t="s">
        <v>264</v>
      </c>
      <c r="J1263" s="265" t="s">
        <v>266</v>
      </c>
      <c r="K1263" s="265" t="s">
        <v>266</v>
      </c>
      <c r="L1263" s="265" t="s">
        <v>266</v>
      </c>
      <c r="AQ1263" s="267"/>
    </row>
    <row r="1264" spans="1:43" s="265" customFormat="1">
      <c r="A1264" s="265">
        <v>215856</v>
      </c>
      <c r="B1264" s="265" t="s">
        <v>3417</v>
      </c>
      <c r="C1264" s="265" t="s">
        <v>266</v>
      </c>
      <c r="D1264" s="265" t="s">
        <v>266</v>
      </c>
      <c r="E1264" s="265" t="s">
        <v>266</v>
      </c>
      <c r="F1264" s="265" t="s">
        <v>265</v>
      </c>
      <c r="G1264" s="265" t="s">
        <v>265</v>
      </c>
      <c r="H1264" s="265" t="s">
        <v>265</v>
      </c>
      <c r="I1264" s="265" t="s">
        <v>265</v>
      </c>
      <c r="J1264" s="265" t="s">
        <v>265</v>
      </c>
      <c r="K1264" s="265" t="s">
        <v>265</v>
      </c>
      <c r="L1264" s="265" t="s">
        <v>265</v>
      </c>
      <c r="AQ1264" s="267"/>
    </row>
    <row r="1265" spans="1:43" s="265" customFormat="1">
      <c r="A1265" s="265">
        <v>215041</v>
      </c>
      <c r="B1265" s="265" t="s">
        <v>3417</v>
      </c>
      <c r="C1265" s="265" t="s">
        <v>265</v>
      </c>
      <c r="D1265" s="265" t="s">
        <v>264</v>
      </c>
      <c r="E1265" s="265" t="s">
        <v>264</v>
      </c>
      <c r="F1265" s="265" t="s">
        <v>266</v>
      </c>
      <c r="G1265" s="265" t="s">
        <v>265</v>
      </c>
      <c r="H1265" s="265" t="s">
        <v>265</v>
      </c>
      <c r="I1265" s="265" t="s">
        <v>266</v>
      </c>
      <c r="J1265" s="265" t="s">
        <v>266</v>
      </c>
      <c r="K1265" s="265" t="s">
        <v>264</v>
      </c>
      <c r="L1265" s="265" t="s">
        <v>266</v>
      </c>
      <c r="AQ1265" s="267"/>
    </row>
    <row r="1266" spans="1:43" s="265" customFormat="1" ht="15.75">
      <c r="A1266" s="268">
        <v>215857</v>
      </c>
      <c r="B1266" s="265" t="s">
        <v>3417</v>
      </c>
      <c r="C1266" s="269" t="s">
        <v>265</v>
      </c>
      <c r="D1266" s="269" t="s">
        <v>265</v>
      </c>
      <c r="E1266" s="269" t="s">
        <v>265</v>
      </c>
      <c r="F1266" s="269" t="s">
        <v>265</v>
      </c>
      <c r="G1266" s="269" t="s">
        <v>265</v>
      </c>
      <c r="H1266" s="269" t="s">
        <v>265</v>
      </c>
      <c r="I1266" s="269" t="s">
        <v>265</v>
      </c>
      <c r="J1266" s="269" t="s">
        <v>265</v>
      </c>
      <c r="K1266" s="269" t="s">
        <v>265</v>
      </c>
      <c r="L1266" s="269" t="s">
        <v>265</v>
      </c>
      <c r="M1266" s="269"/>
      <c r="N1266" s="269"/>
      <c r="O1266" s="269"/>
      <c r="P1266" s="269"/>
      <c r="Q1266" s="269"/>
      <c r="R1266" s="269"/>
      <c r="S1266" s="269"/>
      <c r="T1266" s="269"/>
      <c r="U1266" s="269"/>
      <c r="V1266" s="269"/>
      <c r="W1266" s="269"/>
      <c r="X1266" s="269"/>
      <c r="Y1266" s="269"/>
      <c r="Z1266" s="269"/>
      <c r="AA1266" s="269"/>
      <c r="AB1266" s="269"/>
      <c r="AC1266" s="269"/>
      <c r="AD1266" s="269"/>
      <c r="AE1266" s="269"/>
      <c r="AF1266" s="269"/>
      <c r="AG1266" s="269"/>
      <c r="AH1266" s="269"/>
      <c r="AI1266" s="269"/>
      <c r="AJ1266" s="269"/>
      <c r="AK1266" s="269"/>
      <c r="AL1266" s="269"/>
      <c r="AM1266" s="269"/>
      <c r="AN1266" s="269"/>
      <c r="AO1266" s="269"/>
      <c r="AP1266" s="269"/>
      <c r="AQ1266" s="267"/>
    </row>
    <row r="1267" spans="1:43" s="265" customFormat="1">
      <c r="A1267" s="265">
        <v>211769</v>
      </c>
      <c r="B1267" s="265" t="s">
        <v>3417</v>
      </c>
      <c r="C1267" s="265" t="s">
        <v>264</v>
      </c>
      <c r="D1267" s="265" t="s">
        <v>266</v>
      </c>
      <c r="E1267" s="265" t="s">
        <v>264</v>
      </c>
      <c r="F1267" s="265" t="s">
        <v>264</v>
      </c>
      <c r="G1267" s="265" t="s">
        <v>265</v>
      </c>
      <c r="H1267" s="265" t="s">
        <v>265</v>
      </c>
      <c r="I1267" s="265" t="s">
        <v>266</v>
      </c>
      <c r="J1267" s="265" t="s">
        <v>266</v>
      </c>
      <c r="K1267" s="265" t="s">
        <v>264</v>
      </c>
      <c r="L1267" s="265" t="s">
        <v>265</v>
      </c>
      <c r="AQ1267" s="267"/>
    </row>
    <row r="1268" spans="1:43" s="265" customFormat="1">
      <c r="A1268" s="265">
        <v>210428</v>
      </c>
      <c r="B1268" s="265" t="s">
        <v>3417</v>
      </c>
      <c r="C1268" s="265" t="s">
        <v>264</v>
      </c>
      <c r="D1268" s="265" t="s">
        <v>264</v>
      </c>
      <c r="E1268" s="265" t="s">
        <v>264</v>
      </c>
      <c r="F1268" s="265" t="s">
        <v>264</v>
      </c>
      <c r="G1268" s="265" t="s">
        <v>266</v>
      </c>
      <c r="H1268" s="265" t="s">
        <v>266</v>
      </c>
      <c r="I1268" s="265" t="s">
        <v>266</v>
      </c>
      <c r="J1268" s="265" t="s">
        <v>266</v>
      </c>
      <c r="K1268" s="265" t="s">
        <v>266</v>
      </c>
      <c r="L1268" s="265" t="s">
        <v>265</v>
      </c>
      <c r="AQ1268" s="267"/>
    </row>
    <row r="1269" spans="1:43" s="265" customFormat="1">
      <c r="A1269" s="265">
        <v>215044</v>
      </c>
      <c r="B1269" s="265" t="s">
        <v>3417</v>
      </c>
      <c r="C1269" s="265" t="s">
        <v>264</v>
      </c>
      <c r="D1269" s="265" t="s">
        <v>266</v>
      </c>
      <c r="E1269" s="265" t="s">
        <v>264</v>
      </c>
      <c r="F1269" s="265" t="s">
        <v>264</v>
      </c>
      <c r="G1269" s="265" t="s">
        <v>264</v>
      </c>
      <c r="H1269" s="265" t="s">
        <v>266</v>
      </c>
      <c r="I1269" s="265" t="s">
        <v>265</v>
      </c>
      <c r="J1269" s="265" t="s">
        <v>265</v>
      </c>
      <c r="K1269" s="265" t="s">
        <v>264</v>
      </c>
      <c r="L1269" s="265" t="s">
        <v>266</v>
      </c>
      <c r="AQ1269" s="267"/>
    </row>
    <row r="1270" spans="1:43" s="265" customFormat="1">
      <c r="A1270" s="265">
        <v>215859</v>
      </c>
      <c r="B1270" s="265" t="s">
        <v>3417</v>
      </c>
      <c r="C1270" s="265" t="s">
        <v>265</v>
      </c>
      <c r="D1270" s="265" t="s">
        <v>266</v>
      </c>
      <c r="E1270" s="265" t="s">
        <v>266</v>
      </c>
      <c r="F1270" s="265" t="s">
        <v>266</v>
      </c>
      <c r="G1270" s="265" t="s">
        <v>265</v>
      </c>
      <c r="H1270" s="265" t="s">
        <v>265</v>
      </c>
      <c r="I1270" s="265" t="s">
        <v>265</v>
      </c>
      <c r="J1270" s="265" t="s">
        <v>265</v>
      </c>
      <c r="K1270" s="265" t="s">
        <v>265</v>
      </c>
      <c r="L1270" s="265" t="s">
        <v>265</v>
      </c>
      <c r="AQ1270" s="267"/>
    </row>
    <row r="1271" spans="1:43" s="265" customFormat="1">
      <c r="A1271" s="265">
        <v>210430</v>
      </c>
      <c r="B1271" s="265" t="s">
        <v>3417</v>
      </c>
      <c r="C1271" s="265" t="s">
        <v>265</v>
      </c>
      <c r="D1271" s="265" t="s">
        <v>264</v>
      </c>
      <c r="E1271" s="265" t="s">
        <v>264</v>
      </c>
      <c r="F1271" s="265" t="s">
        <v>265</v>
      </c>
      <c r="G1271" s="265" t="s">
        <v>265</v>
      </c>
      <c r="H1271" s="265" t="s">
        <v>265</v>
      </c>
      <c r="I1271" s="265" t="s">
        <v>265</v>
      </c>
      <c r="J1271" s="265" t="s">
        <v>265</v>
      </c>
      <c r="K1271" s="265" t="s">
        <v>265</v>
      </c>
      <c r="L1271" s="265" t="s">
        <v>265</v>
      </c>
      <c r="AQ1271" s="267"/>
    </row>
    <row r="1272" spans="1:43" s="265" customFormat="1">
      <c r="A1272" s="265">
        <v>215860</v>
      </c>
      <c r="B1272" s="265" t="s">
        <v>3417</v>
      </c>
      <c r="C1272" s="265" t="s">
        <v>266</v>
      </c>
      <c r="D1272" s="265" t="s">
        <v>266</v>
      </c>
      <c r="E1272" s="265" t="s">
        <v>266</v>
      </c>
      <c r="F1272" s="265" t="s">
        <v>266</v>
      </c>
      <c r="G1272" s="265" t="s">
        <v>266</v>
      </c>
      <c r="H1272" s="265" t="s">
        <v>265</v>
      </c>
      <c r="I1272" s="265" t="s">
        <v>265</v>
      </c>
      <c r="J1272" s="265" t="s">
        <v>265</v>
      </c>
      <c r="K1272" s="265" t="s">
        <v>265</v>
      </c>
      <c r="L1272" s="265" t="s">
        <v>265</v>
      </c>
      <c r="AQ1272" s="267"/>
    </row>
    <row r="1273" spans="1:43" s="265" customFormat="1">
      <c r="A1273" s="265">
        <v>215861</v>
      </c>
      <c r="B1273" s="265" t="s">
        <v>3417</v>
      </c>
      <c r="C1273" s="265" t="s">
        <v>265</v>
      </c>
      <c r="D1273" s="265" t="s">
        <v>266</v>
      </c>
      <c r="E1273" s="265" t="s">
        <v>266</v>
      </c>
      <c r="F1273" s="265" t="s">
        <v>265</v>
      </c>
      <c r="G1273" s="265" t="s">
        <v>265</v>
      </c>
      <c r="H1273" s="265" t="s">
        <v>265</v>
      </c>
      <c r="I1273" s="265" t="s">
        <v>265</v>
      </c>
      <c r="J1273" s="265" t="s">
        <v>265</v>
      </c>
      <c r="K1273" s="265" t="s">
        <v>265</v>
      </c>
      <c r="L1273" s="265" t="s">
        <v>265</v>
      </c>
      <c r="AQ1273" s="267"/>
    </row>
    <row r="1274" spans="1:43" s="265" customFormat="1">
      <c r="A1274" s="265">
        <v>215862</v>
      </c>
      <c r="B1274" s="265" t="s">
        <v>3417</v>
      </c>
      <c r="C1274" s="265" t="s">
        <v>266</v>
      </c>
      <c r="D1274" s="265" t="s">
        <v>266</v>
      </c>
      <c r="E1274" s="265" t="s">
        <v>266</v>
      </c>
      <c r="F1274" s="265" t="s">
        <v>266</v>
      </c>
      <c r="G1274" s="265" t="s">
        <v>266</v>
      </c>
      <c r="H1274" s="265" t="s">
        <v>265</v>
      </c>
      <c r="I1274" s="265" t="s">
        <v>265</v>
      </c>
      <c r="J1274" s="265" t="s">
        <v>265</v>
      </c>
      <c r="K1274" s="265" t="s">
        <v>265</v>
      </c>
      <c r="L1274" s="265" t="s">
        <v>265</v>
      </c>
      <c r="AQ1274" s="267"/>
    </row>
    <row r="1275" spans="1:43" s="265" customFormat="1">
      <c r="A1275" s="265">
        <v>212617</v>
      </c>
      <c r="B1275" s="265" t="s">
        <v>3417</v>
      </c>
      <c r="C1275" s="265" t="s">
        <v>264</v>
      </c>
      <c r="D1275" s="265" t="s">
        <v>264</v>
      </c>
      <c r="E1275" s="265" t="s">
        <v>264</v>
      </c>
      <c r="F1275" s="265" t="s">
        <v>264</v>
      </c>
      <c r="G1275" s="265" t="s">
        <v>264</v>
      </c>
      <c r="H1275" s="265" t="s">
        <v>266</v>
      </c>
      <c r="I1275" s="265" t="s">
        <v>266</v>
      </c>
      <c r="J1275" s="265" t="s">
        <v>266</v>
      </c>
      <c r="K1275" s="265" t="s">
        <v>266</v>
      </c>
      <c r="L1275" s="265" t="s">
        <v>266</v>
      </c>
      <c r="AQ1275" s="267"/>
    </row>
    <row r="1276" spans="1:43" s="265" customFormat="1">
      <c r="A1276" s="265">
        <v>215863</v>
      </c>
      <c r="B1276" s="265" t="s">
        <v>3417</v>
      </c>
      <c r="C1276" s="265" t="s">
        <v>266</v>
      </c>
      <c r="D1276" s="265" t="s">
        <v>266</v>
      </c>
      <c r="E1276" s="265" t="s">
        <v>266</v>
      </c>
      <c r="F1276" s="265" t="s">
        <v>266</v>
      </c>
      <c r="G1276" s="265" t="s">
        <v>266</v>
      </c>
      <c r="H1276" s="265" t="s">
        <v>265</v>
      </c>
      <c r="I1276" s="265" t="s">
        <v>265</v>
      </c>
      <c r="J1276" s="265" t="s">
        <v>265</v>
      </c>
      <c r="K1276" s="265" t="s">
        <v>265</v>
      </c>
      <c r="L1276" s="265" t="s">
        <v>265</v>
      </c>
      <c r="AQ1276" s="267"/>
    </row>
    <row r="1277" spans="1:43" s="265" customFormat="1">
      <c r="A1277" s="265">
        <v>215048</v>
      </c>
      <c r="B1277" s="265" t="s">
        <v>3417</v>
      </c>
      <c r="C1277" s="265" t="s">
        <v>264</v>
      </c>
      <c r="D1277" s="265" t="s">
        <v>266</v>
      </c>
      <c r="E1277" s="265" t="s">
        <v>264</v>
      </c>
      <c r="F1277" s="265" t="s">
        <v>264</v>
      </c>
      <c r="G1277" s="265" t="s">
        <v>266</v>
      </c>
      <c r="H1277" s="265" t="s">
        <v>265</v>
      </c>
      <c r="I1277" s="265" t="s">
        <v>265</v>
      </c>
      <c r="J1277" s="265" t="s">
        <v>265</v>
      </c>
      <c r="K1277" s="265" t="s">
        <v>266</v>
      </c>
      <c r="L1277" s="265" t="s">
        <v>265</v>
      </c>
      <c r="AQ1277" s="267"/>
    </row>
    <row r="1278" spans="1:43" s="265" customFormat="1">
      <c r="A1278" s="265">
        <v>212619</v>
      </c>
      <c r="B1278" s="265" t="s">
        <v>3417</v>
      </c>
      <c r="C1278" s="265" t="s">
        <v>266</v>
      </c>
      <c r="D1278" s="265" t="s">
        <v>266</v>
      </c>
      <c r="E1278" s="265" t="s">
        <v>264</v>
      </c>
      <c r="F1278" s="265" t="s">
        <v>264</v>
      </c>
      <c r="G1278" s="265" t="s">
        <v>265</v>
      </c>
      <c r="H1278" s="265" t="s">
        <v>265</v>
      </c>
      <c r="I1278" s="265" t="s">
        <v>266</v>
      </c>
      <c r="J1278" s="265" t="s">
        <v>265</v>
      </c>
      <c r="K1278" s="265" t="s">
        <v>264</v>
      </c>
      <c r="L1278" s="265" t="s">
        <v>266</v>
      </c>
      <c r="AQ1278" s="267"/>
    </row>
    <row r="1279" spans="1:43" s="265" customFormat="1">
      <c r="A1279" s="265">
        <v>211773</v>
      </c>
      <c r="B1279" s="265" t="s">
        <v>3417</v>
      </c>
      <c r="C1279" s="265" t="s">
        <v>264</v>
      </c>
      <c r="D1279" s="265" t="s">
        <v>266</v>
      </c>
      <c r="E1279" s="265" t="s">
        <v>264</v>
      </c>
      <c r="F1279" s="265" t="s">
        <v>266</v>
      </c>
      <c r="G1279" s="265" t="s">
        <v>264</v>
      </c>
      <c r="H1279" s="265" t="s">
        <v>266</v>
      </c>
      <c r="I1279" s="265" t="s">
        <v>264</v>
      </c>
      <c r="J1279" s="265" t="s">
        <v>264</v>
      </c>
      <c r="K1279" s="265" t="s">
        <v>264</v>
      </c>
      <c r="L1279" s="265" t="s">
        <v>264</v>
      </c>
      <c r="AQ1279" s="267"/>
    </row>
    <row r="1280" spans="1:43" s="265" customFormat="1">
      <c r="A1280" s="265">
        <v>215864</v>
      </c>
      <c r="B1280" s="265" t="s">
        <v>3417</v>
      </c>
      <c r="C1280" s="265" t="s">
        <v>265</v>
      </c>
      <c r="D1280" s="265" t="s">
        <v>265</v>
      </c>
      <c r="E1280" s="265" t="s">
        <v>266</v>
      </c>
      <c r="F1280" s="265" t="s">
        <v>266</v>
      </c>
      <c r="G1280" s="265" t="s">
        <v>266</v>
      </c>
      <c r="H1280" s="265" t="s">
        <v>265</v>
      </c>
      <c r="I1280" s="265" t="s">
        <v>265</v>
      </c>
      <c r="J1280" s="265" t="s">
        <v>265</v>
      </c>
      <c r="K1280" s="265" t="s">
        <v>265</v>
      </c>
      <c r="L1280" s="265" t="s">
        <v>265</v>
      </c>
      <c r="AQ1280" s="267"/>
    </row>
    <row r="1281" spans="1:43" s="265" customFormat="1">
      <c r="A1281" s="265">
        <v>215865</v>
      </c>
      <c r="B1281" s="265" t="s">
        <v>3417</v>
      </c>
      <c r="C1281" s="265" t="s">
        <v>266</v>
      </c>
      <c r="D1281" s="265" t="s">
        <v>266</v>
      </c>
      <c r="E1281" s="265" t="s">
        <v>266</v>
      </c>
      <c r="F1281" s="265" t="s">
        <v>266</v>
      </c>
      <c r="G1281" s="265" t="s">
        <v>265</v>
      </c>
      <c r="H1281" s="265" t="s">
        <v>265</v>
      </c>
      <c r="I1281" s="265" t="s">
        <v>265</v>
      </c>
      <c r="J1281" s="265" t="s">
        <v>265</v>
      </c>
      <c r="K1281" s="265" t="s">
        <v>265</v>
      </c>
      <c r="L1281" s="265" t="s">
        <v>265</v>
      </c>
      <c r="AQ1281" s="267"/>
    </row>
    <row r="1282" spans="1:43" s="265" customFormat="1">
      <c r="A1282" s="265">
        <v>215055</v>
      </c>
      <c r="B1282" s="265" t="s">
        <v>3417</v>
      </c>
      <c r="C1282" s="265" t="s">
        <v>264</v>
      </c>
      <c r="D1282" s="265" t="s">
        <v>266</v>
      </c>
      <c r="E1282" s="265" t="s">
        <v>264</v>
      </c>
      <c r="F1282" s="265" t="s">
        <v>264</v>
      </c>
      <c r="G1282" s="265" t="s">
        <v>265</v>
      </c>
      <c r="H1282" s="265" t="s">
        <v>265</v>
      </c>
      <c r="I1282" s="265" t="s">
        <v>265</v>
      </c>
      <c r="J1282" s="265" t="s">
        <v>265</v>
      </c>
      <c r="K1282" s="265" t="s">
        <v>265</v>
      </c>
      <c r="L1282" s="265" t="s">
        <v>265</v>
      </c>
      <c r="AQ1282" s="267"/>
    </row>
    <row r="1283" spans="1:43" s="265" customFormat="1">
      <c r="A1283" s="265">
        <v>213927</v>
      </c>
      <c r="B1283" s="265" t="s">
        <v>3417</v>
      </c>
      <c r="C1283" s="265" t="s">
        <v>265</v>
      </c>
      <c r="D1283" s="265" t="s">
        <v>266</v>
      </c>
      <c r="E1283" s="265" t="s">
        <v>264</v>
      </c>
      <c r="F1283" s="265" t="s">
        <v>265</v>
      </c>
      <c r="G1283" s="265" t="s">
        <v>265</v>
      </c>
      <c r="H1283" s="265" t="s">
        <v>265</v>
      </c>
      <c r="I1283" s="265" t="s">
        <v>266</v>
      </c>
      <c r="J1283" s="265" t="s">
        <v>266</v>
      </c>
      <c r="K1283" s="265" t="s">
        <v>264</v>
      </c>
      <c r="L1283" s="265" t="s">
        <v>265</v>
      </c>
      <c r="AQ1283" s="267"/>
    </row>
    <row r="1284" spans="1:43" s="265" customFormat="1">
      <c r="A1284" s="265">
        <v>215866</v>
      </c>
      <c r="B1284" s="265" t="s">
        <v>3417</v>
      </c>
      <c r="C1284" s="265" t="s">
        <v>265</v>
      </c>
      <c r="D1284" s="265" t="s">
        <v>266</v>
      </c>
      <c r="E1284" s="265" t="s">
        <v>266</v>
      </c>
      <c r="F1284" s="265" t="s">
        <v>266</v>
      </c>
      <c r="G1284" s="265" t="s">
        <v>265</v>
      </c>
      <c r="H1284" s="265" t="s">
        <v>265</v>
      </c>
      <c r="I1284" s="265" t="s">
        <v>265</v>
      </c>
      <c r="J1284" s="265" t="s">
        <v>265</v>
      </c>
      <c r="K1284" s="265" t="s">
        <v>265</v>
      </c>
      <c r="L1284" s="265" t="s">
        <v>265</v>
      </c>
      <c r="AQ1284" s="267"/>
    </row>
    <row r="1285" spans="1:43" s="265" customFormat="1">
      <c r="A1285" s="265">
        <v>215061</v>
      </c>
      <c r="B1285" s="265" t="s">
        <v>3417</v>
      </c>
      <c r="C1285" s="265" t="s">
        <v>264</v>
      </c>
      <c r="D1285" s="265" t="s">
        <v>264</v>
      </c>
      <c r="E1285" s="265" t="s">
        <v>266</v>
      </c>
      <c r="F1285" s="265" t="s">
        <v>264</v>
      </c>
      <c r="G1285" s="265" t="s">
        <v>266</v>
      </c>
      <c r="H1285" s="265" t="s">
        <v>265</v>
      </c>
      <c r="I1285" s="265" t="s">
        <v>264</v>
      </c>
      <c r="J1285" s="265" t="s">
        <v>264</v>
      </c>
      <c r="K1285" s="265" t="s">
        <v>264</v>
      </c>
      <c r="L1285" s="265" t="s">
        <v>266</v>
      </c>
      <c r="AQ1285" s="267"/>
    </row>
    <row r="1286" spans="1:43" s="265" customFormat="1">
      <c r="A1286" s="265">
        <v>215867</v>
      </c>
      <c r="B1286" s="265" t="s">
        <v>3417</v>
      </c>
      <c r="C1286" s="265" t="s">
        <v>265</v>
      </c>
      <c r="D1286" s="265" t="s">
        <v>266</v>
      </c>
      <c r="E1286" s="265" t="s">
        <v>266</v>
      </c>
      <c r="F1286" s="265" t="s">
        <v>266</v>
      </c>
      <c r="G1286" s="265" t="s">
        <v>265</v>
      </c>
      <c r="H1286" s="265" t="s">
        <v>265</v>
      </c>
      <c r="I1286" s="265" t="s">
        <v>265</v>
      </c>
      <c r="J1286" s="265" t="s">
        <v>265</v>
      </c>
      <c r="K1286" s="265" t="s">
        <v>265</v>
      </c>
      <c r="L1286" s="265" t="s">
        <v>265</v>
      </c>
      <c r="AQ1286" s="267"/>
    </row>
    <row r="1287" spans="1:43" s="265" customFormat="1">
      <c r="A1287" s="265">
        <v>215063</v>
      </c>
      <c r="B1287" s="265" t="s">
        <v>3417</v>
      </c>
      <c r="C1287" s="265" t="s">
        <v>264</v>
      </c>
      <c r="D1287" s="265" t="s">
        <v>266</v>
      </c>
      <c r="E1287" s="265" t="s">
        <v>266</v>
      </c>
      <c r="F1287" s="265" t="s">
        <v>264</v>
      </c>
      <c r="G1287" s="265" t="s">
        <v>266</v>
      </c>
      <c r="H1287" s="265" t="s">
        <v>265</v>
      </c>
      <c r="I1287" s="265" t="s">
        <v>265</v>
      </c>
      <c r="J1287" s="265" t="s">
        <v>265</v>
      </c>
      <c r="K1287" s="265" t="s">
        <v>265</v>
      </c>
      <c r="L1287" s="265" t="s">
        <v>265</v>
      </c>
      <c r="AQ1287" s="267"/>
    </row>
    <row r="1288" spans="1:43" s="265" customFormat="1">
      <c r="A1288" s="265">
        <v>215868</v>
      </c>
      <c r="B1288" s="265" t="s">
        <v>3417</v>
      </c>
      <c r="C1288" s="265" t="s">
        <v>266</v>
      </c>
      <c r="D1288" s="265" t="s">
        <v>266</v>
      </c>
      <c r="E1288" s="265" t="s">
        <v>266</v>
      </c>
      <c r="F1288" s="265" t="s">
        <v>266</v>
      </c>
      <c r="G1288" s="265" t="s">
        <v>265</v>
      </c>
      <c r="H1288" s="265" t="s">
        <v>265</v>
      </c>
      <c r="I1288" s="265" t="s">
        <v>265</v>
      </c>
      <c r="J1288" s="265" t="s">
        <v>265</v>
      </c>
      <c r="K1288" s="265" t="s">
        <v>265</v>
      </c>
      <c r="L1288" s="265" t="s">
        <v>265</v>
      </c>
      <c r="AQ1288" s="267"/>
    </row>
    <row r="1289" spans="1:43" s="265" customFormat="1">
      <c r="A1289" s="265">
        <v>215869</v>
      </c>
      <c r="B1289" s="265" t="s">
        <v>3417</v>
      </c>
      <c r="C1289" s="265" t="s">
        <v>266</v>
      </c>
      <c r="D1289" s="265" t="s">
        <v>266</v>
      </c>
      <c r="E1289" s="265" t="s">
        <v>266</v>
      </c>
      <c r="F1289" s="265" t="s">
        <v>266</v>
      </c>
      <c r="G1289" s="265" t="s">
        <v>266</v>
      </c>
      <c r="H1289" s="265" t="s">
        <v>265</v>
      </c>
      <c r="I1289" s="265" t="s">
        <v>265</v>
      </c>
      <c r="J1289" s="265" t="s">
        <v>265</v>
      </c>
      <c r="K1289" s="265" t="s">
        <v>265</v>
      </c>
      <c r="L1289" s="265" t="s">
        <v>265</v>
      </c>
      <c r="AQ1289" s="267"/>
    </row>
    <row r="1290" spans="1:43" s="265" customFormat="1">
      <c r="A1290" s="265">
        <v>213934</v>
      </c>
      <c r="B1290" s="265" t="s">
        <v>3417</v>
      </c>
      <c r="C1290" s="265" t="s">
        <v>265</v>
      </c>
      <c r="D1290" s="265" t="s">
        <v>264</v>
      </c>
      <c r="E1290" s="265" t="s">
        <v>264</v>
      </c>
      <c r="F1290" s="265" t="s">
        <v>264</v>
      </c>
      <c r="G1290" s="265" t="s">
        <v>264</v>
      </c>
      <c r="H1290" s="265" t="s">
        <v>264</v>
      </c>
      <c r="I1290" s="265" t="s">
        <v>264</v>
      </c>
      <c r="J1290" s="265" t="s">
        <v>266</v>
      </c>
      <c r="K1290" s="265" t="s">
        <v>266</v>
      </c>
      <c r="L1290" s="265" t="s">
        <v>265</v>
      </c>
      <c r="AQ1290" s="267"/>
    </row>
    <row r="1291" spans="1:43" s="265" customFormat="1">
      <c r="A1291" s="265">
        <v>215870</v>
      </c>
      <c r="B1291" s="265" t="s">
        <v>3417</v>
      </c>
      <c r="C1291" s="265" t="s">
        <v>266</v>
      </c>
      <c r="D1291" s="265" t="s">
        <v>266</v>
      </c>
      <c r="E1291" s="265" t="s">
        <v>266</v>
      </c>
      <c r="F1291" s="265" t="s">
        <v>266</v>
      </c>
      <c r="G1291" s="265" t="s">
        <v>266</v>
      </c>
      <c r="H1291" s="265" t="s">
        <v>265</v>
      </c>
      <c r="I1291" s="265" t="s">
        <v>265</v>
      </c>
      <c r="J1291" s="265" t="s">
        <v>265</v>
      </c>
      <c r="K1291" s="265" t="s">
        <v>265</v>
      </c>
      <c r="L1291" s="265" t="s">
        <v>265</v>
      </c>
      <c r="AQ1291" s="267"/>
    </row>
    <row r="1292" spans="1:43" s="265" customFormat="1">
      <c r="A1292" s="265">
        <v>211781</v>
      </c>
      <c r="B1292" s="265" t="s">
        <v>3417</v>
      </c>
      <c r="C1292" s="265" t="s">
        <v>264</v>
      </c>
      <c r="D1292" s="265" t="s">
        <v>264</v>
      </c>
      <c r="E1292" s="265" t="s">
        <v>264</v>
      </c>
      <c r="F1292" s="265" t="s">
        <v>265</v>
      </c>
      <c r="G1292" s="265" t="s">
        <v>265</v>
      </c>
      <c r="H1292" s="265" t="s">
        <v>265</v>
      </c>
      <c r="I1292" s="265" t="s">
        <v>264</v>
      </c>
      <c r="J1292" s="265" t="s">
        <v>266</v>
      </c>
      <c r="K1292" s="265" t="s">
        <v>264</v>
      </c>
      <c r="L1292" s="265" t="s">
        <v>264</v>
      </c>
      <c r="AQ1292" s="267"/>
    </row>
    <row r="1293" spans="1:43" s="265" customFormat="1">
      <c r="A1293" s="265">
        <v>215871</v>
      </c>
      <c r="B1293" s="265" t="s">
        <v>3417</v>
      </c>
      <c r="C1293" s="265" t="s">
        <v>265</v>
      </c>
      <c r="D1293" s="265" t="s">
        <v>266</v>
      </c>
      <c r="E1293" s="265" t="s">
        <v>266</v>
      </c>
      <c r="F1293" s="265" t="s">
        <v>265</v>
      </c>
      <c r="G1293" s="265" t="s">
        <v>265</v>
      </c>
      <c r="H1293" s="265" t="s">
        <v>265</v>
      </c>
      <c r="I1293" s="265" t="s">
        <v>265</v>
      </c>
      <c r="J1293" s="265" t="s">
        <v>265</v>
      </c>
      <c r="K1293" s="265" t="s">
        <v>265</v>
      </c>
      <c r="L1293" s="265" t="s">
        <v>265</v>
      </c>
      <c r="AQ1293" s="267"/>
    </row>
    <row r="1294" spans="1:43" s="265" customFormat="1">
      <c r="A1294" s="265">
        <v>215872</v>
      </c>
      <c r="B1294" s="265" t="s">
        <v>3417</v>
      </c>
      <c r="C1294" s="265" t="s">
        <v>266</v>
      </c>
      <c r="D1294" s="265" t="s">
        <v>266</v>
      </c>
      <c r="E1294" s="265" t="s">
        <v>266</v>
      </c>
      <c r="F1294" s="265" t="s">
        <v>266</v>
      </c>
      <c r="G1294" s="265" t="s">
        <v>265</v>
      </c>
      <c r="H1294" s="265" t="s">
        <v>265</v>
      </c>
      <c r="I1294" s="265" t="s">
        <v>265</v>
      </c>
      <c r="J1294" s="265" t="s">
        <v>265</v>
      </c>
      <c r="K1294" s="265" t="s">
        <v>265</v>
      </c>
      <c r="L1294" s="265" t="s">
        <v>265</v>
      </c>
      <c r="AQ1294" s="267"/>
    </row>
    <row r="1295" spans="1:43" s="265" customFormat="1">
      <c r="A1295" s="265">
        <v>212637</v>
      </c>
      <c r="B1295" s="265" t="s">
        <v>3417</v>
      </c>
      <c r="C1295" s="265" t="s">
        <v>265</v>
      </c>
      <c r="D1295" s="265" t="s">
        <v>264</v>
      </c>
      <c r="E1295" s="265" t="s">
        <v>264</v>
      </c>
      <c r="F1295" s="265" t="s">
        <v>264</v>
      </c>
      <c r="G1295" s="265" t="s">
        <v>265</v>
      </c>
      <c r="H1295" s="265" t="s">
        <v>265</v>
      </c>
      <c r="I1295" s="265" t="s">
        <v>266</v>
      </c>
      <c r="J1295" s="265" t="s">
        <v>265</v>
      </c>
      <c r="K1295" s="265" t="s">
        <v>266</v>
      </c>
      <c r="L1295" s="265" t="s">
        <v>266</v>
      </c>
      <c r="AQ1295" s="267"/>
    </row>
    <row r="1296" spans="1:43" s="265" customFormat="1">
      <c r="A1296" s="265">
        <v>215873</v>
      </c>
      <c r="B1296" s="265" t="s">
        <v>3417</v>
      </c>
      <c r="C1296" s="265" t="s">
        <v>266</v>
      </c>
      <c r="D1296" s="265" t="s">
        <v>266</v>
      </c>
      <c r="E1296" s="265" t="s">
        <v>266</v>
      </c>
      <c r="F1296" s="265" t="s">
        <v>266</v>
      </c>
      <c r="G1296" s="265" t="s">
        <v>266</v>
      </c>
      <c r="H1296" s="265" t="s">
        <v>265</v>
      </c>
      <c r="I1296" s="265" t="s">
        <v>265</v>
      </c>
      <c r="J1296" s="265" t="s">
        <v>265</v>
      </c>
      <c r="K1296" s="265" t="s">
        <v>265</v>
      </c>
      <c r="L1296" s="265" t="s">
        <v>265</v>
      </c>
      <c r="AQ1296" s="267"/>
    </row>
    <row r="1297" spans="1:43" s="265" customFormat="1">
      <c r="A1297" s="265">
        <v>215874</v>
      </c>
      <c r="B1297" s="265" t="s">
        <v>3417</v>
      </c>
      <c r="C1297" s="265" t="s">
        <v>266</v>
      </c>
      <c r="D1297" s="265" t="s">
        <v>266</v>
      </c>
      <c r="E1297" s="265" t="s">
        <v>265</v>
      </c>
      <c r="F1297" s="265" t="s">
        <v>265</v>
      </c>
      <c r="G1297" s="265" t="s">
        <v>265</v>
      </c>
      <c r="H1297" s="265" t="s">
        <v>265</v>
      </c>
      <c r="I1297" s="265" t="s">
        <v>265</v>
      </c>
      <c r="J1297" s="265" t="s">
        <v>265</v>
      </c>
      <c r="K1297" s="265" t="s">
        <v>265</v>
      </c>
      <c r="L1297" s="265" t="s">
        <v>265</v>
      </c>
      <c r="AQ1297" s="267"/>
    </row>
    <row r="1298" spans="1:43" s="265" customFormat="1">
      <c r="A1298" s="265">
        <v>215875</v>
      </c>
      <c r="B1298" s="265" t="s">
        <v>3417</v>
      </c>
      <c r="C1298" s="265" t="s">
        <v>265</v>
      </c>
      <c r="D1298" s="265" t="s">
        <v>266</v>
      </c>
      <c r="E1298" s="265" t="s">
        <v>266</v>
      </c>
      <c r="F1298" s="265" t="s">
        <v>266</v>
      </c>
      <c r="G1298" s="265" t="s">
        <v>266</v>
      </c>
      <c r="H1298" s="265" t="s">
        <v>265</v>
      </c>
      <c r="I1298" s="265" t="s">
        <v>265</v>
      </c>
      <c r="J1298" s="265" t="s">
        <v>265</v>
      </c>
      <c r="K1298" s="265" t="s">
        <v>265</v>
      </c>
      <c r="L1298" s="265" t="s">
        <v>265</v>
      </c>
      <c r="AQ1298" s="267"/>
    </row>
    <row r="1299" spans="1:43" s="265" customFormat="1">
      <c r="A1299" s="265">
        <v>215876</v>
      </c>
      <c r="B1299" s="265" t="s">
        <v>3417</v>
      </c>
      <c r="C1299" s="265" t="s">
        <v>266</v>
      </c>
      <c r="D1299" s="265" t="s">
        <v>266</v>
      </c>
      <c r="E1299" s="265" t="s">
        <v>266</v>
      </c>
      <c r="F1299" s="265" t="s">
        <v>266</v>
      </c>
      <c r="G1299" s="265" t="s">
        <v>265</v>
      </c>
      <c r="H1299" s="265" t="s">
        <v>265</v>
      </c>
      <c r="I1299" s="265" t="s">
        <v>265</v>
      </c>
      <c r="J1299" s="265" t="s">
        <v>265</v>
      </c>
      <c r="K1299" s="265" t="s">
        <v>265</v>
      </c>
      <c r="L1299" s="265" t="s">
        <v>265</v>
      </c>
      <c r="AQ1299" s="267"/>
    </row>
    <row r="1300" spans="1:43" s="265" customFormat="1">
      <c r="A1300" s="265">
        <v>215877</v>
      </c>
      <c r="B1300" s="265" t="s">
        <v>3417</v>
      </c>
      <c r="C1300" s="265" t="s">
        <v>266</v>
      </c>
      <c r="D1300" s="265" t="s">
        <v>266</v>
      </c>
      <c r="E1300" s="265" t="s">
        <v>266</v>
      </c>
      <c r="F1300" s="265" t="s">
        <v>266</v>
      </c>
      <c r="G1300" s="265" t="s">
        <v>266</v>
      </c>
      <c r="H1300" s="265" t="s">
        <v>265</v>
      </c>
      <c r="I1300" s="265" t="s">
        <v>265</v>
      </c>
      <c r="J1300" s="265" t="s">
        <v>265</v>
      </c>
      <c r="K1300" s="265" t="s">
        <v>265</v>
      </c>
      <c r="L1300" s="265" t="s">
        <v>265</v>
      </c>
      <c r="AQ1300" s="267"/>
    </row>
    <row r="1301" spans="1:43" s="265" customFormat="1">
      <c r="A1301" s="265">
        <v>215878</v>
      </c>
      <c r="B1301" s="265" t="s">
        <v>3417</v>
      </c>
      <c r="C1301" s="265" t="s">
        <v>266</v>
      </c>
      <c r="D1301" s="265" t="s">
        <v>266</v>
      </c>
      <c r="E1301" s="265" t="s">
        <v>266</v>
      </c>
      <c r="F1301" s="265" t="s">
        <v>266</v>
      </c>
      <c r="G1301" s="265" t="s">
        <v>266</v>
      </c>
      <c r="H1301" s="265" t="s">
        <v>265</v>
      </c>
      <c r="I1301" s="265" t="s">
        <v>265</v>
      </c>
      <c r="J1301" s="265" t="s">
        <v>265</v>
      </c>
      <c r="K1301" s="265" t="s">
        <v>265</v>
      </c>
      <c r="L1301" s="265" t="s">
        <v>265</v>
      </c>
      <c r="AQ1301" s="267"/>
    </row>
    <row r="1302" spans="1:43" s="265" customFormat="1">
      <c r="A1302" s="265">
        <v>212639</v>
      </c>
      <c r="B1302" s="265" t="s">
        <v>3417</v>
      </c>
      <c r="C1302" s="265" t="s">
        <v>266</v>
      </c>
      <c r="D1302" s="265" t="s">
        <v>266</v>
      </c>
      <c r="E1302" s="265" t="s">
        <v>266</v>
      </c>
      <c r="F1302" s="265" t="s">
        <v>266</v>
      </c>
      <c r="G1302" s="265" t="s">
        <v>266</v>
      </c>
      <c r="H1302" s="265" t="s">
        <v>265</v>
      </c>
      <c r="I1302" s="265" t="s">
        <v>265</v>
      </c>
      <c r="J1302" s="265" t="s">
        <v>266</v>
      </c>
      <c r="K1302" s="265" t="s">
        <v>265</v>
      </c>
      <c r="L1302" s="265" t="s">
        <v>265</v>
      </c>
      <c r="AQ1302" s="267"/>
    </row>
    <row r="1303" spans="1:43" s="265" customFormat="1">
      <c r="A1303" s="265">
        <v>216202</v>
      </c>
      <c r="B1303" s="265" t="s">
        <v>3417</v>
      </c>
      <c r="C1303" s="265" t="s">
        <v>265</v>
      </c>
      <c r="D1303" s="265" t="s">
        <v>266</v>
      </c>
      <c r="E1303" s="265" t="s">
        <v>266</v>
      </c>
      <c r="F1303" s="265" t="s">
        <v>265</v>
      </c>
      <c r="G1303" s="265" t="s">
        <v>265</v>
      </c>
      <c r="H1303" s="265" t="s">
        <v>265</v>
      </c>
      <c r="I1303" s="265" t="s">
        <v>265</v>
      </c>
      <c r="J1303" s="265" t="s">
        <v>265</v>
      </c>
      <c r="K1303" s="265" t="s">
        <v>265</v>
      </c>
      <c r="L1303" s="265" t="s">
        <v>265</v>
      </c>
      <c r="AQ1303" s="267"/>
    </row>
    <row r="1304" spans="1:43" s="265" customFormat="1">
      <c r="A1304" s="265">
        <v>211094</v>
      </c>
      <c r="B1304" s="265" t="s">
        <v>3417</v>
      </c>
      <c r="C1304" s="265" t="s">
        <v>265</v>
      </c>
      <c r="D1304" s="265" t="s">
        <v>264</v>
      </c>
      <c r="E1304" s="265" t="s">
        <v>264</v>
      </c>
      <c r="F1304" s="265" t="s">
        <v>265</v>
      </c>
      <c r="G1304" s="265" t="s">
        <v>266</v>
      </c>
      <c r="H1304" s="265" t="s">
        <v>265</v>
      </c>
      <c r="I1304" s="265" t="s">
        <v>265</v>
      </c>
      <c r="J1304" s="265" t="s">
        <v>265</v>
      </c>
      <c r="K1304" s="265" t="s">
        <v>266</v>
      </c>
      <c r="L1304" s="265" t="s">
        <v>266</v>
      </c>
      <c r="AQ1304" s="267"/>
    </row>
    <row r="1305" spans="1:43" s="265" customFormat="1">
      <c r="A1305" s="265">
        <v>215879</v>
      </c>
      <c r="B1305" s="265" t="s">
        <v>3417</v>
      </c>
      <c r="C1305" s="265" t="s">
        <v>266</v>
      </c>
      <c r="D1305" s="265" t="s">
        <v>266</v>
      </c>
      <c r="E1305" s="265" t="s">
        <v>266</v>
      </c>
      <c r="F1305" s="265" t="s">
        <v>266</v>
      </c>
      <c r="G1305" s="265" t="s">
        <v>266</v>
      </c>
      <c r="H1305" s="265" t="s">
        <v>265</v>
      </c>
      <c r="I1305" s="265" t="s">
        <v>265</v>
      </c>
      <c r="J1305" s="265" t="s">
        <v>265</v>
      </c>
      <c r="K1305" s="265" t="s">
        <v>265</v>
      </c>
      <c r="L1305" s="265" t="s">
        <v>265</v>
      </c>
      <c r="AQ1305" s="267"/>
    </row>
    <row r="1306" spans="1:43" s="265" customFormat="1">
      <c r="A1306" s="265">
        <v>215880</v>
      </c>
      <c r="B1306" s="265" t="s">
        <v>3417</v>
      </c>
      <c r="C1306" s="265" t="s">
        <v>266</v>
      </c>
      <c r="D1306" s="265" t="s">
        <v>266</v>
      </c>
      <c r="E1306" s="265" t="s">
        <v>266</v>
      </c>
      <c r="F1306" s="265" t="s">
        <v>266</v>
      </c>
      <c r="G1306" s="265" t="s">
        <v>266</v>
      </c>
      <c r="H1306" s="265" t="s">
        <v>265</v>
      </c>
      <c r="I1306" s="265" t="s">
        <v>265</v>
      </c>
      <c r="J1306" s="265" t="s">
        <v>265</v>
      </c>
      <c r="K1306" s="265" t="s">
        <v>265</v>
      </c>
      <c r="L1306" s="265" t="s">
        <v>265</v>
      </c>
      <c r="AQ1306" s="267"/>
    </row>
    <row r="1307" spans="1:43" s="265" customFormat="1">
      <c r="A1307" s="265">
        <v>215881</v>
      </c>
      <c r="B1307" s="265" t="s">
        <v>3417</v>
      </c>
      <c r="C1307" s="265" t="s">
        <v>265</v>
      </c>
      <c r="D1307" s="265" t="s">
        <v>266</v>
      </c>
      <c r="E1307" s="265" t="s">
        <v>266</v>
      </c>
      <c r="F1307" s="265" t="s">
        <v>265</v>
      </c>
      <c r="G1307" s="265" t="s">
        <v>265</v>
      </c>
      <c r="H1307" s="265" t="s">
        <v>265</v>
      </c>
      <c r="I1307" s="265" t="s">
        <v>265</v>
      </c>
      <c r="J1307" s="265" t="s">
        <v>265</v>
      </c>
      <c r="K1307" s="265" t="s">
        <v>265</v>
      </c>
      <c r="L1307" s="265" t="s">
        <v>265</v>
      </c>
      <c r="AQ1307" s="267"/>
    </row>
    <row r="1308" spans="1:43" s="265" customFormat="1">
      <c r="A1308" s="265">
        <v>215882</v>
      </c>
      <c r="B1308" s="265" t="s">
        <v>3417</v>
      </c>
      <c r="C1308" s="265" t="s">
        <v>266</v>
      </c>
      <c r="D1308" s="265" t="s">
        <v>266</v>
      </c>
      <c r="E1308" s="265" t="s">
        <v>266</v>
      </c>
      <c r="F1308" s="265" t="s">
        <v>266</v>
      </c>
      <c r="G1308" s="265" t="s">
        <v>266</v>
      </c>
      <c r="H1308" s="265" t="s">
        <v>265</v>
      </c>
      <c r="I1308" s="265" t="s">
        <v>265</v>
      </c>
      <c r="J1308" s="265" t="s">
        <v>265</v>
      </c>
      <c r="K1308" s="265" t="s">
        <v>265</v>
      </c>
      <c r="L1308" s="265" t="s">
        <v>265</v>
      </c>
      <c r="AQ1308" s="267"/>
    </row>
    <row r="1309" spans="1:43" s="265" customFormat="1">
      <c r="A1309" s="265">
        <v>213955</v>
      </c>
      <c r="B1309" s="265" t="s">
        <v>3417</v>
      </c>
      <c r="C1309" s="265" t="s">
        <v>264</v>
      </c>
      <c r="D1309" s="265" t="s">
        <v>266</v>
      </c>
      <c r="E1309" s="265" t="s">
        <v>266</v>
      </c>
      <c r="F1309" s="265" t="s">
        <v>264</v>
      </c>
      <c r="G1309" s="265" t="s">
        <v>264</v>
      </c>
      <c r="H1309" s="265" t="s">
        <v>266</v>
      </c>
      <c r="I1309" s="265" t="s">
        <v>266</v>
      </c>
      <c r="J1309" s="265" t="s">
        <v>264</v>
      </c>
      <c r="K1309" s="265" t="s">
        <v>264</v>
      </c>
      <c r="L1309" s="265" t="s">
        <v>265</v>
      </c>
      <c r="AQ1309" s="267"/>
    </row>
    <row r="1310" spans="1:43" s="265" customFormat="1">
      <c r="A1310" s="265">
        <v>213956</v>
      </c>
      <c r="B1310" s="265" t="s">
        <v>3417</v>
      </c>
      <c r="C1310" s="265" t="s">
        <v>264</v>
      </c>
      <c r="D1310" s="265" t="s">
        <v>264</v>
      </c>
      <c r="E1310" s="265" t="s">
        <v>264</v>
      </c>
      <c r="F1310" s="265" t="s">
        <v>264</v>
      </c>
      <c r="G1310" s="265" t="s">
        <v>264</v>
      </c>
      <c r="H1310" s="265" t="s">
        <v>266</v>
      </c>
      <c r="I1310" s="265" t="s">
        <v>264</v>
      </c>
      <c r="J1310" s="265" t="s">
        <v>264</v>
      </c>
      <c r="K1310" s="265" t="s">
        <v>266</v>
      </c>
      <c r="L1310" s="265" t="s">
        <v>266</v>
      </c>
      <c r="AQ1310" s="267"/>
    </row>
    <row r="1311" spans="1:43" s="265" customFormat="1">
      <c r="A1311" s="265">
        <v>215084</v>
      </c>
      <c r="B1311" s="265" t="s">
        <v>3417</v>
      </c>
      <c r="C1311" s="265" t="s">
        <v>266</v>
      </c>
      <c r="D1311" s="265" t="s">
        <v>264</v>
      </c>
      <c r="E1311" s="265" t="s">
        <v>264</v>
      </c>
      <c r="F1311" s="265" t="s">
        <v>264</v>
      </c>
      <c r="G1311" s="265" t="s">
        <v>266</v>
      </c>
      <c r="H1311" s="265" t="s">
        <v>265</v>
      </c>
      <c r="I1311" s="265" t="s">
        <v>265</v>
      </c>
      <c r="J1311" s="265" t="s">
        <v>265</v>
      </c>
      <c r="K1311" s="265" t="s">
        <v>265</v>
      </c>
      <c r="L1311" s="265" t="s">
        <v>265</v>
      </c>
      <c r="AQ1311" s="267"/>
    </row>
    <row r="1312" spans="1:43" s="265" customFormat="1">
      <c r="A1312" s="265">
        <v>215883</v>
      </c>
      <c r="B1312" s="265" t="s">
        <v>3417</v>
      </c>
      <c r="C1312" s="265" t="s">
        <v>265</v>
      </c>
      <c r="D1312" s="265" t="s">
        <v>266</v>
      </c>
      <c r="E1312" s="265" t="s">
        <v>266</v>
      </c>
      <c r="F1312" s="265" t="s">
        <v>265</v>
      </c>
      <c r="G1312" s="265" t="s">
        <v>265</v>
      </c>
      <c r="H1312" s="265" t="s">
        <v>265</v>
      </c>
      <c r="I1312" s="265" t="s">
        <v>265</v>
      </c>
      <c r="J1312" s="265" t="s">
        <v>265</v>
      </c>
      <c r="K1312" s="265" t="s">
        <v>265</v>
      </c>
      <c r="L1312" s="265" t="s">
        <v>265</v>
      </c>
      <c r="AQ1312" s="267"/>
    </row>
    <row r="1313" spans="1:43" s="265" customFormat="1">
      <c r="A1313" s="265">
        <v>215086</v>
      </c>
      <c r="B1313" s="265" t="s">
        <v>3417</v>
      </c>
      <c r="C1313" s="265" t="s">
        <v>264</v>
      </c>
      <c r="D1313" s="265" t="s">
        <v>264</v>
      </c>
      <c r="E1313" s="265" t="s">
        <v>264</v>
      </c>
      <c r="F1313" s="265" t="s">
        <v>264</v>
      </c>
      <c r="G1313" s="265" t="s">
        <v>266</v>
      </c>
      <c r="H1313" s="265" t="s">
        <v>265</v>
      </c>
      <c r="I1313" s="265" t="s">
        <v>264</v>
      </c>
      <c r="J1313" s="265" t="s">
        <v>264</v>
      </c>
      <c r="K1313" s="265" t="s">
        <v>264</v>
      </c>
      <c r="L1313" s="265" t="s">
        <v>266</v>
      </c>
      <c r="AQ1313" s="267"/>
    </row>
    <row r="1314" spans="1:43" s="265" customFormat="1">
      <c r="A1314" s="265">
        <v>211099</v>
      </c>
      <c r="B1314" s="265" t="s">
        <v>3417</v>
      </c>
      <c r="C1314" s="265" t="s">
        <v>264</v>
      </c>
      <c r="D1314" s="265" t="s">
        <v>264</v>
      </c>
      <c r="E1314" s="265" t="s">
        <v>264</v>
      </c>
      <c r="F1314" s="265" t="s">
        <v>264</v>
      </c>
      <c r="G1314" s="265" t="s">
        <v>266</v>
      </c>
      <c r="H1314" s="265" t="s">
        <v>265</v>
      </c>
      <c r="I1314" s="265" t="s">
        <v>266</v>
      </c>
      <c r="J1314" s="265" t="s">
        <v>266</v>
      </c>
      <c r="K1314" s="265" t="s">
        <v>265</v>
      </c>
      <c r="L1314" s="265" t="s">
        <v>266</v>
      </c>
      <c r="AQ1314" s="267"/>
    </row>
    <row r="1315" spans="1:43" s="265" customFormat="1" ht="15.75">
      <c r="A1315" s="268">
        <v>213959</v>
      </c>
      <c r="B1315" s="265" t="s">
        <v>3417</v>
      </c>
      <c r="C1315" s="269" t="s">
        <v>264</v>
      </c>
      <c r="D1315" s="269" t="s">
        <v>264</v>
      </c>
      <c r="E1315" s="269" t="s">
        <v>264</v>
      </c>
      <c r="F1315" s="269" t="s">
        <v>264</v>
      </c>
      <c r="G1315" s="269" t="s">
        <v>264</v>
      </c>
      <c r="H1315" s="269" t="s">
        <v>266</v>
      </c>
      <c r="I1315" s="269" t="s">
        <v>264</v>
      </c>
      <c r="J1315" s="269" t="s">
        <v>264</v>
      </c>
      <c r="K1315" s="269" t="s">
        <v>264</v>
      </c>
      <c r="L1315" s="269" t="s">
        <v>266</v>
      </c>
      <c r="M1315" s="269"/>
      <c r="N1315" s="269"/>
      <c r="O1315" s="269"/>
      <c r="P1315" s="269"/>
      <c r="Q1315" s="269"/>
      <c r="R1315" s="269"/>
      <c r="S1315" s="269"/>
      <c r="T1315" s="269"/>
      <c r="U1315" s="269"/>
      <c r="V1315" s="269"/>
      <c r="W1315" s="269"/>
      <c r="X1315" s="269"/>
      <c r="Y1315" s="269"/>
      <c r="Z1315" s="269"/>
      <c r="AA1315" s="269"/>
      <c r="AB1315" s="269"/>
      <c r="AC1315" s="269"/>
      <c r="AD1315" s="269"/>
      <c r="AE1315" s="269"/>
      <c r="AF1315" s="269"/>
      <c r="AG1315" s="269"/>
      <c r="AH1315" s="269"/>
      <c r="AI1315" s="269"/>
      <c r="AJ1315" s="269"/>
      <c r="AK1315" s="269"/>
      <c r="AL1315" s="269"/>
      <c r="AM1315" s="269"/>
      <c r="AN1315" s="269"/>
      <c r="AO1315" s="269"/>
      <c r="AP1315" s="269"/>
      <c r="AQ1315" s="267"/>
    </row>
    <row r="1316" spans="1:43" s="265" customFormat="1">
      <c r="A1316" s="265">
        <v>215091</v>
      </c>
      <c r="B1316" s="265" t="s">
        <v>3417</v>
      </c>
      <c r="C1316" s="265" t="s">
        <v>265</v>
      </c>
      <c r="D1316" s="265" t="s">
        <v>264</v>
      </c>
      <c r="E1316" s="265" t="s">
        <v>266</v>
      </c>
      <c r="F1316" s="265" t="s">
        <v>265</v>
      </c>
      <c r="G1316" s="265" t="s">
        <v>266</v>
      </c>
      <c r="H1316" s="265" t="s">
        <v>266</v>
      </c>
      <c r="I1316" s="265" t="s">
        <v>265</v>
      </c>
      <c r="J1316" s="265" t="s">
        <v>266</v>
      </c>
      <c r="K1316" s="265" t="s">
        <v>266</v>
      </c>
      <c r="L1316" s="265" t="s">
        <v>265</v>
      </c>
      <c r="AQ1316" s="267"/>
    </row>
    <row r="1317" spans="1:43" s="265" customFormat="1">
      <c r="A1317" s="265">
        <v>215884</v>
      </c>
      <c r="B1317" s="265" t="s">
        <v>3417</v>
      </c>
      <c r="C1317" s="265" t="s">
        <v>266</v>
      </c>
      <c r="D1317" s="265" t="s">
        <v>266</v>
      </c>
      <c r="E1317" s="265" t="s">
        <v>266</v>
      </c>
      <c r="F1317" s="265" t="s">
        <v>265</v>
      </c>
      <c r="G1317" s="265" t="s">
        <v>266</v>
      </c>
      <c r="H1317" s="265" t="s">
        <v>265</v>
      </c>
      <c r="I1317" s="265" t="s">
        <v>265</v>
      </c>
      <c r="J1317" s="265" t="s">
        <v>265</v>
      </c>
      <c r="K1317" s="265" t="s">
        <v>265</v>
      </c>
      <c r="L1317" s="265" t="s">
        <v>265</v>
      </c>
      <c r="AQ1317" s="267"/>
    </row>
    <row r="1318" spans="1:43" s="265" customFormat="1">
      <c r="A1318" s="265">
        <v>215885</v>
      </c>
      <c r="B1318" s="265" t="s">
        <v>3417</v>
      </c>
      <c r="C1318" s="265" t="s">
        <v>266</v>
      </c>
      <c r="D1318" s="265" t="s">
        <v>266</v>
      </c>
      <c r="E1318" s="265" t="s">
        <v>265</v>
      </c>
      <c r="F1318" s="265" t="s">
        <v>265</v>
      </c>
      <c r="G1318" s="265" t="s">
        <v>265</v>
      </c>
      <c r="H1318" s="265" t="s">
        <v>265</v>
      </c>
      <c r="I1318" s="265" t="s">
        <v>265</v>
      </c>
      <c r="J1318" s="265" t="s">
        <v>265</v>
      </c>
      <c r="K1318" s="265" t="s">
        <v>265</v>
      </c>
      <c r="L1318" s="265" t="s">
        <v>265</v>
      </c>
      <c r="AQ1318" s="267"/>
    </row>
    <row r="1319" spans="1:43" s="265" customFormat="1">
      <c r="A1319" s="265">
        <v>215093</v>
      </c>
      <c r="B1319" s="265" t="s">
        <v>3417</v>
      </c>
      <c r="C1319" s="265" t="s">
        <v>264</v>
      </c>
      <c r="D1319" s="265" t="s">
        <v>264</v>
      </c>
      <c r="E1319" s="265" t="s">
        <v>264</v>
      </c>
      <c r="F1319" s="265" t="s">
        <v>264</v>
      </c>
      <c r="G1319" s="265" t="s">
        <v>264</v>
      </c>
      <c r="H1319" s="265" t="s">
        <v>265</v>
      </c>
      <c r="I1319" s="265" t="s">
        <v>266</v>
      </c>
      <c r="J1319" s="265" t="s">
        <v>266</v>
      </c>
      <c r="K1319" s="265" t="s">
        <v>266</v>
      </c>
      <c r="L1319" s="265" t="s">
        <v>266</v>
      </c>
      <c r="AQ1319" s="267"/>
    </row>
    <row r="1320" spans="1:43" s="265" customFormat="1">
      <c r="A1320" s="265">
        <v>212654</v>
      </c>
      <c r="B1320" s="265" t="s">
        <v>3417</v>
      </c>
      <c r="C1320" s="265" t="s">
        <v>264</v>
      </c>
      <c r="D1320" s="265" t="s">
        <v>264</v>
      </c>
      <c r="E1320" s="265" t="s">
        <v>264</v>
      </c>
      <c r="F1320" s="265" t="s">
        <v>266</v>
      </c>
      <c r="G1320" s="265" t="s">
        <v>265</v>
      </c>
      <c r="H1320" s="265" t="s">
        <v>265</v>
      </c>
      <c r="I1320" s="265" t="s">
        <v>265</v>
      </c>
      <c r="J1320" s="265" t="s">
        <v>265</v>
      </c>
      <c r="K1320" s="265" t="s">
        <v>266</v>
      </c>
      <c r="L1320" s="265" t="s">
        <v>265</v>
      </c>
      <c r="AQ1320" s="267"/>
    </row>
    <row r="1321" spans="1:43" s="265" customFormat="1">
      <c r="A1321" s="265">
        <v>215094</v>
      </c>
      <c r="B1321" s="265" t="s">
        <v>3417</v>
      </c>
      <c r="C1321" s="265" t="s">
        <v>266</v>
      </c>
      <c r="D1321" s="265" t="s">
        <v>264</v>
      </c>
      <c r="E1321" s="265" t="s">
        <v>264</v>
      </c>
      <c r="F1321" s="265" t="s">
        <v>266</v>
      </c>
      <c r="G1321" s="265" t="s">
        <v>266</v>
      </c>
      <c r="H1321" s="265" t="s">
        <v>265</v>
      </c>
      <c r="I1321" s="265" t="s">
        <v>265</v>
      </c>
      <c r="J1321" s="265" t="s">
        <v>266</v>
      </c>
      <c r="K1321" s="265" t="s">
        <v>266</v>
      </c>
      <c r="L1321" s="265" t="s">
        <v>265</v>
      </c>
      <c r="AQ1321" s="267"/>
    </row>
    <row r="1322" spans="1:43" s="265" customFormat="1">
      <c r="A1322" s="265">
        <v>213966</v>
      </c>
      <c r="B1322" s="265" t="s">
        <v>3417</v>
      </c>
      <c r="C1322" s="265" t="s">
        <v>266</v>
      </c>
      <c r="D1322" s="265" t="s">
        <v>264</v>
      </c>
      <c r="E1322" s="265" t="s">
        <v>264</v>
      </c>
      <c r="F1322" s="265" t="s">
        <v>266</v>
      </c>
      <c r="G1322" s="265" t="s">
        <v>265</v>
      </c>
      <c r="H1322" s="265" t="s">
        <v>266</v>
      </c>
      <c r="I1322" s="265" t="s">
        <v>265</v>
      </c>
      <c r="J1322" s="265" t="s">
        <v>265</v>
      </c>
      <c r="K1322" s="265" t="s">
        <v>266</v>
      </c>
      <c r="L1322" s="265" t="s">
        <v>265</v>
      </c>
      <c r="AQ1322" s="267"/>
    </row>
    <row r="1323" spans="1:43" s="265" customFormat="1">
      <c r="A1323" s="265">
        <v>213968</v>
      </c>
      <c r="B1323" s="265" t="s">
        <v>3417</v>
      </c>
      <c r="C1323" s="265" t="s">
        <v>266</v>
      </c>
      <c r="D1323" s="265" t="s">
        <v>264</v>
      </c>
      <c r="E1323" s="265" t="s">
        <v>264</v>
      </c>
      <c r="F1323" s="265" t="s">
        <v>264</v>
      </c>
      <c r="G1323" s="265" t="s">
        <v>266</v>
      </c>
      <c r="H1323" s="265" t="s">
        <v>265</v>
      </c>
      <c r="I1323" s="265" t="s">
        <v>265</v>
      </c>
      <c r="J1323" s="265" t="s">
        <v>265</v>
      </c>
      <c r="K1323" s="265" t="s">
        <v>265</v>
      </c>
      <c r="L1323" s="265" t="s">
        <v>265</v>
      </c>
      <c r="AQ1323" s="267"/>
    </row>
    <row r="1324" spans="1:43" s="265" customFormat="1">
      <c r="A1324" s="265">
        <v>215095</v>
      </c>
      <c r="B1324" s="265" t="s">
        <v>3417</v>
      </c>
      <c r="C1324" s="265" t="s">
        <v>264</v>
      </c>
      <c r="D1324" s="265" t="s">
        <v>266</v>
      </c>
      <c r="E1324" s="265" t="s">
        <v>266</v>
      </c>
      <c r="F1324" s="265" t="s">
        <v>264</v>
      </c>
      <c r="G1324" s="265" t="s">
        <v>265</v>
      </c>
      <c r="H1324" s="265" t="s">
        <v>265</v>
      </c>
      <c r="I1324" s="265" t="s">
        <v>265</v>
      </c>
      <c r="J1324" s="265" t="s">
        <v>265</v>
      </c>
      <c r="K1324" s="265" t="s">
        <v>265</v>
      </c>
      <c r="L1324" s="265" t="s">
        <v>266</v>
      </c>
      <c r="AQ1324" s="267"/>
    </row>
    <row r="1325" spans="1:43" s="265" customFormat="1" ht="15.75">
      <c r="A1325" s="268">
        <v>215886</v>
      </c>
      <c r="B1325" s="265" t="s">
        <v>3417</v>
      </c>
      <c r="C1325" s="269" t="s">
        <v>265</v>
      </c>
      <c r="D1325" s="269" t="s">
        <v>265</v>
      </c>
      <c r="E1325" s="269" t="s">
        <v>265</v>
      </c>
      <c r="F1325" s="269" t="s">
        <v>265</v>
      </c>
      <c r="G1325" s="269" t="s">
        <v>265</v>
      </c>
      <c r="H1325" s="269" t="s">
        <v>265</v>
      </c>
      <c r="I1325" s="269" t="s">
        <v>265</v>
      </c>
      <c r="J1325" s="269" t="s">
        <v>265</v>
      </c>
      <c r="K1325" s="269" t="s">
        <v>265</v>
      </c>
      <c r="L1325" s="269" t="s">
        <v>265</v>
      </c>
      <c r="M1325" s="269"/>
      <c r="N1325" s="269"/>
      <c r="O1325" s="269"/>
      <c r="P1325" s="269"/>
      <c r="Q1325" s="269"/>
      <c r="R1325" s="269"/>
      <c r="S1325" s="269"/>
      <c r="T1325" s="269"/>
      <c r="U1325" s="269"/>
      <c r="V1325" s="269"/>
      <c r="W1325" s="269"/>
      <c r="X1325" s="269"/>
      <c r="Y1325" s="269"/>
      <c r="Z1325" s="269"/>
      <c r="AA1325" s="269"/>
      <c r="AB1325" s="269"/>
      <c r="AC1325" s="269"/>
      <c r="AD1325" s="269"/>
      <c r="AE1325" s="269"/>
      <c r="AF1325" s="269"/>
      <c r="AG1325" s="269"/>
      <c r="AH1325" s="269"/>
      <c r="AI1325" s="269"/>
      <c r="AJ1325" s="269"/>
      <c r="AK1325" s="269"/>
      <c r="AL1325" s="269"/>
      <c r="AM1325" s="269"/>
      <c r="AN1325" s="269"/>
      <c r="AO1325" s="269"/>
      <c r="AP1325" s="269"/>
      <c r="AQ1325" s="267"/>
    </row>
    <row r="1326" spans="1:43" s="265" customFormat="1">
      <c r="A1326" s="265">
        <v>215887</v>
      </c>
      <c r="B1326" s="265" t="s">
        <v>3417</v>
      </c>
      <c r="C1326" s="265" t="s">
        <v>266</v>
      </c>
      <c r="D1326" s="265" t="s">
        <v>266</v>
      </c>
      <c r="E1326" s="265" t="s">
        <v>266</v>
      </c>
      <c r="F1326" s="265" t="s">
        <v>266</v>
      </c>
      <c r="G1326" s="265" t="s">
        <v>265</v>
      </c>
      <c r="H1326" s="265" t="s">
        <v>265</v>
      </c>
      <c r="I1326" s="265" t="s">
        <v>265</v>
      </c>
      <c r="J1326" s="265" t="s">
        <v>265</v>
      </c>
      <c r="K1326" s="265" t="s">
        <v>265</v>
      </c>
      <c r="L1326" s="265" t="s">
        <v>265</v>
      </c>
      <c r="AQ1326" s="267"/>
    </row>
    <row r="1327" spans="1:43" s="265" customFormat="1">
      <c r="A1327" s="265">
        <v>211795</v>
      </c>
      <c r="B1327" s="265" t="s">
        <v>3417</v>
      </c>
      <c r="C1327" s="265" t="s">
        <v>266</v>
      </c>
      <c r="D1327" s="265" t="s">
        <v>264</v>
      </c>
      <c r="E1327" s="265" t="s">
        <v>264</v>
      </c>
      <c r="F1327" s="265" t="s">
        <v>266</v>
      </c>
      <c r="G1327" s="265" t="s">
        <v>265</v>
      </c>
      <c r="H1327" s="265" t="s">
        <v>265</v>
      </c>
      <c r="I1327" s="265" t="s">
        <v>266</v>
      </c>
      <c r="J1327" s="265" t="s">
        <v>266</v>
      </c>
      <c r="K1327" s="265" t="s">
        <v>266</v>
      </c>
      <c r="L1327" s="265" t="s">
        <v>264</v>
      </c>
      <c r="AQ1327" s="267"/>
    </row>
    <row r="1328" spans="1:43" s="265" customFormat="1">
      <c r="A1328" s="265">
        <v>215888</v>
      </c>
      <c r="B1328" s="265" t="s">
        <v>3417</v>
      </c>
      <c r="C1328" s="265" t="s">
        <v>265</v>
      </c>
      <c r="D1328" s="265" t="s">
        <v>266</v>
      </c>
      <c r="E1328" s="265" t="s">
        <v>266</v>
      </c>
      <c r="F1328" s="265" t="s">
        <v>265</v>
      </c>
      <c r="G1328" s="265" t="s">
        <v>265</v>
      </c>
      <c r="H1328" s="265" t="s">
        <v>265</v>
      </c>
      <c r="I1328" s="265" t="s">
        <v>265</v>
      </c>
      <c r="J1328" s="265" t="s">
        <v>265</v>
      </c>
      <c r="K1328" s="265" t="s">
        <v>265</v>
      </c>
      <c r="L1328" s="265" t="s">
        <v>265</v>
      </c>
      <c r="AQ1328" s="267"/>
    </row>
    <row r="1329" spans="1:43" s="265" customFormat="1">
      <c r="A1329" s="265">
        <v>215889</v>
      </c>
      <c r="B1329" s="265" t="s">
        <v>3417</v>
      </c>
      <c r="C1329" s="265" t="s">
        <v>265</v>
      </c>
      <c r="D1329" s="265" t="s">
        <v>266</v>
      </c>
      <c r="E1329" s="265" t="s">
        <v>266</v>
      </c>
      <c r="F1329" s="265" t="s">
        <v>265</v>
      </c>
      <c r="G1329" s="265" t="s">
        <v>266</v>
      </c>
      <c r="H1329" s="265" t="s">
        <v>265</v>
      </c>
      <c r="I1329" s="265" t="s">
        <v>265</v>
      </c>
      <c r="J1329" s="265" t="s">
        <v>265</v>
      </c>
      <c r="K1329" s="265" t="s">
        <v>265</v>
      </c>
      <c r="L1329" s="265" t="s">
        <v>265</v>
      </c>
      <c r="AQ1329" s="267"/>
    </row>
    <row r="1330" spans="1:43" s="265" customFormat="1">
      <c r="A1330" s="265">
        <v>213973</v>
      </c>
      <c r="B1330" s="265" t="s">
        <v>3417</v>
      </c>
      <c r="C1330" s="265" t="s">
        <v>264</v>
      </c>
      <c r="D1330" s="265" t="s">
        <v>264</v>
      </c>
      <c r="E1330" s="265" t="s">
        <v>264</v>
      </c>
      <c r="F1330" s="265" t="s">
        <v>266</v>
      </c>
      <c r="G1330" s="265" t="s">
        <v>266</v>
      </c>
      <c r="H1330" s="265" t="s">
        <v>264</v>
      </c>
      <c r="I1330" s="265" t="s">
        <v>265</v>
      </c>
      <c r="J1330" s="265" t="s">
        <v>265</v>
      </c>
      <c r="K1330" s="265" t="s">
        <v>266</v>
      </c>
      <c r="L1330" s="265" t="s">
        <v>265</v>
      </c>
      <c r="AQ1330" s="267"/>
    </row>
    <row r="1331" spans="1:43" s="265" customFormat="1">
      <c r="A1331" s="265">
        <v>212663</v>
      </c>
      <c r="B1331" s="265" t="s">
        <v>3417</v>
      </c>
      <c r="C1331" s="265" t="s">
        <v>265</v>
      </c>
      <c r="D1331" s="265" t="s">
        <v>264</v>
      </c>
      <c r="E1331" s="265" t="s">
        <v>264</v>
      </c>
      <c r="F1331" s="265" t="s">
        <v>264</v>
      </c>
      <c r="G1331" s="265" t="s">
        <v>264</v>
      </c>
      <c r="H1331" s="265" t="s">
        <v>265</v>
      </c>
      <c r="I1331" s="265" t="s">
        <v>265</v>
      </c>
      <c r="J1331" s="265" t="s">
        <v>266</v>
      </c>
      <c r="K1331" s="265" t="s">
        <v>264</v>
      </c>
      <c r="L1331" s="265" t="s">
        <v>266</v>
      </c>
      <c r="AQ1331" s="267"/>
    </row>
    <row r="1332" spans="1:43" s="265" customFormat="1">
      <c r="A1332" s="265">
        <v>215890</v>
      </c>
      <c r="B1332" s="265" t="s">
        <v>3417</v>
      </c>
      <c r="C1332" s="265" t="s">
        <v>266</v>
      </c>
      <c r="D1332" s="265" t="s">
        <v>266</v>
      </c>
      <c r="E1332" s="265" t="s">
        <v>266</v>
      </c>
      <c r="F1332" s="265" t="s">
        <v>266</v>
      </c>
      <c r="G1332" s="265" t="s">
        <v>266</v>
      </c>
      <c r="H1332" s="265" t="s">
        <v>265</v>
      </c>
      <c r="I1332" s="265" t="s">
        <v>265</v>
      </c>
      <c r="J1332" s="265" t="s">
        <v>265</v>
      </c>
      <c r="K1332" s="265" t="s">
        <v>265</v>
      </c>
      <c r="L1332" s="265" t="s">
        <v>265</v>
      </c>
      <c r="AQ1332" s="267"/>
    </row>
    <row r="1333" spans="1:43" s="265" customFormat="1">
      <c r="A1333" s="265">
        <v>215891</v>
      </c>
      <c r="B1333" s="265" t="s">
        <v>3417</v>
      </c>
      <c r="C1333" s="265" t="s">
        <v>265</v>
      </c>
      <c r="D1333" s="265" t="s">
        <v>266</v>
      </c>
      <c r="E1333" s="265" t="s">
        <v>266</v>
      </c>
      <c r="F1333" s="265" t="s">
        <v>265</v>
      </c>
      <c r="G1333" s="265" t="s">
        <v>265</v>
      </c>
      <c r="H1333" s="265" t="s">
        <v>265</v>
      </c>
      <c r="I1333" s="265" t="s">
        <v>265</v>
      </c>
      <c r="J1333" s="265" t="s">
        <v>265</v>
      </c>
      <c r="K1333" s="265" t="s">
        <v>265</v>
      </c>
      <c r="L1333" s="265" t="s">
        <v>265</v>
      </c>
      <c r="AQ1333" s="267"/>
    </row>
    <row r="1334" spans="1:43" s="265" customFormat="1">
      <c r="A1334" s="265">
        <v>215892</v>
      </c>
      <c r="B1334" s="265" t="s">
        <v>3417</v>
      </c>
      <c r="C1334" s="265" t="s">
        <v>265</v>
      </c>
      <c r="D1334" s="265" t="s">
        <v>266</v>
      </c>
      <c r="E1334" s="265" t="s">
        <v>266</v>
      </c>
      <c r="F1334" s="265" t="s">
        <v>265</v>
      </c>
      <c r="G1334" s="265" t="s">
        <v>266</v>
      </c>
      <c r="H1334" s="265" t="s">
        <v>265</v>
      </c>
      <c r="I1334" s="265" t="s">
        <v>265</v>
      </c>
      <c r="J1334" s="265" t="s">
        <v>265</v>
      </c>
      <c r="K1334" s="265" t="s">
        <v>265</v>
      </c>
      <c r="L1334" s="265" t="s">
        <v>265</v>
      </c>
      <c r="AQ1334" s="267"/>
    </row>
    <row r="1335" spans="1:43" s="265" customFormat="1">
      <c r="A1335" s="265">
        <v>215893</v>
      </c>
      <c r="B1335" s="265" t="s">
        <v>3417</v>
      </c>
      <c r="C1335" s="265" t="s">
        <v>265</v>
      </c>
      <c r="D1335" s="265" t="s">
        <v>266</v>
      </c>
      <c r="E1335" s="265" t="s">
        <v>265</v>
      </c>
      <c r="F1335" s="265" t="s">
        <v>265</v>
      </c>
      <c r="G1335" s="265" t="s">
        <v>266</v>
      </c>
      <c r="H1335" s="265" t="s">
        <v>265</v>
      </c>
      <c r="I1335" s="265" t="s">
        <v>265</v>
      </c>
      <c r="J1335" s="265" t="s">
        <v>265</v>
      </c>
      <c r="K1335" s="265" t="s">
        <v>265</v>
      </c>
      <c r="L1335" s="265" t="s">
        <v>265</v>
      </c>
      <c r="AQ1335" s="267"/>
    </row>
    <row r="1336" spans="1:43" s="265" customFormat="1">
      <c r="A1336" s="265">
        <v>212665</v>
      </c>
      <c r="B1336" s="265" t="s">
        <v>3417</v>
      </c>
      <c r="C1336" s="265" t="s">
        <v>266</v>
      </c>
      <c r="D1336" s="265" t="s">
        <v>266</v>
      </c>
      <c r="E1336" s="265" t="s">
        <v>264</v>
      </c>
      <c r="F1336" s="265" t="s">
        <v>264</v>
      </c>
      <c r="G1336" s="265" t="s">
        <v>265</v>
      </c>
      <c r="H1336" s="265" t="s">
        <v>265</v>
      </c>
      <c r="I1336" s="265" t="s">
        <v>266</v>
      </c>
      <c r="J1336" s="265" t="s">
        <v>265</v>
      </c>
      <c r="K1336" s="265" t="s">
        <v>264</v>
      </c>
      <c r="L1336" s="265" t="s">
        <v>265</v>
      </c>
      <c r="AQ1336" s="267"/>
    </row>
    <row r="1337" spans="1:43" s="265" customFormat="1">
      <c r="A1337" s="265">
        <v>215894</v>
      </c>
      <c r="B1337" s="265" t="s">
        <v>3417</v>
      </c>
      <c r="C1337" s="265" t="s">
        <v>265</v>
      </c>
      <c r="D1337" s="265" t="s">
        <v>266</v>
      </c>
      <c r="E1337" s="265" t="s">
        <v>266</v>
      </c>
      <c r="F1337" s="265" t="s">
        <v>265</v>
      </c>
      <c r="G1337" s="265" t="s">
        <v>265</v>
      </c>
      <c r="H1337" s="265" t="s">
        <v>265</v>
      </c>
      <c r="I1337" s="265" t="s">
        <v>265</v>
      </c>
      <c r="J1337" s="265" t="s">
        <v>265</v>
      </c>
      <c r="K1337" s="265" t="s">
        <v>265</v>
      </c>
      <c r="L1337" s="265" t="s">
        <v>265</v>
      </c>
      <c r="AQ1337" s="267"/>
    </row>
    <row r="1338" spans="1:43" s="265" customFormat="1">
      <c r="A1338" s="265">
        <v>215895</v>
      </c>
      <c r="B1338" s="265" t="s">
        <v>3417</v>
      </c>
      <c r="C1338" s="265" t="s">
        <v>266</v>
      </c>
      <c r="D1338" s="265" t="s">
        <v>265</v>
      </c>
      <c r="E1338" s="265" t="s">
        <v>266</v>
      </c>
      <c r="F1338" s="265" t="s">
        <v>266</v>
      </c>
      <c r="G1338" s="265" t="s">
        <v>266</v>
      </c>
      <c r="H1338" s="265" t="s">
        <v>265</v>
      </c>
      <c r="I1338" s="265" t="s">
        <v>265</v>
      </c>
      <c r="J1338" s="265" t="s">
        <v>265</v>
      </c>
      <c r="K1338" s="265" t="s">
        <v>265</v>
      </c>
      <c r="L1338" s="265" t="s">
        <v>265</v>
      </c>
      <c r="AQ1338" s="267"/>
    </row>
    <row r="1339" spans="1:43" s="265" customFormat="1">
      <c r="A1339" s="265">
        <v>215896</v>
      </c>
      <c r="B1339" s="265" t="s">
        <v>3417</v>
      </c>
      <c r="C1339" s="265" t="s">
        <v>265</v>
      </c>
      <c r="D1339" s="265" t="s">
        <v>266</v>
      </c>
      <c r="E1339" s="265" t="s">
        <v>266</v>
      </c>
      <c r="F1339" s="265" t="s">
        <v>266</v>
      </c>
      <c r="G1339" s="265" t="s">
        <v>265</v>
      </c>
      <c r="H1339" s="265" t="s">
        <v>265</v>
      </c>
      <c r="I1339" s="265" t="s">
        <v>265</v>
      </c>
      <c r="J1339" s="265" t="s">
        <v>265</v>
      </c>
      <c r="K1339" s="265" t="s">
        <v>265</v>
      </c>
      <c r="L1339" s="265" t="s">
        <v>265</v>
      </c>
      <c r="AQ1339" s="267"/>
    </row>
    <row r="1340" spans="1:43" s="265" customFormat="1">
      <c r="A1340" s="265">
        <v>211805</v>
      </c>
      <c r="B1340" s="265" t="s">
        <v>3417</v>
      </c>
      <c r="C1340" s="265" t="s">
        <v>264</v>
      </c>
      <c r="D1340" s="265" t="s">
        <v>266</v>
      </c>
      <c r="E1340" s="265" t="s">
        <v>266</v>
      </c>
      <c r="F1340" s="265" t="s">
        <v>264</v>
      </c>
      <c r="G1340" s="265" t="s">
        <v>266</v>
      </c>
      <c r="H1340" s="265" t="s">
        <v>266</v>
      </c>
      <c r="I1340" s="265" t="s">
        <v>266</v>
      </c>
      <c r="J1340" s="265" t="s">
        <v>266</v>
      </c>
      <c r="K1340" s="265" t="s">
        <v>266</v>
      </c>
      <c r="L1340" s="265" t="s">
        <v>266</v>
      </c>
      <c r="AQ1340" s="267"/>
    </row>
    <row r="1341" spans="1:43" s="265" customFormat="1">
      <c r="A1341" s="265">
        <v>215103</v>
      </c>
      <c r="B1341" s="265" t="s">
        <v>3417</v>
      </c>
      <c r="C1341" s="265" t="s">
        <v>266</v>
      </c>
      <c r="D1341" s="265" t="s">
        <v>264</v>
      </c>
      <c r="E1341" s="265" t="s">
        <v>264</v>
      </c>
      <c r="F1341" s="265" t="s">
        <v>266</v>
      </c>
      <c r="G1341" s="265" t="s">
        <v>266</v>
      </c>
      <c r="H1341" s="265" t="s">
        <v>265</v>
      </c>
      <c r="I1341" s="265" t="s">
        <v>265</v>
      </c>
      <c r="J1341" s="265" t="s">
        <v>266</v>
      </c>
      <c r="K1341" s="265" t="s">
        <v>266</v>
      </c>
      <c r="L1341" s="265" t="s">
        <v>265</v>
      </c>
      <c r="AQ1341" s="267"/>
    </row>
    <row r="1342" spans="1:43" s="265" customFormat="1">
      <c r="A1342" s="265">
        <v>215104</v>
      </c>
      <c r="B1342" s="265" t="s">
        <v>3417</v>
      </c>
      <c r="C1342" s="265" t="s">
        <v>265</v>
      </c>
      <c r="D1342" s="265" t="s">
        <v>264</v>
      </c>
      <c r="E1342" s="265" t="s">
        <v>266</v>
      </c>
      <c r="F1342" s="265" t="s">
        <v>264</v>
      </c>
      <c r="G1342" s="265" t="s">
        <v>266</v>
      </c>
      <c r="H1342" s="265" t="s">
        <v>265</v>
      </c>
      <c r="I1342" s="265" t="s">
        <v>265</v>
      </c>
      <c r="J1342" s="265" t="s">
        <v>265</v>
      </c>
      <c r="K1342" s="265" t="s">
        <v>266</v>
      </c>
      <c r="L1342" s="265" t="s">
        <v>265</v>
      </c>
      <c r="AQ1342" s="267"/>
    </row>
    <row r="1343" spans="1:43" s="265" customFormat="1">
      <c r="A1343" s="265">
        <v>215897</v>
      </c>
      <c r="B1343" s="265" t="s">
        <v>3417</v>
      </c>
      <c r="C1343" s="265" t="s">
        <v>266</v>
      </c>
      <c r="D1343" s="265" t="s">
        <v>266</v>
      </c>
      <c r="E1343" s="265" t="s">
        <v>266</v>
      </c>
      <c r="F1343" s="265" t="s">
        <v>266</v>
      </c>
      <c r="G1343" s="265" t="s">
        <v>266</v>
      </c>
      <c r="H1343" s="265" t="s">
        <v>265</v>
      </c>
      <c r="I1343" s="265" t="s">
        <v>265</v>
      </c>
      <c r="J1343" s="265" t="s">
        <v>265</v>
      </c>
      <c r="K1343" s="265" t="s">
        <v>265</v>
      </c>
      <c r="L1343" s="265" t="s">
        <v>265</v>
      </c>
      <c r="AQ1343" s="267"/>
    </row>
    <row r="1344" spans="1:43" s="265" customFormat="1">
      <c r="A1344" s="265">
        <v>215898</v>
      </c>
      <c r="B1344" s="265" t="s">
        <v>3417</v>
      </c>
      <c r="C1344" s="265" t="s">
        <v>266</v>
      </c>
      <c r="D1344" s="265" t="s">
        <v>266</v>
      </c>
      <c r="E1344" s="265" t="s">
        <v>266</v>
      </c>
      <c r="F1344" s="265" t="s">
        <v>266</v>
      </c>
      <c r="G1344" s="265" t="s">
        <v>266</v>
      </c>
      <c r="H1344" s="265" t="s">
        <v>265</v>
      </c>
      <c r="I1344" s="265" t="s">
        <v>265</v>
      </c>
      <c r="J1344" s="265" t="s">
        <v>265</v>
      </c>
      <c r="K1344" s="265" t="s">
        <v>265</v>
      </c>
      <c r="L1344" s="265" t="s">
        <v>265</v>
      </c>
      <c r="AQ1344" s="267"/>
    </row>
    <row r="1345" spans="1:43" s="265" customFormat="1">
      <c r="A1345" s="265">
        <v>215899</v>
      </c>
      <c r="B1345" s="265" t="s">
        <v>3417</v>
      </c>
      <c r="C1345" s="265" t="s">
        <v>266</v>
      </c>
      <c r="D1345" s="265" t="s">
        <v>266</v>
      </c>
      <c r="E1345" s="265" t="s">
        <v>266</v>
      </c>
      <c r="F1345" s="265" t="s">
        <v>266</v>
      </c>
      <c r="G1345" s="265" t="s">
        <v>266</v>
      </c>
      <c r="H1345" s="265" t="s">
        <v>265</v>
      </c>
      <c r="I1345" s="265" t="s">
        <v>265</v>
      </c>
      <c r="J1345" s="265" t="s">
        <v>265</v>
      </c>
      <c r="K1345" s="265" t="s">
        <v>265</v>
      </c>
      <c r="L1345" s="265" t="s">
        <v>265</v>
      </c>
      <c r="AQ1345" s="267"/>
    </row>
    <row r="1346" spans="1:43" s="265" customFormat="1">
      <c r="A1346" s="265">
        <v>215900</v>
      </c>
      <c r="B1346" s="265" t="s">
        <v>3417</v>
      </c>
      <c r="C1346" s="265" t="s">
        <v>266</v>
      </c>
      <c r="D1346" s="265" t="s">
        <v>266</v>
      </c>
      <c r="E1346" s="265" t="s">
        <v>265</v>
      </c>
      <c r="F1346" s="265" t="s">
        <v>265</v>
      </c>
      <c r="G1346" s="265" t="s">
        <v>266</v>
      </c>
      <c r="H1346" s="265" t="s">
        <v>265</v>
      </c>
      <c r="I1346" s="265" t="s">
        <v>265</v>
      </c>
      <c r="J1346" s="265" t="s">
        <v>265</v>
      </c>
      <c r="K1346" s="265" t="s">
        <v>265</v>
      </c>
      <c r="L1346" s="265" t="s">
        <v>265</v>
      </c>
      <c r="AQ1346" s="267"/>
    </row>
    <row r="1347" spans="1:43" s="265" customFormat="1">
      <c r="A1347" s="265">
        <v>215108</v>
      </c>
      <c r="B1347" s="265" t="s">
        <v>3417</v>
      </c>
      <c r="C1347" s="265" t="s">
        <v>264</v>
      </c>
      <c r="D1347" s="265" t="s">
        <v>266</v>
      </c>
      <c r="E1347" s="265" t="s">
        <v>266</v>
      </c>
      <c r="F1347" s="265" t="s">
        <v>264</v>
      </c>
      <c r="G1347" s="265" t="s">
        <v>264</v>
      </c>
      <c r="H1347" s="265" t="s">
        <v>265</v>
      </c>
      <c r="I1347" s="265" t="s">
        <v>265</v>
      </c>
      <c r="J1347" s="265" t="s">
        <v>266</v>
      </c>
      <c r="K1347" s="265" t="s">
        <v>266</v>
      </c>
      <c r="L1347" s="265" t="s">
        <v>265</v>
      </c>
      <c r="AQ1347" s="267"/>
    </row>
    <row r="1348" spans="1:43" s="265" customFormat="1">
      <c r="A1348" s="265">
        <v>213989</v>
      </c>
      <c r="B1348" s="265" t="s">
        <v>3417</v>
      </c>
      <c r="C1348" s="265" t="s">
        <v>264</v>
      </c>
      <c r="D1348" s="265" t="s">
        <v>264</v>
      </c>
      <c r="E1348" s="265" t="s">
        <v>264</v>
      </c>
      <c r="F1348" s="265" t="s">
        <v>264</v>
      </c>
      <c r="G1348" s="265" t="s">
        <v>264</v>
      </c>
      <c r="H1348" s="265" t="s">
        <v>265</v>
      </c>
      <c r="I1348" s="265" t="s">
        <v>266</v>
      </c>
      <c r="J1348" s="265" t="s">
        <v>266</v>
      </c>
      <c r="K1348" s="265" t="s">
        <v>264</v>
      </c>
      <c r="L1348" s="265" t="s">
        <v>266</v>
      </c>
      <c r="AQ1348" s="267"/>
    </row>
    <row r="1349" spans="1:43" s="265" customFormat="1">
      <c r="A1349" s="265">
        <v>215901</v>
      </c>
      <c r="B1349" s="265" t="s">
        <v>3417</v>
      </c>
      <c r="C1349" s="265" t="s">
        <v>266</v>
      </c>
      <c r="D1349" s="265" t="s">
        <v>266</v>
      </c>
      <c r="E1349" s="265" t="s">
        <v>266</v>
      </c>
      <c r="F1349" s="265" t="s">
        <v>266</v>
      </c>
      <c r="G1349" s="265" t="s">
        <v>266</v>
      </c>
      <c r="H1349" s="265" t="s">
        <v>265</v>
      </c>
      <c r="I1349" s="265" t="s">
        <v>265</v>
      </c>
      <c r="J1349" s="265" t="s">
        <v>265</v>
      </c>
      <c r="K1349" s="265" t="s">
        <v>265</v>
      </c>
      <c r="L1349" s="265" t="s">
        <v>265</v>
      </c>
      <c r="AQ1349" s="267"/>
    </row>
    <row r="1350" spans="1:43" s="265" customFormat="1">
      <c r="A1350" s="265">
        <v>215902</v>
      </c>
      <c r="B1350" s="265" t="s">
        <v>3417</v>
      </c>
      <c r="C1350" s="265" t="s">
        <v>266</v>
      </c>
      <c r="D1350" s="265" t="s">
        <v>266</v>
      </c>
      <c r="E1350" s="265" t="s">
        <v>266</v>
      </c>
      <c r="F1350" s="265" t="s">
        <v>266</v>
      </c>
      <c r="G1350" s="265" t="s">
        <v>266</v>
      </c>
      <c r="H1350" s="265" t="s">
        <v>265</v>
      </c>
      <c r="I1350" s="265" t="s">
        <v>265</v>
      </c>
      <c r="J1350" s="265" t="s">
        <v>265</v>
      </c>
      <c r="K1350" s="265" t="s">
        <v>265</v>
      </c>
      <c r="L1350" s="265" t="s">
        <v>265</v>
      </c>
      <c r="AQ1350" s="267"/>
    </row>
    <row r="1351" spans="1:43" s="265" customFormat="1" ht="15.75">
      <c r="A1351" s="268">
        <v>212674</v>
      </c>
      <c r="B1351" s="265" t="s">
        <v>3417</v>
      </c>
      <c r="C1351" s="269" t="s">
        <v>266</v>
      </c>
      <c r="D1351" s="269" t="s">
        <v>266</v>
      </c>
      <c r="E1351" s="269" t="s">
        <v>264</v>
      </c>
      <c r="F1351" s="269" t="s">
        <v>265</v>
      </c>
      <c r="G1351" s="269" t="s">
        <v>264</v>
      </c>
      <c r="H1351" s="269" t="s">
        <v>265</v>
      </c>
      <c r="I1351" s="269" t="s">
        <v>265</v>
      </c>
      <c r="J1351" s="269" t="s">
        <v>264</v>
      </c>
      <c r="K1351" s="269" t="s">
        <v>264</v>
      </c>
      <c r="L1351" s="269" t="s">
        <v>264</v>
      </c>
      <c r="M1351" s="269"/>
      <c r="N1351" s="269"/>
      <c r="O1351" s="269"/>
      <c r="P1351" s="269"/>
      <c r="Q1351" s="269"/>
      <c r="R1351" s="269"/>
      <c r="S1351" s="269"/>
      <c r="T1351" s="269"/>
      <c r="U1351" s="269"/>
      <c r="V1351" s="269"/>
      <c r="W1351" s="269"/>
      <c r="X1351" s="269"/>
      <c r="Y1351" s="269"/>
      <c r="Z1351" s="269"/>
      <c r="AA1351" s="269"/>
      <c r="AB1351" s="269"/>
      <c r="AC1351" s="269"/>
      <c r="AD1351" s="269"/>
      <c r="AE1351" s="269"/>
      <c r="AF1351" s="269"/>
      <c r="AG1351" s="269"/>
      <c r="AH1351" s="269"/>
      <c r="AI1351" s="269"/>
      <c r="AJ1351" s="269"/>
      <c r="AK1351" s="269"/>
      <c r="AL1351" s="269"/>
      <c r="AM1351" s="269"/>
      <c r="AN1351" s="269"/>
      <c r="AO1351" s="269"/>
      <c r="AP1351" s="269"/>
      <c r="AQ1351" s="267"/>
    </row>
    <row r="1352" spans="1:43" s="265" customFormat="1">
      <c r="A1352" s="265">
        <v>213997</v>
      </c>
      <c r="B1352" s="265" t="s">
        <v>3417</v>
      </c>
      <c r="C1352" s="265" t="s">
        <v>264</v>
      </c>
      <c r="D1352" s="265" t="s">
        <v>264</v>
      </c>
      <c r="E1352" s="265" t="s">
        <v>264</v>
      </c>
      <c r="F1352" s="265" t="s">
        <v>264</v>
      </c>
      <c r="G1352" s="265" t="s">
        <v>265</v>
      </c>
      <c r="H1352" s="265" t="s">
        <v>265</v>
      </c>
      <c r="I1352" s="265" t="s">
        <v>265</v>
      </c>
      <c r="J1352" s="265" t="s">
        <v>265</v>
      </c>
      <c r="K1352" s="265" t="s">
        <v>264</v>
      </c>
      <c r="L1352" s="265" t="s">
        <v>264</v>
      </c>
      <c r="AQ1352" s="267"/>
    </row>
    <row r="1353" spans="1:43" s="265" customFormat="1">
      <c r="A1353" s="265">
        <v>215903</v>
      </c>
      <c r="B1353" s="265" t="s">
        <v>3417</v>
      </c>
      <c r="C1353" s="265" t="s">
        <v>266</v>
      </c>
      <c r="D1353" s="265" t="s">
        <v>266</v>
      </c>
      <c r="E1353" s="265" t="s">
        <v>266</v>
      </c>
      <c r="F1353" s="265" t="s">
        <v>266</v>
      </c>
      <c r="G1353" s="265" t="s">
        <v>265</v>
      </c>
      <c r="H1353" s="265" t="s">
        <v>265</v>
      </c>
      <c r="I1353" s="265" t="s">
        <v>265</v>
      </c>
      <c r="J1353" s="265" t="s">
        <v>265</v>
      </c>
      <c r="K1353" s="265" t="s">
        <v>265</v>
      </c>
      <c r="L1353" s="265" t="s">
        <v>265</v>
      </c>
      <c r="AQ1353" s="267"/>
    </row>
    <row r="1354" spans="1:43" s="265" customFormat="1">
      <c r="A1354" s="265">
        <v>215116</v>
      </c>
      <c r="B1354" s="265" t="s">
        <v>3417</v>
      </c>
      <c r="C1354" s="265" t="s">
        <v>266</v>
      </c>
      <c r="D1354" s="265" t="s">
        <v>264</v>
      </c>
      <c r="E1354" s="265" t="s">
        <v>266</v>
      </c>
      <c r="F1354" s="265" t="s">
        <v>266</v>
      </c>
      <c r="G1354" s="265" t="s">
        <v>266</v>
      </c>
      <c r="H1354" s="265" t="s">
        <v>266</v>
      </c>
      <c r="I1354" s="265" t="s">
        <v>264</v>
      </c>
      <c r="J1354" s="265" t="s">
        <v>264</v>
      </c>
      <c r="K1354" s="265" t="s">
        <v>264</v>
      </c>
      <c r="L1354" s="265" t="s">
        <v>266</v>
      </c>
      <c r="AQ1354" s="267"/>
    </row>
    <row r="1355" spans="1:43" s="265" customFormat="1">
      <c r="A1355" s="265">
        <v>215904</v>
      </c>
      <c r="B1355" s="265" t="s">
        <v>3417</v>
      </c>
      <c r="C1355" s="265" t="s">
        <v>266</v>
      </c>
      <c r="D1355" s="265" t="s">
        <v>265</v>
      </c>
      <c r="E1355" s="265" t="s">
        <v>266</v>
      </c>
      <c r="F1355" s="265" t="s">
        <v>266</v>
      </c>
      <c r="G1355" s="265" t="s">
        <v>265</v>
      </c>
      <c r="H1355" s="265" t="s">
        <v>265</v>
      </c>
      <c r="I1355" s="265" t="s">
        <v>265</v>
      </c>
      <c r="J1355" s="265" t="s">
        <v>265</v>
      </c>
      <c r="K1355" s="265" t="s">
        <v>265</v>
      </c>
      <c r="L1355" s="265" t="s">
        <v>265</v>
      </c>
      <c r="AQ1355" s="267"/>
    </row>
    <row r="1356" spans="1:43" s="265" customFormat="1">
      <c r="A1356" s="265">
        <v>215905</v>
      </c>
      <c r="B1356" s="265" t="s">
        <v>3417</v>
      </c>
      <c r="C1356" s="265" t="s">
        <v>266</v>
      </c>
      <c r="D1356" s="265" t="s">
        <v>266</v>
      </c>
      <c r="E1356" s="265" t="s">
        <v>266</v>
      </c>
      <c r="F1356" s="265" t="s">
        <v>265</v>
      </c>
      <c r="G1356" s="265" t="s">
        <v>265</v>
      </c>
      <c r="H1356" s="265" t="s">
        <v>265</v>
      </c>
      <c r="I1356" s="265" t="s">
        <v>265</v>
      </c>
      <c r="J1356" s="265" t="s">
        <v>265</v>
      </c>
      <c r="K1356" s="265" t="s">
        <v>265</v>
      </c>
      <c r="L1356" s="265" t="s">
        <v>265</v>
      </c>
      <c r="AQ1356" s="267"/>
    </row>
    <row r="1357" spans="1:43" s="265" customFormat="1">
      <c r="A1357" s="265">
        <v>214005</v>
      </c>
      <c r="B1357" s="265" t="s">
        <v>3417</v>
      </c>
      <c r="C1357" s="265" t="s">
        <v>266</v>
      </c>
      <c r="D1357" s="265" t="s">
        <v>264</v>
      </c>
      <c r="E1357" s="265" t="s">
        <v>264</v>
      </c>
      <c r="F1357" s="265" t="s">
        <v>266</v>
      </c>
      <c r="G1357" s="265" t="s">
        <v>266</v>
      </c>
      <c r="H1357" s="265" t="s">
        <v>265</v>
      </c>
      <c r="I1357" s="265" t="s">
        <v>265</v>
      </c>
      <c r="J1357" s="265" t="s">
        <v>265</v>
      </c>
      <c r="K1357" s="265" t="s">
        <v>265</v>
      </c>
      <c r="L1357" s="265" t="s">
        <v>265</v>
      </c>
      <c r="AQ1357" s="267"/>
    </row>
    <row r="1358" spans="1:43" s="265" customFormat="1">
      <c r="A1358" s="265">
        <v>215906</v>
      </c>
      <c r="B1358" s="265" t="s">
        <v>3417</v>
      </c>
      <c r="C1358" s="265" t="s">
        <v>266</v>
      </c>
      <c r="D1358" s="265" t="s">
        <v>266</v>
      </c>
      <c r="E1358" s="265" t="s">
        <v>266</v>
      </c>
      <c r="F1358" s="265" t="s">
        <v>266</v>
      </c>
      <c r="G1358" s="265" t="s">
        <v>266</v>
      </c>
      <c r="H1358" s="265" t="s">
        <v>265</v>
      </c>
      <c r="I1358" s="265" t="s">
        <v>265</v>
      </c>
      <c r="J1358" s="265" t="s">
        <v>265</v>
      </c>
      <c r="K1358" s="265" t="s">
        <v>265</v>
      </c>
      <c r="L1358" s="265" t="s">
        <v>265</v>
      </c>
      <c r="AQ1358" s="267"/>
    </row>
    <row r="1359" spans="1:43" s="265" customFormat="1">
      <c r="A1359" s="265">
        <v>212688</v>
      </c>
      <c r="B1359" s="265" t="s">
        <v>3417</v>
      </c>
      <c r="C1359" s="265" t="s">
        <v>264</v>
      </c>
      <c r="D1359" s="265" t="s">
        <v>264</v>
      </c>
      <c r="E1359" s="265" t="s">
        <v>264</v>
      </c>
      <c r="F1359" s="265" t="s">
        <v>264</v>
      </c>
      <c r="G1359" s="265" t="s">
        <v>264</v>
      </c>
      <c r="H1359" s="265" t="s">
        <v>264</v>
      </c>
      <c r="I1359" s="265" t="s">
        <v>264</v>
      </c>
      <c r="J1359" s="265" t="s">
        <v>265</v>
      </c>
      <c r="K1359" s="265" t="s">
        <v>264</v>
      </c>
      <c r="L1359" s="265" t="s">
        <v>264</v>
      </c>
      <c r="AQ1359" s="267"/>
    </row>
    <row r="1360" spans="1:43" s="265" customFormat="1">
      <c r="A1360" s="265">
        <v>215907</v>
      </c>
      <c r="B1360" s="265" t="s">
        <v>3417</v>
      </c>
      <c r="C1360" s="265" t="s">
        <v>265</v>
      </c>
      <c r="D1360" s="265" t="s">
        <v>266</v>
      </c>
      <c r="E1360" s="265" t="s">
        <v>266</v>
      </c>
      <c r="F1360" s="265" t="s">
        <v>265</v>
      </c>
      <c r="G1360" s="265" t="s">
        <v>265</v>
      </c>
      <c r="H1360" s="265" t="s">
        <v>265</v>
      </c>
      <c r="I1360" s="265" t="s">
        <v>265</v>
      </c>
      <c r="J1360" s="265" t="s">
        <v>265</v>
      </c>
      <c r="K1360" s="265" t="s">
        <v>265</v>
      </c>
      <c r="L1360" s="265" t="s">
        <v>265</v>
      </c>
      <c r="AQ1360" s="267"/>
    </row>
    <row r="1361" spans="1:43" s="265" customFormat="1">
      <c r="A1361" s="265">
        <v>214009</v>
      </c>
      <c r="B1361" s="265" t="s">
        <v>3417</v>
      </c>
      <c r="C1361" s="265" t="s">
        <v>265</v>
      </c>
      <c r="D1361" s="265" t="s">
        <v>264</v>
      </c>
      <c r="E1361" s="265" t="s">
        <v>264</v>
      </c>
      <c r="F1361" s="265" t="s">
        <v>264</v>
      </c>
      <c r="G1361" s="265" t="s">
        <v>266</v>
      </c>
      <c r="H1361" s="265" t="s">
        <v>266</v>
      </c>
      <c r="I1361" s="265" t="s">
        <v>264</v>
      </c>
      <c r="J1361" s="265" t="s">
        <v>264</v>
      </c>
      <c r="K1361" s="265" t="s">
        <v>264</v>
      </c>
      <c r="L1361" s="265" t="s">
        <v>264</v>
      </c>
      <c r="AQ1361" s="267"/>
    </row>
    <row r="1362" spans="1:43" s="265" customFormat="1">
      <c r="A1362" s="265">
        <v>215124</v>
      </c>
      <c r="B1362" s="265" t="s">
        <v>3417</v>
      </c>
      <c r="C1362" s="265" t="s">
        <v>264</v>
      </c>
      <c r="D1362" s="265" t="s">
        <v>264</v>
      </c>
      <c r="E1362" s="265" t="s">
        <v>264</v>
      </c>
      <c r="F1362" s="265" t="s">
        <v>264</v>
      </c>
      <c r="G1362" s="265" t="s">
        <v>266</v>
      </c>
      <c r="H1362" s="265" t="s">
        <v>266</v>
      </c>
      <c r="I1362" s="265" t="s">
        <v>265</v>
      </c>
      <c r="J1362" s="265" t="s">
        <v>266</v>
      </c>
      <c r="K1362" s="265" t="s">
        <v>264</v>
      </c>
      <c r="L1362" s="265" t="s">
        <v>265</v>
      </c>
      <c r="AQ1362" s="267"/>
    </row>
    <row r="1363" spans="1:43" s="265" customFormat="1" ht="15.75">
      <c r="A1363" s="268">
        <v>214011</v>
      </c>
      <c r="B1363" s="265" t="s">
        <v>3417</v>
      </c>
      <c r="C1363" s="269" t="s">
        <v>265</v>
      </c>
      <c r="D1363" s="269" t="s">
        <v>266</v>
      </c>
      <c r="E1363" s="269" t="s">
        <v>266</v>
      </c>
      <c r="F1363" s="269" t="s">
        <v>265</v>
      </c>
      <c r="G1363" s="269" t="s">
        <v>265</v>
      </c>
      <c r="H1363" s="269" t="s">
        <v>265</v>
      </c>
      <c r="I1363" s="269" t="s">
        <v>265</v>
      </c>
      <c r="J1363" s="269" t="s">
        <v>265</v>
      </c>
      <c r="K1363" s="269" t="s">
        <v>265</v>
      </c>
      <c r="L1363" s="269" t="s">
        <v>265</v>
      </c>
      <c r="M1363" s="269"/>
      <c r="N1363" s="269"/>
      <c r="O1363" s="269"/>
      <c r="P1363" s="269"/>
      <c r="Q1363" s="269"/>
      <c r="R1363" s="269"/>
      <c r="S1363" s="269"/>
      <c r="T1363" s="269"/>
      <c r="U1363" s="269"/>
      <c r="V1363" s="269"/>
      <c r="W1363" s="269"/>
      <c r="X1363" s="269"/>
      <c r="Y1363" s="269"/>
      <c r="Z1363" s="269"/>
      <c r="AA1363" s="269"/>
      <c r="AB1363" s="269"/>
      <c r="AC1363" s="269"/>
      <c r="AD1363" s="269"/>
      <c r="AE1363" s="269"/>
      <c r="AF1363" s="269"/>
      <c r="AG1363" s="269"/>
      <c r="AH1363" s="269"/>
      <c r="AI1363" s="269"/>
      <c r="AJ1363" s="269"/>
      <c r="AK1363" s="269"/>
      <c r="AL1363" s="269"/>
      <c r="AM1363" s="269"/>
      <c r="AN1363" s="269"/>
      <c r="AO1363" s="269"/>
      <c r="AP1363" s="269"/>
      <c r="AQ1363" s="267"/>
    </row>
    <row r="1364" spans="1:43" s="265" customFormat="1">
      <c r="A1364" s="265">
        <v>212695</v>
      </c>
      <c r="B1364" s="265" t="s">
        <v>3417</v>
      </c>
      <c r="C1364" s="265" t="s">
        <v>264</v>
      </c>
      <c r="D1364" s="265" t="s">
        <v>265</v>
      </c>
      <c r="E1364" s="265" t="s">
        <v>266</v>
      </c>
      <c r="F1364" s="265" t="s">
        <v>264</v>
      </c>
      <c r="G1364" s="265" t="s">
        <v>264</v>
      </c>
      <c r="H1364" s="265" t="s">
        <v>265</v>
      </c>
      <c r="I1364" s="265" t="s">
        <v>265</v>
      </c>
      <c r="J1364" s="265" t="s">
        <v>265</v>
      </c>
      <c r="K1364" s="265" t="s">
        <v>265</v>
      </c>
      <c r="L1364" s="265" t="s">
        <v>265</v>
      </c>
      <c r="AQ1364" s="267"/>
    </row>
    <row r="1365" spans="1:43" s="265" customFormat="1">
      <c r="A1365" s="265">
        <v>215908</v>
      </c>
      <c r="B1365" s="265" t="s">
        <v>3417</v>
      </c>
      <c r="C1365" s="265" t="s">
        <v>266</v>
      </c>
      <c r="D1365" s="265" t="s">
        <v>266</v>
      </c>
      <c r="E1365" s="265" t="s">
        <v>266</v>
      </c>
      <c r="F1365" s="265" t="s">
        <v>266</v>
      </c>
      <c r="G1365" s="265" t="s">
        <v>265</v>
      </c>
      <c r="H1365" s="265" t="s">
        <v>265</v>
      </c>
      <c r="I1365" s="265" t="s">
        <v>265</v>
      </c>
      <c r="J1365" s="265" t="s">
        <v>265</v>
      </c>
      <c r="K1365" s="265" t="s">
        <v>265</v>
      </c>
      <c r="L1365" s="265" t="s">
        <v>265</v>
      </c>
      <c r="AQ1365" s="267"/>
    </row>
    <row r="1366" spans="1:43" s="265" customFormat="1">
      <c r="A1366" s="265">
        <v>215909</v>
      </c>
      <c r="B1366" s="265" t="s">
        <v>3417</v>
      </c>
      <c r="C1366" s="265" t="s">
        <v>266</v>
      </c>
      <c r="D1366" s="265" t="s">
        <v>266</v>
      </c>
      <c r="E1366" s="265" t="s">
        <v>266</v>
      </c>
      <c r="F1366" s="265" t="s">
        <v>266</v>
      </c>
      <c r="G1366" s="265" t="s">
        <v>265</v>
      </c>
      <c r="H1366" s="265" t="s">
        <v>265</v>
      </c>
      <c r="I1366" s="265" t="s">
        <v>265</v>
      </c>
      <c r="J1366" s="265" t="s">
        <v>265</v>
      </c>
      <c r="K1366" s="265" t="s">
        <v>265</v>
      </c>
      <c r="L1366" s="265" t="s">
        <v>265</v>
      </c>
      <c r="AQ1366" s="267"/>
    </row>
    <row r="1367" spans="1:43" s="265" customFormat="1">
      <c r="A1367" s="265">
        <v>215910</v>
      </c>
      <c r="B1367" s="265" t="s">
        <v>3417</v>
      </c>
      <c r="C1367" s="265" t="s">
        <v>266</v>
      </c>
      <c r="D1367" s="265" t="s">
        <v>266</v>
      </c>
      <c r="E1367" s="265" t="s">
        <v>266</v>
      </c>
      <c r="F1367" s="265" t="s">
        <v>266</v>
      </c>
      <c r="G1367" s="265" t="s">
        <v>266</v>
      </c>
      <c r="H1367" s="265" t="s">
        <v>265</v>
      </c>
      <c r="I1367" s="265" t="s">
        <v>265</v>
      </c>
      <c r="J1367" s="265" t="s">
        <v>265</v>
      </c>
      <c r="K1367" s="265" t="s">
        <v>265</v>
      </c>
      <c r="L1367" s="265" t="s">
        <v>265</v>
      </c>
      <c r="AQ1367" s="267"/>
    </row>
    <row r="1368" spans="1:43" s="265" customFormat="1">
      <c r="A1368" s="265">
        <v>215911</v>
      </c>
      <c r="B1368" s="265" t="s">
        <v>3417</v>
      </c>
      <c r="C1368" s="265" t="s">
        <v>266</v>
      </c>
      <c r="D1368" s="265" t="s">
        <v>266</v>
      </c>
      <c r="E1368" s="265" t="s">
        <v>266</v>
      </c>
      <c r="F1368" s="265" t="s">
        <v>266</v>
      </c>
      <c r="G1368" s="265" t="s">
        <v>266</v>
      </c>
      <c r="H1368" s="265" t="s">
        <v>265</v>
      </c>
      <c r="I1368" s="265" t="s">
        <v>265</v>
      </c>
      <c r="J1368" s="265" t="s">
        <v>265</v>
      </c>
      <c r="K1368" s="265" t="s">
        <v>265</v>
      </c>
      <c r="L1368" s="265" t="s">
        <v>265</v>
      </c>
      <c r="AQ1368" s="267"/>
    </row>
    <row r="1369" spans="1:43" s="265" customFormat="1">
      <c r="A1369" s="265">
        <v>215912</v>
      </c>
      <c r="B1369" s="265" t="s">
        <v>3417</v>
      </c>
      <c r="C1369" s="265" t="s">
        <v>266</v>
      </c>
      <c r="D1369" s="265" t="s">
        <v>266</v>
      </c>
      <c r="E1369" s="265" t="s">
        <v>266</v>
      </c>
      <c r="F1369" s="265" t="s">
        <v>266</v>
      </c>
      <c r="G1369" s="265" t="s">
        <v>265</v>
      </c>
      <c r="H1369" s="265" t="s">
        <v>265</v>
      </c>
      <c r="I1369" s="265" t="s">
        <v>265</v>
      </c>
      <c r="J1369" s="265" t="s">
        <v>265</v>
      </c>
      <c r="K1369" s="265" t="s">
        <v>265</v>
      </c>
      <c r="L1369" s="265" t="s">
        <v>265</v>
      </c>
      <c r="AQ1369" s="267"/>
    </row>
    <row r="1370" spans="1:43" s="265" customFormat="1">
      <c r="A1370" s="265">
        <v>215130</v>
      </c>
      <c r="B1370" s="265" t="s">
        <v>3417</v>
      </c>
      <c r="C1370" s="265" t="s">
        <v>265</v>
      </c>
      <c r="D1370" s="265" t="s">
        <v>264</v>
      </c>
      <c r="E1370" s="265" t="s">
        <v>264</v>
      </c>
      <c r="F1370" s="265" t="s">
        <v>266</v>
      </c>
      <c r="G1370" s="265" t="s">
        <v>265</v>
      </c>
      <c r="H1370" s="265" t="s">
        <v>265</v>
      </c>
      <c r="I1370" s="265" t="s">
        <v>266</v>
      </c>
      <c r="J1370" s="265" t="s">
        <v>265</v>
      </c>
      <c r="K1370" s="265" t="s">
        <v>264</v>
      </c>
      <c r="L1370" s="265" t="s">
        <v>265</v>
      </c>
      <c r="AQ1370" s="267"/>
    </row>
    <row r="1371" spans="1:43" s="265" customFormat="1">
      <c r="A1371" s="265">
        <v>215913</v>
      </c>
      <c r="B1371" s="265" t="s">
        <v>3417</v>
      </c>
      <c r="C1371" s="265" t="s">
        <v>266</v>
      </c>
      <c r="D1371" s="265" t="s">
        <v>266</v>
      </c>
      <c r="E1371" s="265" t="s">
        <v>266</v>
      </c>
      <c r="F1371" s="265" t="s">
        <v>266</v>
      </c>
      <c r="G1371" s="265" t="s">
        <v>266</v>
      </c>
      <c r="H1371" s="265" t="s">
        <v>265</v>
      </c>
      <c r="I1371" s="265" t="s">
        <v>265</v>
      </c>
      <c r="J1371" s="265" t="s">
        <v>265</v>
      </c>
      <c r="K1371" s="265" t="s">
        <v>265</v>
      </c>
      <c r="L1371" s="265" t="s">
        <v>265</v>
      </c>
      <c r="AQ1371" s="267"/>
    </row>
    <row r="1372" spans="1:43" s="265" customFormat="1">
      <c r="A1372" s="265">
        <v>215131</v>
      </c>
      <c r="B1372" s="265" t="s">
        <v>3417</v>
      </c>
      <c r="C1372" s="265" t="s">
        <v>264</v>
      </c>
      <c r="D1372" s="265" t="s">
        <v>265</v>
      </c>
      <c r="E1372" s="265" t="s">
        <v>264</v>
      </c>
      <c r="F1372" s="265" t="s">
        <v>264</v>
      </c>
      <c r="G1372" s="265" t="s">
        <v>265</v>
      </c>
      <c r="H1372" s="265" t="s">
        <v>266</v>
      </c>
      <c r="I1372" s="265" t="s">
        <v>265</v>
      </c>
      <c r="J1372" s="265" t="s">
        <v>265</v>
      </c>
      <c r="K1372" s="265" t="s">
        <v>265</v>
      </c>
      <c r="L1372" s="265" t="s">
        <v>265</v>
      </c>
      <c r="AQ1372" s="267"/>
    </row>
    <row r="1373" spans="1:43" s="265" customFormat="1">
      <c r="A1373" s="265">
        <v>215132</v>
      </c>
      <c r="B1373" s="265" t="s">
        <v>3417</v>
      </c>
      <c r="C1373" s="265" t="s">
        <v>266</v>
      </c>
      <c r="D1373" s="265" t="s">
        <v>264</v>
      </c>
      <c r="E1373" s="265" t="s">
        <v>264</v>
      </c>
      <c r="F1373" s="265" t="s">
        <v>264</v>
      </c>
      <c r="G1373" s="265" t="s">
        <v>265</v>
      </c>
      <c r="H1373" s="265" t="s">
        <v>265</v>
      </c>
      <c r="I1373" s="265" t="s">
        <v>266</v>
      </c>
      <c r="J1373" s="265" t="s">
        <v>265</v>
      </c>
      <c r="K1373" s="265" t="s">
        <v>264</v>
      </c>
      <c r="L1373" s="265" t="s">
        <v>266</v>
      </c>
      <c r="AQ1373" s="267"/>
    </row>
    <row r="1374" spans="1:43" s="265" customFormat="1">
      <c r="A1374" s="265">
        <v>215914</v>
      </c>
      <c r="B1374" s="265" t="s">
        <v>3417</v>
      </c>
      <c r="C1374" s="265" t="s">
        <v>265</v>
      </c>
      <c r="D1374" s="265" t="s">
        <v>266</v>
      </c>
      <c r="E1374" s="265" t="s">
        <v>266</v>
      </c>
      <c r="F1374" s="265" t="s">
        <v>266</v>
      </c>
      <c r="G1374" s="265" t="s">
        <v>266</v>
      </c>
      <c r="H1374" s="265" t="s">
        <v>265</v>
      </c>
      <c r="I1374" s="265" t="s">
        <v>265</v>
      </c>
      <c r="J1374" s="265" t="s">
        <v>265</v>
      </c>
      <c r="K1374" s="265" t="s">
        <v>265</v>
      </c>
      <c r="L1374" s="265" t="s">
        <v>265</v>
      </c>
      <c r="AQ1374" s="267"/>
    </row>
    <row r="1375" spans="1:43" s="265" customFormat="1">
      <c r="A1375" s="265">
        <v>214026</v>
      </c>
      <c r="B1375" s="265" t="s">
        <v>3417</v>
      </c>
      <c r="C1375" s="265" t="s">
        <v>264</v>
      </c>
      <c r="D1375" s="265" t="s">
        <v>265</v>
      </c>
      <c r="E1375" s="265" t="s">
        <v>264</v>
      </c>
      <c r="F1375" s="265" t="s">
        <v>264</v>
      </c>
      <c r="G1375" s="265" t="s">
        <v>266</v>
      </c>
      <c r="H1375" s="265" t="s">
        <v>265</v>
      </c>
      <c r="I1375" s="265" t="s">
        <v>266</v>
      </c>
      <c r="J1375" s="265" t="s">
        <v>265</v>
      </c>
      <c r="K1375" s="265" t="s">
        <v>266</v>
      </c>
      <c r="L1375" s="265" t="s">
        <v>265</v>
      </c>
      <c r="AQ1375" s="267"/>
    </row>
    <row r="1376" spans="1:43" s="265" customFormat="1">
      <c r="A1376" s="265">
        <v>214028</v>
      </c>
      <c r="B1376" s="265" t="s">
        <v>3417</v>
      </c>
      <c r="C1376" s="265" t="s">
        <v>264</v>
      </c>
      <c r="D1376" s="265" t="s">
        <v>266</v>
      </c>
      <c r="E1376" s="265" t="s">
        <v>264</v>
      </c>
      <c r="F1376" s="265" t="s">
        <v>266</v>
      </c>
      <c r="G1376" s="265" t="s">
        <v>264</v>
      </c>
      <c r="H1376" s="265" t="s">
        <v>266</v>
      </c>
      <c r="I1376" s="265" t="s">
        <v>266</v>
      </c>
      <c r="J1376" s="265" t="s">
        <v>264</v>
      </c>
      <c r="K1376" s="265" t="s">
        <v>264</v>
      </c>
      <c r="L1376" s="265" t="s">
        <v>266</v>
      </c>
      <c r="AQ1376" s="267"/>
    </row>
    <row r="1377" spans="1:43" s="265" customFormat="1">
      <c r="A1377" s="265">
        <v>215915</v>
      </c>
      <c r="B1377" s="265" t="s">
        <v>3417</v>
      </c>
      <c r="C1377" s="265" t="s">
        <v>266</v>
      </c>
      <c r="D1377" s="265" t="s">
        <v>266</v>
      </c>
      <c r="E1377" s="265" t="s">
        <v>266</v>
      </c>
      <c r="F1377" s="265" t="s">
        <v>266</v>
      </c>
      <c r="G1377" s="265" t="s">
        <v>266</v>
      </c>
      <c r="H1377" s="265" t="s">
        <v>265</v>
      </c>
      <c r="I1377" s="265" t="s">
        <v>265</v>
      </c>
      <c r="J1377" s="265" t="s">
        <v>265</v>
      </c>
      <c r="K1377" s="265" t="s">
        <v>265</v>
      </c>
      <c r="L1377" s="265" t="s">
        <v>265</v>
      </c>
      <c r="AQ1377" s="267"/>
    </row>
    <row r="1378" spans="1:43" s="265" customFormat="1">
      <c r="A1378" s="265">
        <v>215916</v>
      </c>
      <c r="B1378" s="265" t="s">
        <v>3417</v>
      </c>
      <c r="C1378" s="265" t="s">
        <v>265</v>
      </c>
      <c r="D1378" s="265" t="s">
        <v>266</v>
      </c>
      <c r="E1378" s="265" t="s">
        <v>266</v>
      </c>
      <c r="F1378" s="265" t="s">
        <v>265</v>
      </c>
      <c r="G1378" s="265" t="s">
        <v>266</v>
      </c>
      <c r="H1378" s="265" t="s">
        <v>265</v>
      </c>
      <c r="I1378" s="265" t="s">
        <v>265</v>
      </c>
      <c r="J1378" s="265" t="s">
        <v>265</v>
      </c>
      <c r="K1378" s="265" t="s">
        <v>265</v>
      </c>
      <c r="L1378" s="265" t="s">
        <v>265</v>
      </c>
      <c r="AQ1378" s="267"/>
    </row>
    <row r="1379" spans="1:43" s="265" customFormat="1">
      <c r="A1379" s="265">
        <v>215917</v>
      </c>
      <c r="B1379" s="265" t="s">
        <v>3417</v>
      </c>
      <c r="C1379" s="265" t="s">
        <v>266</v>
      </c>
      <c r="D1379" s="265" t="s">
        <v>266</v>
      </c>
      <c r="E1379" s="265" t="s">
        <v>266</v>
      </c>
      <c r="F1379" s="265" t="s">
        <v>266</v>
      </c>
      <c r="G1379" s="265" t="s">
        <v>266</v>
      </c>
      <c r="H1379" s="265" t="s">
        <v>265</v>
      </c>
      <c r="I1379" s="265" t="s">
        <v>265</v>
      </c>
      <c r="J1379" s="265" t="s">
        <v>265</v>
      </c>
      <c r="K1379" s="265" t="s">
        <v>265</v>
      </c>
      <c r="L1379" s="265" t="s">
        <v>265</v>
      </c>
      <c r="AQ1379" s="267"/>
    </row>
    <row r="1380" spans="1:43" s="265" customFormat="1">
      <c r="A1380" s="265">
        <v>215136</v>
      </c>
      <c r="B1380" s="265" t="s">
        <v>3417</v>
      </c>
      <c r="C1380" s="265" t="s">
        <v>264</v>
      </c>
      <c r="D1380" s="265" t="s">
        <v>264</v>
      </c>
      <c r="E1380" s="265" t="s">
        <v>266</v>
      </c>
      <c r="F1380" s="265" t="s">
        <v>264</v>
      </c>
      <c r="G1380" s="265" t="s">
        <v>266</v>
      </c>
      <c r="H1380" s="265" t="s">
        <v>265</v>
      </c>
      <c r="I1380" s="265" t="s">
        <v>266</v>
      </c>
      <c r="J1380" s="265" t="s">
        <v>266</v>
      </c>
      <c r="K1380" s="265" t="s">
        <v>266</v>
      </c>
      <c r="L1380" s="265" t="s">
        <v>265</v>
      </c>
      <c r="AQ1380" s="267"/>
    </row>
    <row r="1381" spans="1:43" s="265" customFormat="1">
      <c r="A1381" s="265">
        <v>215137</v>
      </c>
      <c r="B1381" s="265" t="s">
        <v>3417</v>
      </c>
      <c r="C1381" s="265" t="s">
        <v>266</v>
      </c>
      <c r="D1381" s="265" t="s">
        <v>264</v>
      </c>
      <c r="E1381" s="265" t="s">
        <v>264</v>
      </c>
      <c r="F1381" s="265" t="s">
        <v>264</v>
      </c>
      <c r="G1381" s="265" t="s">
        <v>264</v>
      </c>
      <c r="H1381" s="265" t="s">
        <v>265</v>
      </c>
      <c r="I1381" s="265" t="s">
        <v>266</v>
      </c>
      <c r="J1381" s="265" t="s">
        <v>266</v>
      </c>
      <c r="K1381" s="265" t="s">
        <v>266</v>
      </c>
      <c r="L1381" s="265" t="s">
        <v>265</v>
      </c>
      <c r="AQ1381" s="267"/>
    </row>
    <row r="1382" spans="1:43" s="265" customFormat="1">
      <c r="A1382" s="265">
        <v>215138</v>
      </c>
      <c r="B1382" s="265" t="s">
        <v>3417</v>
      </c>
      <c r="C1382" s="265" t="s">
        <v>264</v>
      </c>
      <c r="D1382" s="265" t="s">
        <v>264</v>
      </c>
      <c r="E1382" s="265" t="s">
        <v>264</v>
      </c>
      <c r="F1382" s="265" t="s">
        <v>266</v>
      </c>
      <c r="G1382" s="265" t="s">
        <v>266</v>
      </c>
      <c r="H1382" s="265" t="s">
        <v>265</v>
      </c>
      <c r="I1382" s="265" t="s">
        <v>265</v>
      </c>
      <c r="J1382" s="265" t="s">
        <v>265</v>
      </c>
      <c r="K1382" s="265" t="s">
        <v>265</v>
      </c>
      <c r="L1382" s="265" t="s">
        <v>265</v>
      </c>
      <c r="AQ1382" s="267"/>
    </row>
    <row r="1383" spans="1:43" s="265" customFormat="1">
      <c r="A1383" s="265">
        <v>215918</v>
      </c>
      <c r="B1383" s="265" t="s">
        <v>3417</v>
      </c>
      <c r="C1383" s="265" t="s">
        <v>266</v>
      </c>
      <c r="D1383" s="265" t="s">
        <v>266</v>
      </c>
      <c r="E1383" s="265" t="s">
        <v>266</v>
      </c>
      <c r="F1383" s="265" t="s">
        <v>265</v>
      </c>
      <c r="G1383" s="265" t="s">
        <v>266</v>
      </c>
      <c r="H1383" s="265" t="s">
        <v>265</v>
      </c>
      <c r="I1383" s="265" t="s">
        <v>265</v>
      </c>
      <c r="J1383" s="265" t="s">
        <v>265</v>
      </c>
      <c r="K1383" s="265" t="s">
        <v>265</v>
      </c>
      <c r="L1383" s="265" t="s">
        <v>265</v>
      </c>
      <c r="AQ1383" s="267"/>
    </row>
    <row r="1384" spans="1:43" s="265" customFormat="1">
      <c r="A1384" s="265">
        <v>214036</v>
      </c>
      <c r="B1384" s="265" t="s">
        <v>3417</v>
      </c>
      <c r="C1384" s="265" t="s">
        <v>264</v>
      </c>
      <c r="D1384" s="265" t="s">
        <v>266</v>
      </c>
      <c r="E1384" s="265" t="s">
        <v>264</v>
      </c>
      <c r="F1384" s="265" t="s">
        <v>266</v>
      </c>
      <c r="G1384" s="265" t="s">
        <v>265</v>
      </c>
      <c r="H1384" s="265" t="s">
        <v>265</v>
      </c>
      <c r="I1384" s="265" t="s">
        <v>266</v>
      </c>
      <c r="J1384" s="265" t="s">
        <v>266</v>
      </c>
      <c r="K1384" s="265" t="s">
        <v>265</v>
      </c>
      <c r="L1384" s="265" t="s">
        <v>265</v>
      </c>
      <c r="AQ1384" s="267"/>
    </row>
    <row r="1385" spans="1:43" s="265" customFormat="1">
      <c r="A1385" s="265">
        <v>212707</v>
      </c>
      <c r="B1385" s="265" t="s">
        <v>3417</v>
      </c>
      <c r="C1385" s="265" t="s">
        <v>264</v>
      </c>
      <c r="D1385" s="265" t="s">
        <v>264</v>
      </c>
      <c r="E1385" s="265" t="s">
        <v>266</v>
      </c>
      <c r="F1385" s="265" t="s">
        <v>264</v>
      </c>
      <c r="G1385" s="265" t="s">
        <v>266</v>
      </c>
      <c r="H1385" s="265" t="s">
        <v>266</v>
      </c>
      <c r="I1385" s="265" t="s">
        <v>264</v>
      </c>
      <c r="J1385" s="265" t="s">
        <v>264</v>
      </c>
      <c r="K1385" s="265" t="s">
        <v>264</v>
      </c>
      <c r="L1385" s="265" t="s">
        <v>264</v>
      </c>
      <c r="AQ1385" s="267"/>
    </row>
    <row r="1386" spans="1:43" s="265" customFormat="1">
      <c r="A1386" s="265">
        <v>215139</v>
      </c>
      <c r="B1386" s="265" t="s">
        <v>3417</v>
      </c>
      <c r="C1386" s="265" t="s">
        <v>265</v>
      </c>
      <c r="D1386" s="265" t="s">
        <v>264</v>
      </c>
      <c r="E1386" s="265" t="s">
        <v>266</v>
      </c>
      <c r="F1386" s="265" t="s">
        <v>266</v>
      </c>
      <c r="G1386" s="265" t="s">
        <v>266</v>
      </c>
      <c r="H1386" s="265" t="s">
        <v>264</v>
      </c>
      <c r="I1386" s="265" t="s">
        <v>265</v>
      </c>
      <c r="J1386" s="265" t="s">
        <v>264</v>
      </c>
      <c r="K1386" s="265" t="s">
        <v>266</v>
      </c>
      <c r="L1386" s="265" t="s">
        <v>265</v>
      </c>
      <c r="AQ1386" s="267"/>
    </row>
    <row r="1387" spans="1:43" s="265" customFormat="1" ht="15.75">
      <c r="A1387" s="268">
        <v>215140</v>
      </c>
      <c r="B1387" s="265" t="s">
        <v>3417</v>
      </c>
      <c r="C1387" s="269" t="s">
        <v>265</v>
      </c>
      <c r="D1387" s="269" t="s">
        <v>266</v>
      </c>
      <c r="E1387" s="269" t="s">
        <v>265</v>
      </c>
      <c r="F1387" s="269" t="s">
        <v>266</v>
      </c>
      <c r="G1387" s="269" t="s">
        <v>265</v>
      </c>
      <c r="H1387" s="269" t="s">
        <v>265</v>
      </c>
      <c r="I1387" s="269" t="s">
        <v>265</v>
      </c>
      <c r="J1387" s="269" t="s">
        <v>265</v>
      </c>
      <c r="K1387" s="269" t="s">
        <v>265</v>
      </c>
      <c r="L1387" s="269" t="s">
        <v>265</v>
      </c>
      <c r="M1387" s="269"/>
      <c r="N1387" s="269"/>
      <c r="O1387" s="269"/>
      <c r="P1387" s="269"/>
      <c r="Q1387" s="269"/>
      <c r="R1387" s="269"/>
      <c r="S1387" s="269"/>
      <c r="T1387" s="269"/>
      <c r="U1387" s="269"/>
      <c r="V1387" s="269"/>
      <c r="W1387" s="269"/>
      <c r="X1387" s="269"/>
      <c r="Y1387" s="269"/>
      <c r="Z1387" s="269"/>
      <c r="AA1387" s="269"/>
      <c r="AB1387" s="269"/>
      <c r="AC1387" s="269"/>
      <c r="AD1387" s="269"/>
      <c r="AE1387" s="269"/>
      <c r="AF1387" s="269"/>
      <c r="AG1387" s="269"/>
      <c r="AH1387" s="269"/>
      <c r="AI1387" s="269"/>
      <c r="AJ1387" s="269"/>
      <c r="AK1387" s="269"/>
      <c r="AL1387" s="269"/>
      <c r="AM1387" s="269"/>
      <c r="AN1387" s="269"/>
      <c r="AO1387" s="269"/>
      <c r="AP1387" s="269"/>
      <c r="AQ1387" s="267"/>
    </row>
    <row r="1388" spans="1:43" s="265" customFormat="1">
      <c r="A1388" s="265">
        <v>215919</v>
      </c>
      <c r="B1388" s="265" t="s">
        <v>3417</v>
      </c>
      <c r="C1388" s="265" t="s">
        <v>266</v>
      </c>
      <c r="D1388" s="265" t="s">
        <v>266</v>
      </c>
      <c r="E1388" s="265" t="s">
        <v>266</v>
      </c>
      <c r="F1388" s="265" t="s">
        <v>266</v>
      </c>
      <c r="G1388" s="265" t="s">
        <v>265</v>
      </c>
      <c r="H1388" s="265" t="s">
        <v>265</v>
      </c>
      <c r="I1388" s="265" t="s">
        <v>265</v>
      </c>
      <c r="J1388" s="265" t="s">
        <v>265</v>
      </c>
      <c r="K1388" s="265" t="s">
        <v>265</v>
      </c>
      <c r="L1388" s="265" t="s">
        <v>265</v>
      </c>
      <c r="AQ1388" s="267"/>
    </row>
    <row r="1389" spans="1:43" s="265" customFormat="1">
      <c r="A1389" s="265">
        <v>215920</v>
      </c>
      <c r="B1389" s="265" t="s">
        <v>3417</v>
      </c>
      <c r="C1389" s="265" t="s">
        <v>265</v>
      </c>
      <c r="D1389" s="265" t="s">
        <v>266</v>
      </c>
      <c r="E1389" s="265" t="s">
        <v>266</v>
      </c>
      <c r="F1389" s="265" t="s">
        <v>266</v>
      </c>
      <c r="G1389" s="265" t="s">
        <v>265</v>
      </c>
      <c r="H1389" s="265" t="s">
        <v>265</v>
      </c>
      <c r="I1389" s="265" t="s">
        <v>265</v>
      </c>
      <c r="J1389" s="265" t="s">
        <v>265</v>
      </c>
      <c r="K1389" s="265" t="s">
        <v>265</v>
      </c>
      <c r="L1389" s="265" t="s">
        <v>265</v>
      </c>
      <c r="AQ1389" s="267"/>
    </row>
    <row r="1390" spans="1:43" s="265" customFormat="1">
      <c r="A1390" s="265">
        <v>215921</v>
      </c>
      <c r="B1390" s="265" t="s">
        <v>3417</v>
      </c>
      <c r="C1390" s="265" t="s">
        <v>266</v>
      </c>
      <c r="D1390" s="265" t="s">
        <v>266</v>
      </c>
      <c r="E1390" s="265" t="s">
        <v>266</v>
      </c>
      <c r="F1390" s="265" t="s">
        <v>266</v>
      </c>
      <c r="G1390" s="265" t="s">
        <v>266</v>
      </c>
      <c r="H1390" s="265" t="s">
        <v>265</v>
      </c>
      <c r="I1390" s="265" t="s">
        <v>265</v>
      </c>
      <c r="J1390" s="265" t="s">
        <v>265</v>
      </c>
      <c r="K1390" s="265" t="s">
        <v>265</v>
      </c>
      <c r="L1390" s="265" t="s">
        <v>265</v>
      </c>
      <c r="AQ1390" s="267"/>
    </row>
    <row r="1391" spans="1:43" s="265" customFormat="1">
      <c r="A1391" s="265">
        <v>215922</v>
      </c>
      <c r="B1391" s="265" t="s">
        <v>3417</v>
      </c>
      <c r="C1391" s="265" t="s">
        <v>266</v>
      </c>
      <c r="D1391" s="265" t="s">
        <v>266</v>
      </c>
      <c r="E1391" s="265" t="s">
        <v>266</v>
      </c>
      <c r="F1391" s="265" t="s">
        <v>266</v>
      </c>
      <c r="G1391" s="265" t="s">
        <v>265</v>
      </c>
      <c r="H1391" s="265" t="s">
        <v>265</v>
      </c>
      <c r="I1391" s="265" t="s">
        <v>265</v>
      </c>
      <c r="J1391" s="265" t="s">
        <v>265</v>
      </c>
      <c r="K1391" s="265" t="s">
        <v>265</v>
      </c>
      <c r="L1391" s="265" t="s">
        <v>265</v>
      </c>
      <c r="AQ1391" s="267"/>
    </row>
    <row r="1392" spans="1:43" s="265" customFormat="1">
      <c r="A1392" s="265">
        <v>215146</v>
      </c>
      <c r="B1392" s="265" t="s">
        <v>3417</v>
      </c>
      <c r="C1392" s="265" t="s">
        <v>264</v>
      </c>
      <c r="D1392" s="265" t="s">
        <v>266</v>
      </c>
      <c r="E1392" s="265" t="s">
        <v>264</v>
      </c>
      <c r="F1392" s="265" t="s">
        <v>264</v>
      </c>
      <c r="G1392" s="265" t="s">
        <v>264</v>
      </c>
      <c r="H1392" s="265" t="s">
        <v>265</v>
      </c>
      <c r="I1392" s="265" t="s">
        <v>265</v>
      </c>
      <c r="J1392" s="265" t="s">
        <v>265</v>
      </c>
      <c r="K1392" s="265" t="s">
        <v>265</v>
      </c>
      <c r="L1392" s="265" t="s">
        <v>265</v>
      </c>
      <c r="AQ1392" s="267"/>
    </row>
    <row r="1393" spans="1:43" s="265" customFormat="1">
      <c r="A1393" s="265">
        <v>214044</v>
      </c>
      <c r="B1393" s="265" t="s">
        <v>3417</v>
      </c>
      <c r="C1393" s="265" t="s">
        <v>265</v>
      </c>
      <c r="D1393" s="265" t="s">
        <v>264</v>
      </c>
      <c r="E1393" s="265" t="s">
        <v>264</v>
      </c>
      <c r="F1393" s="265" t="s">
        <v>264</v>
      </c>
      <c r="G1393" s="265" t="s">
        <v>265</v>
      </c>
      <c r="H1393" s="265" t="s">
        <v>265</v>
      </c>
      <c r="I1393" s="265" t="s">
        <v>265</v>
      </c>
      <c r="J1393" s="265" t="s">
        <v>265</v>
      </c>
      <c r="K1393" s="265" t="s">
        <v>265</v>
      </c>
      <c r="L1393" s="265" t="s">
        <v>265</v>
      </c>
      <c r="AQ1393" s="267"/>
    </row>
    <row r="1394" spans="1:43" s="265" customFormat="1">
      <c r="A1394" s="265">
        <v>215147</v>
      </c>
      <c r="B1394" s="265" t="s">
        <v>3417</v>
      </c>
      <c r="C1394" s="265" t="s">
        <v>266</v>
      </c>
      <c r="D1394" s="265" t="s">
        <v>266</v>
      </c>
      <c r="E1394" s="265" t="s">
        <v>264</v>
      </c>
      <c r="F1394" s="265" t="s">
        <v>264</v>
      </c>
      <c r="G1394" s="265" t="s">
        <v>265</v>
      </c>
      <c r="H1394" s="265" t="s">
        <v>265</v>
      </c>
      <c r="I1394" s="265" t="s">
        <v>265</v>
      </c>
      <c r="J1394" s="265" t="s">
        <v>265</v>
      </c>
      <c r="K1394" s="265" t="s">
        <v>265</v>
      </c>
      <c r="L1394" s="265" t="s">
        <v>265</v>
      </c>
      <c r="AQ1394" s="267"/>
    </row>
    <row r="1395" spans="1:43" s="265" customFormat="1">
      <c r="A1395" s="265">
        <v>214043</v>
      </c>
      <c r="B1395" s="265" t="s">
        <v>3417</v>
      </c>
      <c r="C1395" s="265" t="s">
        <v>264</v>
      </c>
      <c r="D1395" s="265" t="s">
        <v>264</v>
      </c>
      <c r="E1395" s="265" t="s">
        <v>264</v>
      </c>
      <c r="F1395" s="265" t="s">
        <v>264</v>
      </c>
      <c r="G1395" s="265" t="s">
        <v>264</v>
      </c>
      <c r="H1395" s="265" t="s">
        <v>265</v>
      </c>
      <c r="I1395" s="265" t="s">
        <v>265</v>
      </c>
      <c r="J1395" s="265" t="s">
        <v>264</v>
      </c>
      <c r="K1395" s="265" t="s">
        <v>266</v>
      </c>
      <c r="L1395" s="265" t="s">
        <v>266</v>
      </c>
      <c r="AQ1395" s="267"/>
    </row>
    <row r="1396" spans="1:43" s="265" customFormat="1">
      <c r="A1396" s="265">
        <v>215148</v>
      </c>
      <c r="B1396" s="265" t="s">
        <v>3417</v>
      </c>
      <c r="C1396" s="265" t="s">
        <v>264</v>
      </c>
      <c r="D1396" s="265" t="s">
        <v>266</v>
      </c>
      <c r="E1396" s="265" t="s">
        <v>266</v>
      </c>
      <c r="F1396" s="265" t="s">
        <v>266</v>
      </c>
      <c r="G1396" s="265" t="s">
        <v>266</v>
      </c>
      <c r="H1396" s="265" t="s">
        <v>265</v>
      </c>
      <c r="I1396" s="265" t="s">
        <v>265</v>
      </c>
      <c r="J1396" s="265" t="s">
        <v>265</v>
      </c>
      <c r="K1396" s="265" t="s">
        <v>265</v>
      </c>
      <c r="L1396" s="265" t="s">
        <v>266</v>
      </c>
      <c r="AQ1396" s="267"/>
    </row>
    <row r="1397" spans="1:43" s="265" customFormat="1">
      <c r="A1397" s="265">
        <v>214047</v>
      </c>
      <c r="B1397" s="265" t="s">
        <v>3417</v>
      </c>
      <c r="C1397" s="265" t="s">
        <v>266</v>
      </c>
      <c r="D1397" s="265" t="s">
        <v>266</v>
      </c>
      <c r="E1397" s="265" t="s">
        <v>266</v>
      </c>
      <c r="F1397" s="265" t="s">
        <v>266</v>
      </c>
      <c r="G1397" s="265" t="s">
        <v>266</v>
      </c>
      <c r="H1397" s="265" t="s">
        <v>265</v>
      </c>
      <c r="I1397" s="265" t="s">
        <v>266</v>
      </c>
      <c r="J1397" s="265" t="s">
        <v>266</v>
      </c>
      <c r="K1397" s="265" t="s">
        <v>264</v>
      </c>
      <c r="L1397" s="265" t="s">
        <v>266</v>
      </c>
      <c r="AQ1397" s="267"/>
    </row>
    <row r="1398" spans="1:43" s="265" customFormat="1">
      <c r="A1398" s="265">
        <v>215923</v>
      </c>
      <c r="B1398" s="265" t="s">
        <v>3417</v>
      </c>
      <c r="C1398" s="265" t="s">
        <v>266</v>
      </c>
      <c r="D1398" s="265" t="s">
        <v>266</v>
      </c>
      <c r="E1398" s="265" t="s">
        <v>266</v>
      </c>
      <c r="F1398" s="265" t="s">
        <v>266</v>
      </c>
      <c r="G1398" s="265" t="s">
        <v>265</v>
      </c>
      <c r="H1398" s="265" t="s">
        <v>265</v>
      </c>
      <c r="I1398" s="265" t="s">
        <v>265</v>
      </c>
      <c r="J1398" s="265" t="s">
        <v>265</v>
      </c>
      <c r="K1398" s="265" t="s">
        <v>265</v>
      </c>
      <c r="L1398" s="265" t="s">
        <v>265</v>
      </c>
      <c r="AQ1398" s="267"/>
    </row>
    <row r="1399" spans="1:43" s="265" customFormat="1">
      <c r="A1399" s="265">
        <v>215924</v>
      </c>
      <c r="B1399" s="265" t="s">
        <v>3417</v>
      </c>
      <c r="C1399" s="265" t="s">
        <v>265</v>
      </c>
      <c r="D1399" s="265" t="s">
        <v>266</v>
      </c>
      <c r="E1399" s="265" t="s">
        <v>266</v>
      </c>
      <c r="F1399" s="265" t="s">
        <v>265</v>
      </c>
      <c r="G1399" s="265" t="s">
        <v>265</v>
      </c>
      <c r="H1399" s="265" t="s">
        <v>265</v>
      </c>
      <c r="I1399" s="265" t="s">
        <v>265</v>
      </c>
      <c r="J1399" s="265" t="s">
        <v>265</v>
      </c>
      <c r="K1399" s="265" t="s">
        <v>265</v>
      </c>
      <c r="L1399" s="265" t="s">
        <v>265</v>
      </c>
      <c r="AQ1399" s="267"/>
    </row>
    <row r="1400" spans="1:43" s="265" customFormat="1">
      <c r="A1400" s="265">
        <v>215925</v>
      </c>
      <c r="B1400" s="265" t="s">
        <v>3417</v>
      </c>
      <c r="C1400" s="265" t="s">
        <v>266</v>
      </c>
      <c r="D1400" s="265" t="s">
        <v>266</v>
      </c>
      <c r="E1400" s="265" t="s">
        <v>266</v>
      </c>
      <c r="F1400" s="265" t="s">
        <v>266</v>
      </c>
      <c r="G1400" s="265" t="s">
        <v>265</v>
      </c>
      <c r="H1400" s="265" t="s">
        <v>265</v>
      </c>
      <c r="I1400" s="265" t="s">
        <v>265</v>
      </c>
      <c r="J1400" s="265" t="s">
        <v>265</v>
      </c>
      <c r="K1400" s="265" t="s">
        <v>265</v>
      </c>
      <c r="L1400" s="265" t="s">
        <v>265</v>
      </c>
      <c r="AQ1400" s="267"/>
    </row>
    <row r="1401" spans="1:43" s="265" customFormat="1">
      <c r="A1401" s="265">
        <v>214053</v>
      </c>
      <c r="B1401" s="265" t="s">
        <v>3417</v>
      </c>
      <c r="C1401" s="265" t="s">
        <v>266</v>
      </c>
      <c r="D1401" s="265" t="s">
        <v>264</v>
      </c>
      <c r="E1401" s="265" t="s">
        <v>266</v>
      </c>
      <c r="F1401" s="265" t="s">
        <v>266</v>
      </c>
      <c r="G1401" s="265" t="s">
        <v>266</v>
      </c>
      <c r="H1401" s="265" t="s">
        <v>265</v>
      </c>
      <c r="I1401" s="265" t="s">
        <v>266</v>
      </c>
      <c r="J1401" s="265" t="s">
        <v>265</v>
      </c>
      <c r="K1401" s="265" t="s">
        <v>265</v>
      </c>
      <c r="L1401" s="265" t="s">
        <v>265</v>
      </c>
      <c r="AQ1401" s="267"/>
    </row>
    <row r="1402" spans="1:43" s="265" customFormat="1">
      <c r="A1402" s="265">
        <v>215926</v>
      </c>
      <c r="B1402" s="265" t="s">
        <v>3417</v>
      </c>
      <c r="C1402" s="265" t="s">
        <v>265</v>
      </c>
      <c r="D1402" s="265" t="s">
        <v>266</v>
      </c>
      <c r="E1402" s="265" t="s">
        <v>265</v>
      </c>
      <c r="F1402" s="265" t="s">
        <v>266</v>
      </c>
      <c r="G1402" s="265" t="s">
        <v>265</v>
      </c>
      <c r="H1402" s="265" t="s">
        <v>265</v>
      </c>
      <c r="I1402" s="265" t="s">
        <v>265</v>
      </c>
      <c r="J1402" s="265" t="s">
        <v>265</v>
      </c>
      <c r="K1402" s="265" t="s">
        <v>265</v>
      </c>
      <c r="L1402" s="265" t="s">
        <v>265</v>
      </c>
      <c r="AQ1402" s="267"/>
    </row>
    <row r="1403" spans="1:43" s="265" customFormat="1">
      <c r="A1403" s="265">
        <v>215927</v>
      </c>
      <c r="B1403" s="265" t="s">
        <v>3417</v>
      </c>
      <c r="C1403" s="265" t="s">
        <v>266</v>
      </c>
      <c r="D1403" s="265" t="s">
        <v>266</v>
      </c>
      <c r="E1403" s="265" t="s">
        <v>266</v>
      </c>
      <c r="F1403" s="265" t="s">
        <v>266</v>
      </c>
      <c r="G1403" s="265" t="s">
        <v>266</v>
      </c>
      <c r="H1403" s="265" t="s">
        <v>265</v>
      </c>
      <c r="I1403" s="265" t="s">
        <v>265</v>
      </c>
      <c r="J1403" s="265" t="s">
        <v>265</v>
      </c>
      <c r="K1403" s="265" t="s">
        <v>265</v>
      </c>
      <c r="L1403" s="265" t="s">
        <v>265</v>
      </c>
      <c r="AQ1403" s="267"/>
    </row>
    <row r="1404" spans="1:43" s="265" customFormat="1">
      <c r="A1404" s="265">
        <v>215928</v>
      </c>
      <c r="B1404" s="265" t="s">
        <v>3417</v>
      </c>
      <c r="C1404" s="265" t="s">
        <v>266</v>
      </c>
      <c r="D1404" s="265" t="s">
        <v>266</v>
      </c>
      <c r="E1404" s="265" t="s">
        <v>266</v>
      </c>
      <c r="F1404" s="265" t="s">
        <v>266</v>
      </c>
      <c r="G1404" s="265" t="s">
        <v>266</v>
      </c>
      <c r="H1404" s="265" t="s">
        <v>265</v>
      </c>
      <c r="I1404" s="265" t="s">
        <v>265</v>
      </c>
      <c r="J1404" s="265" t="s">
        <v>265</v>
      </c>
      <c r="K1404" s="265" t="s">
        <v>265</v>
      </c>
      <c r="L1404" s="265" t="s">
        <v>265</v>
      </c>
      <c r="AQ1404" s="267"/>
    </row>
    <row r="1405" spans="1:43" s="265" customFormat="1">
      <c r="A1405" s="265">
        <v>215929</v>
      </c>
      <c r="B1405" s="265" t="s">
        <v>3417</v>
      </c>
      <c r="C1405" s="265" t="s">
        <v>265</v>
      </c>
      <c r="D1405" s="265" t="s">
        <v>266</v>
      </c>
      <c r="E1405" s="265" t="s">
        <v>266</v>
      </c>
      <c r="F1405" s="265" t="s">
        <v>266</v>
      </c>
      <c r="G1405" s="265" t="s">
        <v>265</v>
      </c>
      <c r="H1405" s="265" t="s">
        <v>265</v>
      </c>
      <c r="I1405" s="265" t="s">
        <v>265</v>
      </c>
      <c r="J1405" s="265" t="s">
        <v>265</v>
      </c>
      <c r="K1405" s="265" t="s">
        <v>265</v>
      </c>
      <c r="L1405" s="265" t="s">
        <v>265</v>
      </c>
      <c r="AQ1405" s="267"/>
    </row>
    <row r="1406" spans="1:43" s="265" customFormat="1">
      <c r="A1406" s="265">
        <v>212722</v>
      </c>
      <c r="B1406" s="265" t="s">
        <v>3417</v>
      </c>
      <c r="C1406" s="265" t="s">
        <v>266</v>
      </c>
      <c r="D1406" s="265" t="s">
        <v>264</v>
      </c>
      <c r="E1406" s="265" t="s">
        <v>264</v>
      </c>
      <c r="F1406" s="265" t="s">
        <v>266</v>
      </c>
      <c r="G1406" s="265" t="s">
        <v>266</v>
      </c>
      <c r="H1406" s="265" t="s">
        <v>266</v>
      </c>
      <c r="I1406" s="265" t="s">
        <v>265</v>
      </c>
      <c r="J1406" s="265" t="s">
        <v>265</v>
      </c>
      <c r="K1406" s="265" t="s">
        <v>264</v>
      </c>
      <c r="L1406" s="265" t="s">
        <v>266</v>
      </c>
      <c r="AQ1406" s="267"/>
    </row>
    <row r="1407" spans="1:43" s="265" customFormat="1">
      <c r="A1407" s="265">
        <v>215930</v>
      </c>
      <c r="B1407" s="265" t="s">
        <v>3417</v>
      </c>
      <c r="C1407" s="265" t="s">
        <v>265</v>
      </c>
      <c r="D1407" s="265" t="s">
        <v>266</v>
      </c>
      <c r="E1407" s="265" t="s">
        <v>266</v>
      </c>
      <c r="F1407" s="265" t="s">
        <v>266</v>
      </c>
      <c r="G1407" s="265" t="s">
        <v>265</v>
      </c>
      <c r="H1407" s="265" t="s">
        <v>265</v>
      </c>
      <c r="I1407" s="265" t="s">
        <v>265</v>
      </c>
      <c r="J1407" s="265" t="s">
        <v>265</v>
      </c>
      <c r="K1407" s="265" t="s">
        <v>265</v>
      </c>
      <c r="L1407" s="265" t="s">
        <v>265</v>
      </c>
      <c r="AQ1407" s="267"/>
    </row>
    <row r="1408" spans="1:43" s="265" customFormat="1">
      <c r="A1408" s="265">
        <v>215931</v>
      </c>
      <c r="B1408" s="265" t="s">
        <v>3417</v>
      </c>
      <c r="C1408" s="265" t="s">
        <v>265</v>
      </c>
      <c r="D1408" s="265" t="s">
        <v>266</v>
      </c>
      <c r="E1408" s="265" t="s">
        <v>266</v>
      </c>
      <c r="F1408" s="265" t="s">
        <v>266</v>
      </c>
      <c r="G1408" s="265" t="s">
        <v>266</v>
      </c>
      <c r="H1408" s="265" t="s">
        <v>265</v>
      </c>
      <c r="I1408" s="265" t="s">
        <v>265</v>
      </c>
      <c r="J1408" s="265" t="s">
        <v>265</v>
      </c>
      <c r="K1408" s="265" t="s">
        <v>265</v>
      </c>
      <c r="L1408" s="265" t="s">
        <v>265</v>
      </c>
      <c r="AQ1408" s="267"/>
    </row>
    <row r="1409" spans="1:43" s="265" customFormat="1" ht="15.75">
      <c r="A1409" s="268">
        <v>214061</v>
      </c>
      <c r="B1409" s="265" t="s">
        <v>3417</v>
      </c>
      <c r="C1409" s="269" t="s">
        <v>265</v>
      </c>
      <c r="D1409" s="269" t="s">
        <v>266</v>
      </c>
      <c r="E1409" s="269" t="s">
        <v>266</v>
      </c>
      <c r="F1409" s="269" t="s">
        <v>265</v>
      </c>
      <c r="G1409" s="269" t="s">
        <v>265</v>
      </c>
      <c r="H1409" s="269" t="s">
        <v>265</v>
      </c>
      <c r="I1409" s="269" t="s">
        <v>265</v>
      </c>
      <c r="J1409" s="269" t="s">
        <v>265</v>
      </c>
      <c r="K1409" s="269" t="s">
        <v>265</v>
      </c>
      <c r="L1409" s="269" t="s">
        <v>265</v>
      </c>
      <c r="M1409" s="269"/>
      <c r="N1409" s="269"/>
      <c r="O1409" s="269"/>
      <c r="P1409" s="269"/>
      <c r="Q1409" s="269"/>
      <c r="R1409" s="269"/>
      <c r="S1409" s="269"/>
      <c r="T1409" s="269"/>
      <c r="U1409" s="269"/>
      <c r="V1409" s="269"/>
      <c r="W1409" s="269"/>
      <c r="X1409" s="269"/>
      <c r="Y1409" s="269"/>
      <c r="Z1409" s="269"/>
      <c r="AA1409" s="269"/>
      <c r="AB1409" s="269"/>
      <c r="AC1409" s="269"/>
      <c r="AD1409" s="269"/>
      <c r="AE1409" s="269"/>
      <c r="AF1409" s="269"/>
      <c r="AG1409" s="269"/>
      <c r="AH1409" s="269"/>
      <c r="AI1409" s="269"/>
      <c r="AJ1409" s="269"/>
      <c r="AK1409" s="269"/>
      <c r="AL1409" s="269"/>
      <c r="AM1409" s="269"/>
      <c r="AN1409" s="269"/>
      <c r="AO1409" s="269"/>
      <c r="AP1409" s="269"/>
      <c r="AQ1409" s="267"/>
    </row>
    <row r="1410" spans="1:43" s="265" customFormat="1">
      <c r="A1410" s="265">
        <v>212733</v>
      </c>
      <c r="B1410" s="265" t="s">
        <v>3417</v>
      </c>
      <c r="C1410" s="265" t="s">
        <v>264</v>
      </c>
      <c r="D1410" s="265" t="s">
        <v>266</v>
      </c>
      <c r="E1410" s="265" t="s">
        <v>264</v>
      </c>
      <c r="F1410" s="265" t="s">
        <v>264</v>
      </c>
      <c r="G1410" s="265" t="s">
        <v>265</v>
      </c>
      <c r="H1410" s="265" t="s">
        <v>265</v>
      </c>
      <c r="I1410" s="265" t="s">
        <v>265</v>
      </c>
      <c r="J1410" s="265" t="s">
        <v>265</v>
      </c>
      <c r="K1410" s="265" t="s">
        <v>265</v>
      </c>
      <c r="L1410" s="265" t="s">
        <v>265</v>
      </c>
      <c r="AQ1410" s="267"/>
    </row>
    <row r="1411" spans="1:43" s="265" customFormat="1">
      <c r="A1411" s="265">
        <v>215156</v>
      </c>
      <c r="B1411" s="265" t="s">
        <v>3417</v>
      </c>
      <c r="C1411" s="265" t="s">
        <v>266</v>
      </c>
      <c r="D1411" s="265" t="s">
        <v>264</v>
      </c>
      <c r="E1411" s="265" t="s">
        <v>266</v>
      </c>
      <c r="F1411" s="265" t="s">
        <v>266</v>
      </c>
      <c r="G1411" s="265" t="s">
        <v>265</v>
      </c>
      <c r="H1411" s="265" t="s">
        <v>266</v>
      </c>
      <c r="I1411" s="265" t="s">
        <v>264</v>
      </c>
      <c r="J1411" s="265" t="s">
        <v>264</v>
      </c>
      <c r="K1411" s="265" t="s">
        <v>264</v>
      </c>
      <c r="L1411" s="265" t="s">
        <v>266</v>
      </c>
      <c r="AQ1411" s="267"/>
    </row>
    <row r="1412" spans="1:43" s="265" customFormat="1">
      <c r="A1412" s="265">
        <v>215932</v>
      </c>
      <c r="B1412" s="265" t="s">
        <v>3417</v>
      </c>
      <c r="C1412" s="265" t="s">
        <v>266</v>
      </c>
      <c r="D1412" s="265" t="s">
        <v>266</v>
      </c>
      <c r="E1412" s="265" t="s">
        <v>266</v>
      </c>
      <c r="F1412" s="265" t="s">
        <v>265</v>
      </c>
      <c r="G1412" s="265" t="s">
        <v>265</v>
      </c>
      <c r="H1412" s="265" t="s">
        <v>265</v>
      </c>
      <c r="I1412" s="265" t="s">
        <v>265</v>
      </c>
      <c r="J1412" s="265" t="s">
        <v>265</v>
      </c>
      <c r="K1412" s="265" t="s">
        <v>265</v>
      </c>
      <c r="L1412" s="265" t="s">
        <v>265</v>
      </c>
      <c r="AQ1412" s="267"/>
    </row>
    <row r="1413" spans="1:43" s="265" customFormat="1">
      <c r="A1413" s="265">
        <v>215158</v>
      </c>
      <c r="B1413" s="265" t="s">
        <v>3417</v>
      </c>
      <c r="C1413" s="265" t="s">
        <v>265</v>
      </c>
      <c r="D1413" s="265" t="s">
        <v>264</v>
      </c>
      <c r="E1413" s="265" t="s">
        <v>264</v>
      </c>
      <c r="F1413" s="265" t="s">
        <v>264</v>
      </c>
      <c r="G1413" s="265" t="s">
        <v>265</v>
      </c>
      <c r="H1413" s="265" t="s">
        <v>265</v>
      </c>
      <c r="I1413" s="265" t="s">
        <v>265</v>
      </c>
      <c r="J1413" s="265" t="s">
        <v>265</v>
      </c>
      <c r="K1413" s="265" t="s">
        <v>265</v>
      </c>
      <c r="L1413" s="265" t="s">
        <v>265</v>
      </c>
      <c r="AQ1413" s="267"/>
    </row>
    <row r="1414" spans="1:43" s="265" customFormat="1">
      <c r="A1414" s="265">
        <v>215933</v>
      </c>
      <c r="B1414" s="265" t="s">
        <v>3417</v>
      </c>
      <c r="C1414" s="265" t="s">
        <v>266</v>
      </c>
      <c r="D1414" s="265" t="s">
        <v>266</v>
      </c>
      <c r="E1414" s="265" t="s">
        <v>266</v>
      </c>
      <c r="F1414" s="265" t="s">
        <v>266</v>
      </c>
      <c r="G1414" s="265" t="s">
        <v>266</v>
      </c>
      <c r="H1414" s="265" t="s">
        <v>265</v>
      </c>
      <c r="I1414" s="265" t="s">
        <v>265</v>
      </c>
      <c r="J1414" s="265" t="s">
        <v>265</v>
      </c>
      <c r="K1414" s="265" t="s">
        <v>265</v>
      </c>
      <c r="L1414" s="265" t="s">
        <v>265</v>
      </c>
      <c r="AQ1414" s="267"/>
    </row>
    <row r="1415" spans="1:43" s="265" customFormat="1">
      <c r="A1415" s="265">
        <v>215160</v>
      </c>
      <c r="B1415" s="265" t="s">
        <v>3417</v>
      </c>
      <c r="C1415" s="265" t="s">
        <v>266</v>
      </c>
      <c r="D1415" s="265" t="s">
        <v>264</v>
      </c>
      <c r="E1415" s="265" t="s">
        <v>266</v>
      </c>
      <c r="F1415" s="265" t="s">
        <v>264</v>
      </c>
      <c r="G1415" s="265" t="s">
        <v>265</v>
      </c>
      <c r="H1415" s="265" t="s">
        <v>265</v>
      </c>
      <c r="I1415" s="265" t="s">
        <v>264</v>
      </c>
      <c r="J1415" s="265" t="s">
        <v>264</v>
      </c>
      <c r="K1415" s="265" t="s">
        <v>264</v>
      </c>
      <c r="L1415" s="265" t="s">
        <v>266</v>
      </c>
      <c r="AQ1415" s="267"/>
    </row>
    <row r="1416" spans="1:43" s="265" customFormat="1">
      <c r="A1416" s="265">
        <v>214080</v>
      </c>
      <c r="B1416" s="265" t="s">
        <v>3417</v>
      </c>
      <c r="C1416" s="265" t="s">
        <v>266</v>
      </c>
      <c r="D1416" s="265" t="s">
        <v>266</v>
      </c>
      <c r="E1416" s="265" t="s">
        <v>264</v>
      </c>
      <c r="F1416" s="265" t="s">
        <v>264</v>
      </c>
      <c r="G1416" s="265" t="s">
        <v>265</v>
      </c>
      <c r="H1416" s="265" t="s">
        <v>265</v>
      </c>
      <c r="I1416" s="265" t="s">
        <v>265</v>
      </c>
      <c r="J1416" s="265" t="s">
        <v>265</v>
      </c>
      <c r="K1416" s="265" t="s">
        <v>265</v>
      </c>
      <c r="L1416" s="265" t="s">
        <v>265</v>
      </c>
      <c r="AQ1416" s="267"/>
    </row>
    <row r="1417" spans="1:43" s="265" customFormat="1">
      <c r="A1417" s="265">
        <v>214081</v>
      </c>
      <c r="B1417" s="265" t="s">
        <v>3417</v>
      </c>
      <c r="C1417" s="265" t="s">
        <v>264</v>
      </c>
      <c r="D1417" s="265" t="s">
        <v>264</v>
      </c>
      <c r="E1417" s="265" t="s">
        <v>264</v>
      </c>
      <c r="F1417" s="265" t="s">
        <v>264</v>
      </c>
      <c r="G1417" s="265" t="s">
        <v>266</v>
      </c>
      <c r="H1417" s="265" t="s">
        <v>264</v>
      </c>
      <c r="I1417" s="265" t="s">
        <v>264</v>
      </c>
      <c r="J1417" s="265" t="s">
        <v>264</v>
      </c>
      <c r="K1417" s="265" t="s">
        <v>264</v>
      </c>
      <c r="L1417" s="265" t="s">
        <v>266</v>
      </c>
      <c r="AQ1417" s="267"/>
    </row>
    <row r="1418" spans="1:43" s="265" customFormat="1">
      <c r="A1418" s="265">
        <v>215934</v>
      </c>
      <c r="B1418" s="265" t="s">
        <v>3417</v>
      </c>
      <c r="C1418" s="265" t="s">
        <v>266</v>
      </c>
      <c r="D1418" s="265" t="s">
        <v>266</v>
      </c>
      <c r="E1418" s="265" t="s">
        <v>266</v>
      </c>
      <c r="F1418" s="265" t="s">
        <v>266</v>
      </c>
      <c r="G1418" s="265" t="s">
        <v>266</v>
      </c>
      <c r="H1418" s="265" t="s">
        <v>265</v>
      </c>
      <c r="I1418" s="265" t="s">
        <v>265</v>
      </c>
      <c r="J1418" s="265" t="s">
        <v>265</v>
      </c>
      <c r="K1418" s="265" t="s">
        <v>265</v>
      </c>
      <c r="L1418" s="265" t="s">
        <v>265</v>
      </c>
      <c r="AQ1418" s="267"/>
    </row>
    <row r="1419" spans="1:43" s="265" customFormat="1">
      <c r="A1419" s="265">
        <v>215935</v>
      </c>
      <c r="B1419" s="265" t="s">
        <v>3417</v>
      </c>
      <c r="C1419" s="265" t="s">
        <v>266</v>
      </c>
      <c r="D1419" s="265" t="s">
        <v>265</v>
      </c>
      <c r="E1419" s="265" t="s">
        <v>266</v>
      </c>
      <c r="F1419" s="265" t="s">
        <v>266</v>
      </c>
      <c r="G1419" s="265" t="s">
        <v>265</v>
      </c>
      <c r="H1419" s="265" t="s">
        <v>265</v>
      </c>
      <c r="I1419" s="265" t="s">
        <v>265</v>
      </c>
      <c r="J1419" s="265" t="s">
        <v>265</v>
      </c>
      <c r="K1419" s="265" t="s">
        <v>265</v>
      </c>
      <c r="L1419" s="265" t="s">
        <v>265</v>
      </c>
      <c r="AQ1419" s="267"/>
    </row>
    <row r="1420" spans="1:43" s="265" customFormat="1">
      <c r="A1420" s="265">
        <v>215161</v>
      </c>
      <c r="B1420" s="265" t="s">
        <v>3417</v>
      </c>
      <c r="C1420" s="265" t="s">
        <v>266</v>
      </c>
      <c r="D1420" s="265" t="s">
        <v>266</v>
      </c>
      <c r="E1420" s="265" t="s">
        <v>265</v>
      </c>
      <c r="F1420" s="265" t="s">
        <v>266</v>
      </c>
      <c r="G1420" s="265" t="s">
        <v>265</v>
      </c>
      <c r="H1420" s="265" t="s">
        <v>265</v>
      </c>
      <c r="I1420" s="265" t="s">
        <v>266</v>
      </c>
      <c r="J1420" s="265" t="s">
        <v>265</v>
      </c>
      <c r="K1420" s="265" t="s">
        <v>265</v>
      </c>
      <c r="L1420" s="265" t="s">
        <v>266</v>
      </c>
      <c r="AQ1420" s="267"/>
    </row>
    <row r="1421" spans="1:43" s="265" customFormat="1">
      <c r="A1421" s="265">
        <v>215162</v>
      </c>
      <c r="B1421" s="265" t="s">
        <v>3417</v>
      </c>
      <c r="C1421" s="265" t="s">
        <v>264</v>
      </c>
      <c r="D1421" s="265" t="s">
        <v>265</v>
      </c>
      <c r="E1421" s="265" t="s">
        <v>264</v>
      </c>
      <c r="F1421" s="265" t="s">
        <v>264</v>
      </c>
      <c r="G1421" s="265" t="s">
        <v>265</v>
      </c>
      <c r="H1421" s="265" t="s">
        <v>265</v>
      </c>
      <c r="I1421" s="265" t="s">
        <v>265</v>
      </c>
      <c r="J1421" s="265" t="s">
        <v>265</v>
      </c>
      <c r="K1421" s="265" t="s">
        <v>265</v>
      </c>
      <c r="L1421" s="265" t="s">
        <v>265</v>
      </c>
      <c r="AQ1421" s="267"/>
    </row>
    <row r="1422" spans="1:43" s="265" customFormat="1">
      <c r="A1422" s="265">
        <v>215936</v>
      </c>
      <c r="B1422" s="265" t="s">
        <v>3417</v>
      </c>
      <c r="C1422" s="265" t="s">
        <v>265</v>
      </c>
      <c r="D1422" s="265" t="s">
        <v>266</v>
      </c>
      <c r="E1422" s="265" t="s">
        <v>265</v>
      </c>
      <c r="F1422" s="265" t="s">
        <v>266</v>
      </c>
      <c r="G1422" s="265" t="s">
        <v>266</v>
      </c>
      <c r="H1422" s="265" t="s">
        <v>265</v>
      </c>
      <c r="I1422" s="265" t="s">
        <v>265</v>
      </c>
      <c r="J1422" s="265" t="s">
        <v>265</v>
      </c>
      <c r="K1422" s="265" t="s">
        <v>265</v>
      </c>
      <c r="L1422" s="265" t="s">
        <v>265</v>
      </c>
      <c r="AQ1422" s="267"/>
    </row>
    <row r="1423" spans="1:43" s="265" customFormat="1">
      <c r="A1423" s="265">
        <v>215163</v>
      </c>
      <c r="B1423" s="265" t="s">
        <v>3417</v>
      </c>
      <c r="C1423" s="265" t="s">
        <v>266</v>
      </c>
      <c r="D1423" s="265" t="s">
        <v>264</v>
      </c>
      <c r="E1423" s="265" t="s">
        <v>264</v>
      </c>
      <c r="F1423" s="265" t="s">
        <v>264</v>
      </c>
      <c r="G1423" s="265" t="s">
        <v>265</v>
      </c>
      <c r="H1423" s="265" t="s">
        <v>264</v>
      </c>
      <c r="I1423" s="265" t="s">
        <v>265</v>
      </c>
      <c r="J1423" s="265" t="s">
        <v>264</v>
      </c>
      <c r="K1423" s="265" t="s">
        <v>264</v>
      </c>
      <c r="L1423" s="265" t="s">
        <v>266</v>
      </c>
      <c r="AQ1423" s="267"/>
    </row>
    <row r="1424" spans="1:43" s="265" customFormat="1">
      <c r="A1424" s="265">
        <v>215166</v>
      </c>
      <c r="B1424" s="265" t="s">
        <v>3417</v>
      </c>
      <c r="C1424" s="265" t="s">
        <v>264</v>
      </c>
      <c r="D1424" s="265" t="s">
        <v>266</v>
      </c>
      <c r="E1424" s="265" t="s">
        <v>266</v>
      </c>
      <c r="F1424" s="265" t="s">
        <v>264</v>
      </c>
      <c r="G1424" s="265" t="s">
        <v>266</v>
      </c>
      <c r="H1424" s="265" t="s">
        <v>265</v>
      </c>
      <c r="I1424" s="265" t="s">
        <v>266</v>
      </c>
      <c r="J1424" s="265" t="s">
        <v>266</v>
      </c>
      <c r="K1424" s="265" t="s">
        <v>264</v>
      </c>
      <c r="L1424" s="265" t="s">
        <v>265</v>
      </c>
      <c r="AQ1424" s="267"/>
    </row>
    <row r="1425" spans="1:43" s="265" customFormat="1">
      <c r="A1425" s="265">
        <v>215937</v>
      </c>
      <c r="B1425" s="265" t="s">
        <v>3417</v>
      </c>
      <c r="C1425" s="265" t="s">
        <v>266</v>
      </c>
      <c r="D1425" s="265" t="s">
        <v>266</v>
      </c>
      <c r="E1425" s="265" t="s">
        <v>266</v>
      </c>
      <c r="F1425" s="265" t="s">
        <v>266</v>
      </c>
      <c r="G1425" s="265" t="s">
        <v>266</v>
      </c>
      <c r="H1425" s="265" t="s">
        <v>265</v>
      </c>
      <c r="I1425" s="265" t="s">
        <v>265</v>
      </c>
      <c r="J1425" s="265" t="s">
        <v>265</v>
      </c>
      <c r="K1425" s="265" t="s">
        <v>265</v>
      </c>
      <c r="L1425" s="265" t="s">
        <v>265</v>
      </c>
      <c r="AQ1425" s="267"/>
    </row>
    <row r="1426" spans="1:43" s="265" customFormat="1">
      <c r="A1426" s="265">
        <v>215938</v>
      </c>
      <c r="B1426" s="265" t="s">
        <v>3417</v>
      </c>
      <c r="C1426" s="265" t="s">
        <v>266</v>
      </c>
      <c r="D1426" s="265" t="s">
        <v>266</v>
      </c>
      <c r="E1426" s="265" t="s">
        <v>266</v>
      </c>
      <c r="F1426" s="265" t="s">
        <v>266</v>
      </c>
      <c r="G1426" s="265" t="s">
        <v>265</v>
      </c>
      <c r="H1426" s="265" t="s">
        <v>265</v>
      </c>
      <c r="I1426" s="265" t="s">
        <v>265</v>
      </c>
      <c r="J1426" s="265" t="s">
        <v>265</v>
      </c>
      <c r="K1426" s="265" t="s">
        <v>265</v>
      </c>
      <c r="L1426" s="265" t="s">
        <v>265</v>
      </c>
      <c r="AQ1426" s="267"/>
    </row>
    <row r="1427" spans="1:43" s="265" customFormat="1">
      <c r="A1427" s="265">
        <v>215170</v>
      </c>
      <c r="B1427" s="265" t="s">
        <v>3417</v>
      </c>
      <c r="C1427" s="265" t="s">
        <v>266</v>
      </c>
      <c r="D1427" s="265" t="s">
        <v>264</v>
      </c>
      <c r="E1427" s="265" t="s">
        <v>264</v>
      </c>
      <c r="F1427" s="265" t="s">
        <v>264</v>
      </c>
      <c r="G1427" s="265" t="s">
        <v>264</v>
      </c>
      <c r="H1427" s="265" t="s">
        <v>266</v>
      </c>
      <c r="I1427" s="265" t="s">
        <v>264</v>
      </c>
      <c r="J1427" s="265" t="s">
        <v>266</v>
      </c>
      <c r="K1427" s="265" t="s">
        <v>266</v>
      </c>
      <c r="L1427" s="265" t="s">
        <v>265</v>
      </c>
      <c r="AQ1427" s="267"/>
    </row>
    <row r="1428" spans="1:43" s="265" customFormat="1">
      <c r="A1428" s="265">
        <v>215939</v>
      </c>
      <c r="B1428" s="265" t="s">
        <v>3417</v>
      </c>
      <c r="C1428" s="265" t="s">
        <v>265</v>
      </c>
      <c r="D1428" s="265" t="s">
        <v>266</v>
      </c>
      <c r="E1428" s="265" t="s">
        <v>266</v>
      </c>
      <c r="F1428" s="265" t="s">
        <v>266</v>
      </c>
      <c r="G1428" s="265" t="s">
        <v>266</v>
      </c>
      <c r="H1428" s="265" t="s">
        <v>265</v>
      </c>
      <c r="I1428" s="265" t="s">
        <v>265</v>
      </c>
      <c r="J1428" s="265" t="s">
        <v>265</v>
      </c>
      <c r="K1428" s="265" t="s">
        <v>265</v>
      </c>
      <c r="L1428" s="265" t="s">
        <v>265</v>
      </c>
      <c r="AQ1428" s="267"/>
    </row>
    <row r="1429" spans="1:43" s="265" customFormat="1">
      <c r="A1429" s="265">
        <v>215940</v>
      </c>
      <c r="B1429" s="265" t="s">
        <v>3417</v>
      </c>
      <c r="C1429" s="265" t="s">
        <v>266</v>
      </c>
      <c r="D1429" s="265" t="s">
        <v>266</v>
      </c>
      <c r="E1429" s="265" t="s">
        <v>265</v>
      </c>
      <c r="F1429" s="265" t="s">
        <v>265</v>
      </c>
      <c r="G1429" s="265" t="s">
        <v>265</v>
      </c>
      <c r="H1429" s="265" t="s">
        <v>265</v>
      </c>
      <c r="I1429" s="265" t="s">
        <v>265</v>
      </c>
      <c r="J1429" s="265" t="s">
        <v>265</v>
      </c>
      <c r="K1429" s="265" t="s">
        <v>265</v>
      </c>
      <c r="L1429" s="265" t="s">
        <v>265</v>
      </c>
      <c r="AQ1429" s="267"/>
    </row>
    <row r="1430" spans="1:43" s="265" customFormat="1">
      <c r="A1430" s="265">
        <v>214098</v>
      </c>
      <c r="B1430" s="265" t="s">
        <v>3417</v>
      </c>
      <c r="C1430" s="265" t="s">
        <v>266</v>
      </c>
      <c r="D1430" s="265" t="s">
        <v>266</v>
      </c>
      <c r="E1430" s="265" t="s">
        <v>266</v>
      </c>
      <c r="F1430" s="265" t="s">
        <v>264</v>
      </c>
      <c r="G1430" s="265" t="s">
        <v>264</v>
      </c>
      <c r="H1430" s="265" t="s">
        <v>266</v>
      </c>
      <c r="I1430" s="265" t="s">
        <v>264</v>
      </c>
      <c r="J1430" s="265" t="s">
        <v>264</v>
      </c>
      <c r="K1430" s="265" t="s">
        <v>266</v>
      </c>
      <c r="L1430" s="265" t="s">
        <v>266</v>
      </c>
      <c r="AQ1430" s="267"/>
    </row>
    <row r="1431" spans="1:43" s="265" customFormat="1">
      <c r="A1431" s="265">
        <v>215941</v>
      </c>
      <c r="B1431" s="265" t="s">
        <v>3417</v>
      </c>
      <c r="C1431" s="265" t="s">
        <v>266</v>
      </c>
      <c r="D1431" s="265" t="s">
        <v>266</v>
      </c>
      <c r="E1431" s="265" t="s">
        <v>266</v>
      </c>
      <c r="F1431" s="265" t="s">
        <v>266</v>
      </c>
      <c r="G1431" s="265" t="s">
        <v>266</v>
      </c>
      <c r="H1431" s="265" t="s">
        <v>265</v>
      </c>
      <c r="I1431" s="265" t="s">
        <v>265</v>
      </c>
      <c r="J1431" s="265" t="s">
        <v>265</v>
      </c>
      <c r="K1431" s="265" t="s">
        <v>265</v>
      </c>
      <c r="L1431" s="265" t="s">
        <v>265</v>
      </c>
      <c r="AQ1431" s="267"/>
    </row>
    <row r="1432" spans="1:43" s="265" customFormat="1">
      <c r="A1432" s="265">
        <v>214102</v>
      </c>
      <c r="B1432" s="265" t="s">
        <v>3417</v>
      </c>
      <c r="C1432" s="265" t="s">
        <v>264</v>
      </c>
      <c r="D1432" s="265" t="s">
        <v>266</v>
      </c>
      <c r="E1432" s="265" t="s">
        <v>264</v>
      </c>
      <c r="F1432" s="265" t="s">
        <v>264</v>
      </c>
      <c r="G1432" s="265" t="s">
        <v>266</v>
      </c>
      <c r="H1432" s="265" t="s">
        <v>266</v>
      </c>
      <c r="I1432" s="265" t="s">
        <v>266</v>
      </c>
      <c r="J1432" s="265" t="s">
        <v>266</v>
      </c>
      <c r="K1432" s="265" t="s">
        <v>266</v>
      </c>
      <c r="L1432" s="265" t="s">
        <v>266</v>
      </c>
      <c r="AQ1432" s="267"/>
    </row>
    <row r="1433" spans="1:43" s="265" customFormat="1">
      <c r="A1433" s="265">
        <v>215942</v>
      </c>
      <c r="B1433" s="265" t="s">
        <v>3417</v>
      </c>
      <c r="C1433" s="265" t="s">
        <v>265</v>
      </c>
      <c r="D1433" s="265" t="s">
        <v>266</v>
      </c>
      <c r="E1433" s="265" t="s">
        <v>266</v>
      </c>
      <c r="F1433" s="265" t="s">
        <v>266</v>
      </c>
      <c r="G1433" s="265" t="s">
        <v>266</v>
      </c>
      <c r="H1433" s="265" t="s">
        <v>265</v>
      </c>
      <c r="I1433" s="265" t="s">
        <v>265</v>
      </c>
      <c r="J1433" s="265" t="s">
        <v>265</v>
      </c>
      <c r="K1433" s="265" t="s">
        <v>265</v>
      </c>
      <c r="L1433" s="265" t="s">
        <v>265</v>
      </c>
      <c r="AQ1433" s="267"/>
    </row>
    <row r="1434" spans="1:43" s="265" customFormat="1">
      <c r="A1434" s="265">
        <v>214104</v>
      </c>
      <c r="B1434" s="265" t="s">
        <v>3417</v>
      </c>
      <c r="C1434" s="265" t="s">
        <v>264</v>
      </c>
      <c r="D1434" s="265" t="s">
        <v>264</v>
      </c>
      <c r="E1434" s="265" t="s">
        <v>264</v>
      </c>
      <c r="F1434" s="265" t="s">
        <v>264</v>
      </c>
      <c r="G1434" s="265" t="s">
        <v>266</v>
      </c>
      <c r="H1434" s="265" t="s">
        <v>265</v>
      </c>
      <c r="I1434" s="265" t="s">
        <v>265</v>
      </c>
      <c r="J1434" s="265" t="s">
        <v>265</v>
      </c>
      <c r="K1434" s="265" t="s">
        <v>264</v>
      </c>
      <c r="L1434" s="265" t="s">
        <v>266</v>
      </c>
      <c r="AQ1434" s="267"/>
    </row>
    <row r="1435" spans="1:43" s="265" customFormat="1">
      <c r="A1435" s="265">
        <v>215943</v>
      </c>
      <c r="B1435" s="265" t="s">
        <v>3417</v>
      </c>
      <c r="C1435" s="265" t="s">
        <v>266</v>
      </c>
      <c r="D1435" s="265" t="s">
        <v>266</v>
      </c>
      <c r="E1435" s="265" t="s">
        <v>266</v>
      </c>
      <c r="F1435" s="265" t="s">
        <v>266</v>
      </c>
      <c r="G1435" s="265" t="s">
        <v>266</v>
      </c>
      <c r="H1435" s="265" t="s">
        <v>265</v>
      </c>
      <c r="I1435" s="265" t="s">
        <v>265</v>
      </c>
      <c r="J1435" s="265" t="s">
        <v>265</v>
      </c>
      <c r="K1435" s="265" t="s">
        <v>265</v>
      </c>
      <c r="L1435" s="265" t="s">
        <v>265</v>
      </c>
      <c r="AQ1435" s="267"/>
    </row>
    <row r="1436" spans="1:43" s="265" customFormat="1">
      <c r="A1436" s="265">
        <v>215177</v>
      </c>
      <c r="B1436" s="265" t="s">
        <v>3417</v>
      </c>
      <c r="C1436" s="265" t="s">
        <v>265</v>
      </c>
      <c r="D1436" s="265" t="s">
        <v>265</v>
      </c>
      <c r="E1436" s="265" t="s">
        <v>266</v>
      </c>
      <c r="F1436" s="265" t="s">
        <v>264</v>
      </c>
      <c r="G1436" s="265" t="s">
        <v>265</v>
      </c>
      <c r="H1436" s="265" t="s">
        <v>265</v>
      </c>
      <c r="I1436" s="265" t="s">
        <v>265</v>
      </c>
      <c r="J1436" s="265" t="s">
        <v>266</v>
      </c>
      <c r="K1436" s="265" t="s">
        <v>266</v>
      </c>
      <c r="L1436" s="265" t="s">
        <v>266</v>
      </c>
      <c r="AQ1436" s="267"/>
    </row>
    <row r="1437" spans="1:43" s="265" customFormat="1">
      <c r="A1437" s="265">
        <v>211851</v>
      </c>
      <c r="B1437" s="265" t="s">
        <v>3417</v>
      </c>
      <c r="C1437" s="265" t="s">
        <v>264</v>
      </c>
      <c r="D1437" s="265" t="s">
        <v>266</v>
      </c>
      <c r="E1437" s="265" t="s">
        <v>264</v>
      </c>
      <c r="F1437" s="265" t="s">
        <v>266</v>
      </c>
      <c r="G1437" s="265" t="s">
        <v>266</v>
      </c>
      <c r="H1437" s="265" t="s">
        <v>266</v>
      </c>
      <c r="I1437" s="265" t="s">
        <v>266</v>
      </c>
      <c r="J1437" s="265" t="s">
        <v>266</v>
      </c>
      <c r="K1437" s="265" t="s">
        <v>266</v>
      </c>
      <c r="L1437" s="265" t="s">
        <v>264</v>
      </c>
      <c r="AQ1437" s="267"/>
    </row>
    <row r="1438" spans="1:43" s="265" customFormat="1">
      <c r="A1438" s="265">
        <v>215944</v>
      </c>
      <c r="B1438" s="265" t="s">
        <v>3417</v>
      </c>
      <c r="C1438" s="265" t="s">
        <v>266</v>
      </c>
      <c r="D1438" s="265" t="s">
        <v>266</v>
      </c>
      <c r="E1438" s="265" t="s">
        <v>266</v>
      </c>
      <c r="F1438" s="265" t="s">
        <v>266</v>
      </c>
      <c r="G1438" s="265" t="s">
        <v>266</v>
      </c>
      <c r="H1438" s="265" t="s">
        <v>265</v>
      </c>
      <c r="I1438" s="265" t="s">
        <v>265</v>
      </c>
      <c r="J1438" s="265" t="s">
        <v>265</v>
      </c>
      <c r="K1438" s="265" t="s">
        <v>265</v>
      </c>
      <c r="L1438" s="265" t="s">
        <v>265</v>
      </c>
      <c r="AQ1438" s="267"/>
    </row>
    <row r="1439" spans="1:43" s="265" customFormat="1">
      <c r="A1439" s="265">
        <v>212748</v>
      </c>
      <c r="B1439" s="265" t="s">
        <v>3417</v>
      </c>
      <c r="C1439" s="265" t="s">
        <v>264</v>
      </c>
      <c r="D1439" s="265" t="s">
        <v>264</v>
      </c>
      <c r="E1439" s="265" t="s">
        <v>264</v>
      </c>
      <c r="F1439" s="265" t="s">
        <v>266</v>
      </c>
      <c r="G1439" s="265" t="s">
        <v>266</v>
      </c>
      <c r="H1439" s="265" t="s">
        <v>266</v>
      </c>
      <c r="I1439" s="265" t="s">
        <v>266</v>
      </c>
      <c r="J1439" s="265" t="s">
        <v>264</v>
      </c>
      <c r="K1439" s="265" t="s">
        <v>264</v>
      </c>
      <c r="L1439" s="265" t="s">
        <v>266</v>
      </c>
      <c r="AQ1439" s="267"/>
    </row>
    <row r="1440" spans="1:43" s="265" customFormat="1">
      <c r="A1440" s="265">
        <v>215945</v>
      </c>
      <c r="B1440" s="265" t="s">
        <v>3417</v>
      </c>
      <c r="C1440" s="265" t="s">
        <v>266</v>
      </c>
      <c r="D1440" s="265" t="s">
        <v>265</v>
      </c>
      <c r="E1440" s="265" t="s">
        <v>266</v>
      </c>
      <c r="F1440" s="265" t="s">
        <v>266</v>
      </c>
      <c r="G1440" s="265" t="s">
        <v>266</v>
      </c>
      <c r="H1440" s="265" t="s">
        <v>265</v>
      </c>
      <c r="I1440" s="265" t="s">
        <v>265</v>
      </c>
      <c r="J1440" s="265" t="s">
        <v>265</v>
      </c>
      <c r="K1440" s="265" t="s">
        <v>265</v>
      </c>
      <c r="L1440" s="265" t="s">
        <v>265</v>
      </c>
      <c r="AQ1440" s="267"/>
    </row>
    <row r="1441" spans="1:43" s="265" customFormat="1">
      <c r="A1441" s="265">
        <v>215179</v>
      </c>
      <c r="B1441" s="265" t="s">
        <v>3417</v>
      </c>
      <c r="C1441" s="265" t="s">
        <v>266</v>
      </c>
      <c r="D1441" s="265" t="s">
        <v>264</v>
      </c>
      <c r="E1441" s="265" t="s">
        <v>264</v>
      </c>
      <c r="F1441" s="265" t="s">
        <v>266</v>
      </c>
      <c r="G1441" s="265" t="s">
        <v>266</v>
      </c>
      <c r="H1441" s="265" t="s">
        <v>266</v>
      </c>
      <c r="I1441" s="265" t="s">
        <v>266</v>
      </c>
      <c r="J1441" s="265" t="s">
        <v>266</v>
      </c>
      <c r="K1441" s="265" t="s">
        <v>266</v>
      </c>
      <c r="L1441" s="265" t="s">
        <v>266</v>
      </c>
      <c r="AQ1441" s="267"/>
    </row>
    <row r="1442" spans="1:43" s="265" customFormat="1">
      <c r="A1442" s="265">
        <v>211854</v>
      </c>
      <c r="B1442" s="265" t="s">
        <v>3417</v>
      </c>
      <c r="C1442" s="265" t="s">
        <v>264</v>
      </c>
      <c r="D1442" s="265" t="s">
        <v>264</v>
      </c>
      <c r="E1442" s="265" t="s">
        <v>264</v>
      </c>
      <c r="F1442" s="265" t="s">
        <v>264</v>
      </c>
      <c r="G1442" s="265" t="s">
        <v>266</v>
      </c>
      <c r="H1442" s="265" t="s">
        <v>265</v>
      </c>
      <c r="I1442" s="265" t="s">
        <v>265</v>
      </c>
      <c r="J1442" s="265" t="s">
        <v>265</v>
      </c>
      <c r="K1442" s="265" t="s">
        <v>266</v>
      </c>
      <c r="L1442" s="265" t="s">
        <v>265</v>
      </c>
      <c r="AQ1442" s="267"/>
    </row>
    <row r="1443" spans="1:43" s="265" customFormat="1" ht="15.75">
      <c r="A1443" s="268">
        <v>214113</v>
      </c>
      <c r="B1443" s="265" t="s">
        <v>3417</v>
      </c>
      <c r="C1443" s="269" t="s">
        <v>266</v>
      </c>
      <c r="D1443" s="269" t="s">
        <v>266</v>
      </c>
      <c r="E1443" s="269" t="s">
        <v>266</v>
      </c>
      <c r="F1443" s="269" t="s">
        <v>264</v>
      </c>
      <c r="G1443" s="269" t="s">
        <v>266</v>
      </c>
      <c r="H1443" s="269" t="s">
        <v>266</v>
      </c>
      <c r="I1443" s="269" t="s">
        <v>266</v>
      </c>
      <c r="J1443" s="269" t="s">
        <v>265</v>
      </c>
      <c r="K1443" s="269" t="s">
        <v>264</v>
      </c>
      <c r="L1443" s="269" t="s">
        <v>265</v>
      </c>
      <c r="M1443" s="269"/>
      <c r="N1443" s="269"/>
      <c r="O1443" s="269"/>
      <c r="P1443" s="269"/>
      <c r="Q1443" s="269"/>
      <c r="R1443" s="269"/>
      <c r="S1443" s="269"/>
      <c r="T1443" s="269"/>
      <c r="U1443" s="269"/>
      <c r="V1443" s="269"/>
      <c r="W1443" s="269"/>
      <c r="X1443" s="269"/>
      <c r="Y1443" s="269"/>
      <c r="Z1443" s="269"/>
      <c r="AA1443" s="269"/>
      <c r="AB1443" s="269"/>
      <c r="AC1443" s="269"/>
      <c r="AD1443" s="269"/>
      <c r="AE1443" s="269"/>
      <c r="AF1443" s="269"/>
      <c r="AG1443" s="269"/>
      <c r="AH1443" s="269"/>
      <c r="AI1443" s="269"/>
      <c r="AJ1443" s="269"/>
      <c r="AK1443" s="269"/>
      <c r="AL1443" s="269"/>
      <c r="AM1443" s="269"/>
      <c r="AN1443" s="269"/>
      <c r="AO1443" s="269"/>
      <c r="AP1443" s="269"/>
      <c r="AQ1443" s="267"/>
    </row>
    <row r="1444" spans="1:43" s="265" customFormat="1">
      <c r="A1444" s="265">
        <v>214114</v>
      </c>
      <c r="B1444" s="265" t="s">
        <v>3417</v>
      </c>
      <c r="C1444" s="265" t="s">
        <v>266</v>
      </c>
      <c r="D1444" s="265" t="s">
        <v>264</v>
      </c>
      <c r="E1444" s="265" t="s">
        <v>264</v>
      </c>
      <c r="F1444" s="265" t="s">
        <v>266</v>
      </c>
      <c r="G1444" s="265" t="s">
        <v>266</v>
      </c>
      <c r="H1444" s="265" t="s">
        <v>265</v>
      </c>
      <c r="I1444" s="265" t="s">
        <v>265</v>
      </c>
      <c r="J1444" s="265" t="s">
        <v>266</v>
      </c>
      <c r="K1444" s="265" t="s">
        <v>266</v>
      </c>
      <c r="L1444" s="265" t="s">
        <v>265</v>
      </c>
      <c r="AQ1444" s="267"/>
    </row>
    <row r="1445" spans="1:43" s="265" customFormat="1">
      <c r="A1445" s="265">
        <v>215946</v>
      </c>
      <c r="B1445" s="265" t="s">
        <v>3417</v>
      </c>
      <c r="C1445" s="265" t="s">
        <v>266</v>
      </c>
      <c r="D1445" s="265" t="s">
        <v>266</v>
      </c>
      <c r="E1445" s="265" t="s">
        <v>265</v>
      </c>
      <c r="F1445" s="265" t="s">
        <v>265</v>
      </c>
      <c r="G1445" s="265" t="s">
        <v>265</v>
      </c>
      <c r="H1445" s="265" t="s">
        <v>265</v>
      </c>
      <c r="I1445" s="265" t="s">
        <v>265</v>
      </c>
      <c r="J1445" s="265" t="s">
        <v>265</v>
      </c>
      <c r="K1445" s="265" t="s">
        <v>265</v>
      </c>
      <c r="L1445" s="265" t="s">
        <v>265</v>
      </c>
      <c r="AQ1445" s="267"/>
    </row>
    <row r="1446" spans="1:43" s="265" customFormat="1">
      <c r="A1446" s="265">
        <v>215947</v>
      </c>
      <c r="B1446" s="265" t="s">
        <v>3417</v>
      </c>
      <c r="C1446" s="265" t="s">
        <v>266</v>
      </c>
      <c r="D1446" s="265" t="s">
        <v>265</v>
      </c>
      <c r="E1446" s="265" t="s">
        <v>266</v>
      </c>
      <c r="F1446" s="265" t="s">
        <v>266</v>
      </c>
      <c r="G1446" s="265" t="s">
        <v>266</v>
      </c>
      <c r="H1446" s="265" t="s">
        <v>265</v>
      </c>
      <c r="I1446" s="265" t="s">
        <v>265</v>
      </c>
      <c r="J1446" s="265" t="s">
        <v>265</v>
      </c>
      <c r="K1446" s="265" t="s">
        <v>265</v>
      </c>
      <c r="L1446" s="265" t="s">
        <v>265</v>
      </c>
      <c r="AQ1446" s="267"/>
    </row>
    <row r="1447" spans="1:43" s="265" customFormat="1">
      <c r="A1447" s="265">
        <v>215948</v>
      </c>
      <c r="B1447" s="265" t="s">
        <v>3417</v>
      </c>
      <c r="C1447" s="265" t="s">
        <v>265</v>
      </c>
      <c r="D1447" s="265" t="s">
        <v>266</v>
      </c>
      <c r="E1447" s="265" t="s">
        <v>266</v>
      </c>
      <c r="F1447" s="265" t="s">
        <v>265</v>
      </c>
      <c r="G1447" s="265" t="s">
        <v>266</v>
      </c>
      <c r="H1447" s="265" t="s">
        <v>265</v>
      </c>
      <c r="I1447" s="265" t="s">
        <v>265</v>
      </c>
      <c r="J1447" s="265" t="s">
        <v>265</v>
      </c>
      <c r="K1447" s="265" t="s">
        <v>265</v>
      </c>
      <c r="L1447" s="265" t="s">
        <v>265</v>
      </c>
      <c r="AQ1447" s="267"/>
    </row>
    <row r="1448" spans="1:43" s="265" customFormat="1">
      <c r="A1448" s="265">
        <v>212755</v>
      </c>
      <c r="B1448" s="265" t="s">
        <v>3417</v>
      </c>
      <c r="C1448" s="265" t="s">
        <v>265</v>
      </c>
      <c r="D1448" s="265" t="s">
        <v>266</v>
      </c>
      <c r="E1448" s="265" t="s">
        <v>264</v>
      </c>
      <c r="F1448" s="265" t="s">
        <v>264</v>
      </c>
      <c r="G1448" s="265" t="s">
        <v>265</v>
      </c>
      <c r="H1448" s="265" t="s">
        <v>265</v>
      </c>
      <c r="I1448" s="265" t="s">
        <v>265</v>
      </c>
      <c r="J1448" s="265" t="s">
        <v>265</v>
      </c>
      <c r="K1448" s="265" t="s">
        <v>265</v>
      </c>
      <c r="L1448" s="265" t="s">
        <v>265</v>
      </c>
      <c r="AQ1448" s="267"/>
    </row>
    <row r="1449" spans="1:43" s="265" customFormat="1">
      <c r="A1449" s="265">
        <v>215949</v>
      </c>
      <c r="B1449" s="265" t="s">
        <v>3417</v>
      </c>
      <c r="C1449" s="265" t="s">
        <v>266</v>
      </c>
      <c r="D1449" s="265" t="s">
        <v>266</v>
      </c>
      <c r="E1449" s="265" t="s">
        <v>266</v>
      </c>
      <c r="F1449" s="265" t="s">
        <v>265</v>
      </c>
      <c r="G1449" s="265" t="s">
        <v>265</v>
      </c>
      <c r="H1449" s="265" t="s">
        <v>265</v>
      </c>
      <c r="I1449" s="265" t="s">
        <v>265</v>
      </c>
      <c r="J1449" s="265" t="s">
        <v>265</v>
      </c>
      <c r="K1449" s="265" t="s">
        <v>265</v>
      </c>
      <c r="L1449" s="265" t="s">
        <v>265</v>
      </c>
      <c r="AQ1449" s="267"/>
    </row>
    <row r="1450" spans="1:43" s="265" customFormat="1">
      <c r="A1450" s="265">
        <v>215950</v>
      </c>
      <c r="B1450" s="265" t="s">
        <v>3417</v>
      </c>
      <c r="C1450" s="265" t="s">
        <v>266</v>
      </c>
      <c r="D1450" s="265" t="s">
        <v>266</v>
      </c>
      <c r="E1450" s="265" t="s">
        <v>266</v>
      </c>
      <c r="F1450" s="265" t="s">
        <v>266</v>
      </c>
      <c r="G1450" s="265" t="s">
        <v>265</v>
      </c>
      <c r="H1450" s="265" t="s">
        <v>265</v>
      </c>
      <c r="I1450" s="265" t="s">
        <v>265</v>
      </c>
      <c r="J1450" s="265" t="s">
        <v>265</v>
      </c>
      <c r="K1450" s="265" t="s">
        <v>265</v>
      </c>
      <c r="L1450" s="265" t="s">
        <v>265</v>
      </c>
      <c r="AQ1450" s="267"/>
    </row>
    <row r="1451" spans="1:43" s="265" customFormat="1">
      <c r="A1451" s="265">
        <v>212756</v>
      </c>
      <c r="B1451" s="265" t="s">
        <v>3417</v>
      </c>
      <c r="C1451" s="265" t="s">
        <v>264</v>
      </c>
      <c r="D1451" s="265" t="s">
        <v>264</v>
      </c>
      <c r="E1451" s="265" t="s">
        <v>264</v>
      </c>
      <c r="F1451" s="265" t="s">
        <v>264</v>
      </c>
      <c r="G1451" s="265" t="s">
        <v>264</v>
      </c>
      <c r="H1451" s="265" t="s">
        <v>266</v>
      </c>
      <c r="I1451" s="265" t="s">
        <v>264</v>
      </c>
      <c r="J1451" s="265" t="s">
        <v>264</v>
      </c>
      <c r="K1451" s="265" t="s">
        <v>264</v>
      </c>
      <c r="L1451" s="265" t="s">
        <v>264</v>
      </c>
      <c r="AQ1451" s="267"/>
    </row>
    <row r="1452" spans="1:43" s="265" customFormat="1">
      <c r="A1452" s="265">
        <v>215185</v>
      </c>
      <c r="B1452" s="265" t="s">
        <v>3417</v>
      </c>
      <c r="C1452" s="265" t="s">
        <v>264</v>
      </c>
      <c r="D1452" s="265" t="s">
        <v>266</v>
      </c>
      <c r="E1452" s="265" t="s">
        <v>266</v>
      </c>
      <c r="F1452" s="265" t="s">
        <v>266</v>
      </c>
      <c r="G1452" s="265" t="s">
        <v>264</v>
      </c>
      <c r="H1452" s="265" t="s">
        <v>265</v>
      </c>
      <c r="I1452" s="265" t="s">
        <v>266</v>
      </c>
      <c r="J1452" s="265" t="s">
        <v>266</v>
      </c>
      <c r="K1452" s="265" t="s">
        <v>266</v>
      </c>
      <c r="L1452" s="265" t="s">
        <v>266</v>
      </c>
      <c r="AQ1452" s="267"/>
    </row>
    <row r="1453" spans="1:43" s="265" customFormat="1">
      <c r="A1453" s="265">
        <v>215951</v>
      </c>
      <c r="B1453" s="265" t="s">
        <v>3417</v>
      </c>
      <c r="C1453" s="265" t="s">
        <v>266</v>
      </c>
      <c r="D1453" s="265" t="s">
        <v>266</v>
      </c>
      <c r="E1453" s="265" t="s">
        <v>265</v>
      </c>
      <c r="F1453" s="265" t="s">
        <v>266</v>
      </c>
      <c r="G1453" s="265" t="s">
        <v>265</v>
      </c>
      <c r="H1453" s="265" t="s">
        <v>265</v>
      </c>
      <c r="I1453" s="265" t="s">
        <v>265</v>
      </c>
      <c r="J1453" s="265" t="s">
        <v>265</v>
      </c>
      <c r="K1453" s="265" t="s">
        <v>265</v>
      </c>
      <c r="L1453" s="265" t="s">
        <v>265</v>
      </c>
      <c r="AQ1453" s="267"/>
    </row>
    <row r="1454" spans="1:43" s="265" customFormat="1">
      <c r="A1454" s="265">
        <v>212757</v>
      </c>
      <c r="B1454" s="265" t="s">
        <v>3417</v>
      </c>
      <c r="C1454" s="265" t="s">
        <v>264</v>
      </c>
      <c r="D1454" s="265" t="s">
        <v>266</v>
      </c>
      <c r="E1454" s="265" t="s">
        <v>264</v>
      </c>
      <c r="F1454" s="265" t="s">
        <v>264</v>
      </c>
      <c r="G1454" s="265" t="s">
        <v>266</v>
      </c>
      <c r="H1454" s="265" t="s">
        <v>264</v>
      </c>
      <c r="I1454" s="265" t="s">
        <v>264</v>
      </c>
      <c r="J1454" s="265" t="s">
        <v>264</v>
      </c>
      <c r="K1454" s="265" t="s">
        <v>266</v>
      </c>
      <c r="L1454" s="265" t="s">
        <v>264</v>
      </c>
      <c r="AQ1454" s="267"/>
    </row>
    <row r="1455" spans="1:43" s="265" customFormat="1">
      <c r="A1455" s="265">
        <v>210529</v>
      </c>
      <c r="B1455" s="265" t="s">
        <v>3417</v>
      </c>
      <c r="C1455" s="265" t="s">
        <v>264</v>
      </c>
      <c r="D1455" s="265" t="s">
        <v>266</v>
      </c>
      <c r="E1455" s="265" t="s">
        <v>264</v>
      </c>
      <c r="F1455" s="265" t="s">
        <v>266</v>
      </c>
      <c r="G1455" s="265" t="s">
        <v>266</v>
      </c>
      <c r="H1455" s="265" t="s">
        <v>265</v>
      </c>
      <c r="I1455" s="265" t="s">
        <v>265</v>
      </c>
      <c r="J1455" s="265" t="s">
        <v>265</v>
      </c>
      <c r="K1455" s="265" t="s">
        <v>265</v>
      </c>
      <c r="L1455" s="265" t="s">
        <v>265</v>
      </c>
      <c r="AQ1455" s="267"/>
    </row>
    <row r="1456" spans="1:43" s="265" customFormat="1">
      <c r="A1456" s="265">
        <v>214118</v>
      </c>
      <c r="B1456" s="265" t="s">
        <v>3417</v>
      </c>
      <c r="C1456" s="265" t="s">
        <v>266</v>
      </c>
      <c r="D1456" s="265" t="s">
        <v>264</v>
      </c>
      <c r="E1456" s="265" t="s">
        <v>264</v>
      </c>
      <c r="F1456" s="265" t="s">
        <v>264</v>
      </c>
      <c r="G1456" s="265" t="s">
        <v>265</v>
      </c>
      <c r="H1456" s="265" t="s">
        <v>265</v>
      </c>
      <c r="I1456" s="265" t="s">
        <v>266</v>
      </c>
      <c r="J1456" s="265" t="s">
        <v>265</v>
      </c>
      <c r="K1456" s="265" t="s">
        <v>265</v>
      </c>
      <c r="L1456" s="265" t="s">
        <v>265</v>
      </c>
      <c r="AQ1456" s="267"/>
    </row>
    <row r="1457" spans="1:43" s="265" customFormat="1">
      <c r="A1457" s="265">
        <v>215952</v>
      </c>
      <c r="B1457" s="265" t="s">
        <v>3417</v>
      </c>
      <c r="C1457" s="265" t="s">
        <v>266</v>
      </c>
      <c r="D1457" s="265" t="s">
        <v>266</v>
      </c>
      <c r="E1457" s="265" t="s">
        <v>266</v>
      </c>
      <c r="F1457" s="265" t="s">
        <v>265</v>
      </c>
      <c r="G1457" s="265" t="s">
        <v>265</v>
      </c>
      <c r="H1457" s="265" t="s">
        <v>265</v>
      </c>
      <c r="I1457" s="265" t="s">
        <v>265</v>
      </c>
      <c r="J1457" s="265" t="s">
        <v>265</v>
      </c>
      <c r="K1457" s="265" t="s">
        <v>265</v>
      </c>
      <c r="L1457" s="265" t="s">
        <v>265</v>
      </c>
      <c r="AQ1457" s="267"/>
    </row>
    <row r="1458" spans="1:43" s="265" customFormat="1">
      <c r="A1458" s="265">
        <v>214121</v>
      </c>
      <c r="B1458" s="265" t="s">
        <v>3417</v>
      </c>
      <c r="C1458" s="265" t="s">
        <v>264</v>
      </c>
      <c r="D1458" s="265" t="s">
        <v>264</v>
      </c>
      <c r="E1458" s="265" t="s">
        <v>265</v>
      </c>
      <c r="F1458" s="265" t="s">
        <v>265</v>
      </c>
      <c r="G1458" s="265" t="s">
        <v>264</v>
      </c>
      <c r="H1458" s="265" t="s">
        <v>265</v>
      </c>
      <c r="I1458" s="265" t="s">
        <v>265</v>
      </c>
      <c r="J1458" s="265" t="s">
        <v>265</v>
      </c>
      <c r="K1458" s="265" t="s">
        <v>265</v>
      </c>
      <c r="L1458" s="265" t="s">
        <v>265</v>
      </c>
      <c r="AQ1458" s="267"/>
    </row>
    <row r="1459" spans="1:43" s="265" customFormat="1">
      <c r="A1459" s="265">
        <v>212762</v>
      </c>
      <c r="B1459" s="265" t="s">
        <v>3417</v>
      </c>
      <c r="C1459" s="265" t="s">
        <v>264</v>
      </c>
      <c r="D1459" s="265" t="s">
        <v>264</v>
      </c>
      <c r="E1459" s="265" t="s">
        <v>264</v>
      </c>
      <c r="F1459" s="265" t="s">
        <v>264</v>
      </c>
      <c r="G1459" s="265" t="s">
        <v>264</v>
      </c>
      <c r="H1459" s="265" t="s">
        <v>266</v>
      </c>
      <c r="I1459" s="265" t="s">
        <v>264</v>
      </c>
      <c r="J1459" s="265" t="s">
        <v>264</v>
      </c>
      <c r="K1459" s="265" t="s">
        <v>264</v>
      </c>
      <c r="L1459" s="265" t="s">
        <v>266</v>
      </c>
      <c r="AQ1459" s="267"/>
    </row>
    <row r="1460" spans="1:43" s="265" customFormat="1">
      <c r="A1460" s="265">
        <v>215953</v>
      </c>
      <c r="B1460" s="265" t="s">
        <v>3417</v>
      </c>
      <c r="C1460" s="265" t="s">
        <v>266</v>
      </c>
      <c r="D1460" s="265" t="s">
        <v>266</v>
      </c>
      <c r="E1460" s="265" t="s">
        <v>266</v>
      </c>
      <c r="F1460" s="265" t="s">
        <v>265</v>
      </c>
      <c r="G1460" s="265" t="s">
        <v>265</v>
      </c>
      <c r="H1460" s="265" t="s">
        <v>265</v>
      </c>
      <c r="I1460" s="265" t="s">
        <v>265</v>
      </c>
      <c r="J1460" s="265" t="s">
        <v>265</v>
      </c>
      <c r="K1460" s="265" t="s">
        <v>265</v>
      </c>
      <c r="L1460" s="265" t="s">
        <v>265</v>
      </c>
      <c r="AQ1460" s="267"/>
    </row>
    <row r="1461" spans="1:43" s="265" customFormat="1">
      <c r="A1461" s="265">
        <v>211860</v>
      </c>
      <c r="B1461" s="265" t="s">
        <v>3417</v>
      </c>
      <c r="C1461" s="265" t="s">
        <v>264</v>
      </c>
      <c r="D1461" s="265" t="s">
        <v>264</v>
      </c>
      <c r="E1461" s="265" t="s">
        <v>264</v>
      </c>
      <c r="F1461" s="265" t="s">
        <v>264</v>
      </c>
      <c r="G1461" s="265" t="s">
        <v>264</v>
      </c>
      <c r="H1461" s="265" t="s">
        <v>266</v>
      </c>
      <c r="I1461" s="265" t="s">
        <v>264</v>
      </c>
      <c r="J1461" s="265" t="s">
        <v>266</v>
      </c>
      <c r="K1461" s="265" t="s">
        <v>264</v>
      </c>
      <c r="L1461" s="265" t="s">
        <v>264</v>
      </c>
      <c r="AQ1461" s="267"/>
    </row>
    <row r="1462" spans="1:43" s="265" customFormat="1">
      <c r="A1462" s="265">
        <v>216201</v>
      </c>
      <c r="B1462" s="265" t="s">
        <v>3417</v>
      </c>
      <c r="C1462" s="265" t="s">
        <v>265</v>
      </c>
      <c r="D1462" s="265" t="s">
        <v>265</v>
      </c>
      <c r="E1462" s="265" t="s">
        <v>266</v>
      </c>
      <c r="F1462" s="265" t="s">
        <v>266</v>
      </c>
      <c r="G1462" s="265" t="s">
        <v>266</v>
      </c>
      <c r="H1462" s="265" t="s">
        <v>265</v>
      </c>
      <c r="I1462" s="265" t="s">
        <v>265</v>
      </c>
      <c r="J1462" s="265" t="s">
        <v>265</v>
      </c>
      <c r="K1462" s="265" t="s">
        <v>265</v>
      </c>
      <c r="L1462" s="265" t="s">
        <v>265</v>
      </c>
      <c r="AQ1462" s="267"/>
    </row>
    <row r="1463" spans="1:43" s="265" customFormat="1">
      <c r="A1463" s="265">
        <v>215954</v>
      </c>
      <c r="B1463" s="265" t="s">
        <v>3417</v>
      </c>
      <c r="C1463" s="265" t="s">
        <v>266</v>
      </c>
      <c r="D1463" s="265" t="s">
        <v>266</v>
      </c>
      <c r="E1463" s="265" t="s">
        <v>265</v>
      </c>
      <c r="F1463" s="265" t="s">
        <v>266</v>
      </c>
      <c r="G1463" s="265" t="s">
        <v>265</v>
      </c>
      <c r="H1463" s="265" t="s">
        <v>265</v>
      </c>
      <c r="I1463" s="265" t="s">
        <v>265</v>
      </c>
      <c r="J1463" s="265" t="s">
        <v>265</v>
      </c>
      <c r="K1463" s="265" t="s">
        <v>265</v>
      </c>
      <c r="L1463" s="265" t="s">
        <v>265</v>
      </c>
      <c r="AQ1463" s="267"/>
    </row>
    <row r="1464" spans="1:43" s="265" customFormat="1">
      <c r="A1464" s="265">
        <v>215955</v>
      </c>
      <c r="B1464" s="265" t="s">
        <v>3417</v>
      </c>
      <c r="C1464" s="265" t="s">
        <v>266</v>
      </c>
      <c r="D1464" s="265" t="s">
        <v>266</v>
      </c>
      <c r="E1464" s="265" t="s">
        <v>266</v>
      </c>
      <c r="F1464" s="265" t="s">
        <v>265</v>
      </c>
      <c r="G1464" s="265" t="s">
        <v>265</v>
      </c>
      <c r="H1464" s="265" t="s">
        <v>265</v>
      </c>
      <c r="I1464" s="265" t="s">
        <v>265</v>
      </c>
      <c r="J1464" s="265" t="s">
        <v>265</v>
      </c>
      <c r="K1464" s="265" t="s">
        <v>265</v>
      </c>
      <c r="L1464" s="265" t="s">
        <v>265</v>
      </c>
      <c r="AQ1464" s="267"/>
    </row>
    <row r="1465" spans="1:43" s="265" customFormat="1">
      <c r="A1465" s="265">
        <v>215956</v>
      </c>
      <c r="B1465" s="265" t="s">
        <v>3417</v>
      </c>
      <c r="C1465" s="265" t="s">
        <v>266</v>
      </c>
      <c r="D1465" s="265" t="s">
        <v>265</v>
      </c>
      <c r="E1465" s="265" t="s">
        <v>266</v>
      </c>
      <c r="F1465" s="265" t="s">
        <v>266</v>
      </c>
      <c r="G1465" s="265" t="s">
        <v>266</v>
      </c>
      <c r="H1465" s="265" t="s">
        <v>265</v>
      </c>
      <c r="I1465" s="265" t="s">
        <v>265</v>
      </c>
      <c r="J1465" s="265" t="s">
        <v>265</v>
      </c>
      <c r="K1465" s="265" t="s">
        <v>265</v>
      </c>
      <c r="L1465" s="265" t="s">
        <v>265</v>
      </c>
      <c r="AQ1465" s="267"/>
    </row>
    <row r="1466" spans="1:43" s="265" customFormat="1">
      <c r="A1466" s="265">
        <v>216198</v>
      </c>
      <c r="B1466" s="265" t="s">
        <v>3417</v>
      </c>
      <c r="C1466" s="265" t="s">
        <v>265</v>
      </c>
      <c r="D1466" s="265" t="s">
        <v>266</v>
      </c>
      <c r="E1466" s="265" t="s">
        <v>265</v>
      </c>
      <c r="F1466" s="265" t="s">
        <v>266</v>
      </c>
      <c r="G1466" s="265" t="s">
        <v>266</v>
      </c>
      <c r="H1466" s="265" t="s">
        <v>265</v>
      </c>
      <c r="I1466" s="265" t="s">
        <v>265</v>
      </c>
      <c r="J1466" s="265" t="s">
        <v>265</v>
      </c>
      <c r="K1466" s="265" t="s">
        <v>265</v>
      </c>
      <c r="L1466" s="265" t="s">
        <v>265</v>
      </c>
      <c r="AQ1466" s="267"/>
    </row>
    <row r="1467" spans="1:43" s="265" customFormat="1">
      <c r="A1467" s="265">
        <v>211865</v>
      </c>
      <c r="B1467" s="265" t="s">
        <v>3417</v>
      </c>
      <c r="C1467" s="265" t="s">
        <v>264</v>
      </c>
      <c r="D1467" s="265" t="s">
        <v>264</v>
      </c>
      <c r="E1467" s="265" t="s">
        <v>264</v>
      </c>
      <c r="F1467" s="265" t="s">
        <v>266</v>
      </c>
      <c r="G1467" s="265" t="s">
        <v>265</v>
      </c>
      <c r="H1467" s="265" t="s">
        <v>265</v>
      </c>
      <c r="I1467" s="265" t="s">
        <v>265</v>
      </c>
      <c r="J1467" s="265" t="s">
        <v>265</v>
      </c>
      <c r="K1467" s="265" t="s">
        <v>265</v>
      </c>
      <c r="L1467" s="265" t="s">
        <v>265</v>
      </c>
      <c r="AQ1467" s="267"/>
    </row>
    <row r="1468" spans="1:43" s="265" customFormat="1">
      <c r="A1468" s="265">
        <v>215957</v>
      </c>
      <c r="B1468" s="265" t="s">
        <v>3417</v>
      </c>
      <c r="C1468" s="265" t="s">
        <v>265</v>
      </c>
      <c r="D1468" s="265" t="s">
        <v>265</v>
      </c>
      <c r="E1468" s="265" t="s">
        <v>266</v>
      </c>
      <c r="F1468" s="265" t="s">
        <v>266</v>
      </c>
      <c r="G1468" s="265" t="s">
        <v>265</v>
      </c>
      <c r="H1468" s="265" t="s">
        <v>265</v>
      </c>
      <c r="I1468" s="265" t="s">
        <v>265</v>
      </c>
      <c r="J1468" s="265" t="s">
        <v>265</v>
      </c>
      <c r="K1468" s="265" t="s">
        <v>265</v>
      </c>
      <c r="L1468" s="265" t="s">
        <v>265</v>
      </c>
      <c r="AQ1468" s="267"/>
    </row>
    <row r="1469" spans="1:43" s="265" customFormat="1">
      <c r="A1469" s="265">
        <v>215958</v>
      </c>
      <c r="B1469" s="265" t="s">
        <v>3417</v>
      </c>
      <c r="C1469" s="265" t="s">
        <v>266</v>
      </c>
      <c r="D1469" s="265" t="s">
        <v>266</v>
      </c>
      <c r="E1469" s="265" t="s">
        <v>266</v>
      </c>
      <c r="F1469" s="265" t="s">
        <v>266</v>
      </c>
      <c r="G1469" s="265" t="s">
        <v>266</v>
      </c>
      <c r="H1469" s="265" t="s">
        <v>265</v>
      </c>
      <c r="I1469" s="265" t="s">
        <v>265</v>
      </c>
      <c r="J1469" s="265" t="s">
        <v>265</v>
      </c>
      <c r="K1469" s="265" t="s">
        <v>265</v>
      </c>
      <c r="L1469" s="265" t="s">
        <v>265</v>
      </c>
      <c r="AQ1469" s="267"/>
    </row>
    <row r="1470" spans="1:43" s="265" customFormat="1">
      <c r="A1470" s="265">
        <v>215959</v>
      </c>
      <c r="B1470" s="265" t="s">
        <v>3417</v>
      </c>
      <c r="C1470" s="265" t="s">
        <v>265</v>
      </c>
      <c r="D1470" s="265" t="s">
        <v>266</v>
      </c>
      <c r="E1470" s="265" t="s">
        <v>266</v>
      </c>
      <c r="F1470" s="265" t="s">
        <v>265</v>
      </c>
      <c r="G1470" s="265" t="s">
        <v>265</v>
      </c>
      <c r="H1470" s="265" t="s">
        <v>265</v>
      </c>
      <c r="I1470" s="265" t="s">
        <v>265</v>
      </c>
      <c r="J1470" s="265" t="s">
        <v>265</v>
      </c>
      <c r="K1470" s="265" t="s">
        <v>265</v>
      </c>
      <c r="L1470" s="265" t="s">
        <v>265</v>
      </c>
      <c r="AQ1470" s="267"/>
    </row>
    <row r="1471" spans="1:43" s="265" customFormat="1">
      <c r="A1471" s="265">
        <v>215960</v>
      </c>
      <c r="B1471" s="265" t="s">
        <v>3417</v>
      </c>
      <c r="C1471" s="265" t="s">
        <v>265</v>
      </c>
      <c r="D1471" s="265" t="s">
        <v>266</v>
      </c>
      <c r="E1471" s="265" t="s">
        <v>266</v>
      </c>
      <c r="F1471" s="265" t="s">
        <v>266</v>
      </c>
      <c r="G1471" s="265" t="s">
        <v>265</v>
      </c>
      <c r="H1471" s="265" t="s">
        <v>265</v>
      </c>
      <c r="I1471" s="265" t="s">
        <v>265</v>
      </c>
      <c r="J1471" s="265" t="s">
        <v>265</v>
      </c>
      <c r="K1471" s="265" t="s">
        <v>265</v>
      </c>
      <c r="L1471" s="265" t="s">
        <v>265</v>
      </c>
      <c r="AQ1471" s="267"/>
    </row>
    <row r="1472" spans="1:43" s="265" customFormat="1">
      <c r="A1472" s="265">
        <v>214143</v>
      </c>
      <c r="B1472" s="265" t="s">
        <v>3417</v>
      </c>
      <c r="C1472" s="265" t="s">
        <v>264</v>
      </c>
      <c r="D1472" s="265" t="s">
        <v>266</v>
      </c>
      <c r="E1472" s="265" t="s">
        <v>264</v>
      </c>
      <c r="F1472" s="265" t="s">
        <v>264</v>
      </c>
      <c r="G1472" s="265" t="s">
        <v>266</v>
      </c>
      <c r="H1472" s="265" t="s">
        <v>264</v>
      </c>
      <c r="I1472" s="265" t="s">
        <v>264</v>
      </c>
      <c r="J1472" s="265" t="s">
        <v>264</v>
      </c>
      <c r="K1472" s="265" t="s">
        <v>264</v>
      </c>
      <c r="L1472" s="265" t="s">
        <v>266</v>
      </c>
      <c r="AQ1472" s="267"/>
    </row>
    <row r="1473" spans="1:43" s="265" customFormat="1">
      <c r="A1473" s="265">
        <v>214144</v>
      </c>
      <c r="B1473" s="265" t="s">
        <v>3417</v>
      </c>
      <c r="C1473" s="265" t="s">
        <v>265</v>
      </c>
      <c r="D1473" s="265" t="s">
        <v>264</v>
      </c>
      <c r="E1473" s="265" t="s">
        <v>264</v>
      </c>
      <c r="F1473" s="265" t="s">
        <v>264</v>
      </c>
      <c r="G1473" s="265" t="s">
        <v>265</v>
      </c>
      <c r="H1473" s="265" t="s">
        <v>265</v>
      </c>
      <c r="I1473" s="265" t="s">
        <v>266</v>
      </c>
      <c r="J1473" s="265" t="s">
        <v>265</v>
      </c>
      <c r="K1473" s="265" t="s">
        <v>266</v>
      </c>
      <c r="L1473" s="265" t="s">
        <v>265</v>
      </c>
      <c r="AQ1473" s="267"/>
    </row>
    <row r="1474" spans="1:43" s="265" customFormat="1">
      <c r="A1474" s="265">
        <v>215961</v>
      </c>
      <c r="B1474" s="265" t="s">
        <v>3417</v>
      </c>
      <c r="C1474" s="265" t="s">
        <v>265</v>
      </c>
      <c r="D1474" s="265" t="s">
        <v>265</v>
      </c>
      <c r="E1474" s="265" t="s">
        <v>266</v>
      </c>
      <c r="F1474" s="265" t="s">
        <v>265</v>
      </c>
      <c r="G1474" s="265" t="s">
        <v>266</v>
      </c>
      <c r="H1474" s="265" t="s">
        <v>265</v>
      </c>
      <c r="I1474" s="265" t="s">
        <v>265</v>
      </c>
      <c r="J1474" s="265" t="s">
        <v>265</v>
      </c>
      <c r="K1474" s="265" t="s">
        <v>265</v>
      </c>
      <c r="L1474" s="265" t="s">
        <v>265</v>
      </c>
      <c r="AQ1474" s="267"/>
    </row>
    <row r="1475" spans="1:43" s="265" customFormat="1">
      <c r="A1475" s="265">
        <v>215962</v>
      </c>
      <c r="B1475" s="265" t="s">
        <v>3417</v>
      </c>
      <c r="C1475" s="265" t="s">
        <v>266</v>
      </c>
      <c r="D1475" s="265" t="s">
        <v>266</v>
      </c>
      <c r="E1475" s="265" t="s">
        <v>266</v>
      </c>
      <c r="F1475" s="265" t="s">
        <v>266</v>
      </c>
      <c r="G1475" s="265" t="s">
        <v>266</v>
      </c>
      <c r="H1475" s="265" t="s">
        <v>265</v>
      </c>
      <c r="I1475" s="265" t="s">
        <v>265</v>
      </c>
      <c r="J1475" s="265" t="s">
        <v>265</v>
      </c>
      <c r="K1475" s="265" t="s">
        <v>265</v>
      </c>
      <c r="L1475" s="265" t="s">
        <v>265</v>
      </c>
      <c r="AQ1475" s="267"/>
    </row>
    <row r="1476" spans="1:43" s="265" customFormat="1">
      <c r="A1476" s="265">
        <v>215963</v>
      </c>
      <c r="B1476" s="265" t="s">
        <v>3417</v>
      </c>
      <c r="C1476" s="265" t="s">
        <v>266</v>
      </c>
      <c r="D1476" s="265" t="s">
        <v>265</v>
      </c>
      <c r="E1476" s="265" t="s">
        <v>266</v>
      </c>
      <c r="F1476" s="265" t="s">
        <v>266</v>
      </c>
      <c r="G1476" s="265" t="s">
        <v>265</v>
      </c>
      <c r="H1476" s="265" t="s">
        <v>265</v>
      </c>
      <c r="I1476" s="265" t="s">
        <v>265</v>
      </c>
      <c r="J1476" s="265" t="s">
        <v>265</v>
      </c>
      <c r="K1476" s="265" t="s">
        <v>265</v>
      </c>
      <c r="L1476" s="265" t="s">
        <v>265</v>
      </c>
      <c r="AQ1476" s="267"/>
    </row>
    <row r="1477" spans="1:43" s="265" customFormat="1">
      <c r="A1477" s="265">
        <v>210540</v>
      </c>
      <c r="B1477" s="265" t="s">
        <v>3417</v>
      </c>
      <c r="C1477" s="265" t="s">
        <v>264</v>
      </c>
      <c r="D1477" s="265" t="s">
        <v>264</v>
      </c>
      <c r="E1477" s="265" t="s">
        <v>264</v>
      </c>
      <c r="F1477" s="265" t="s">
        <v>264</v>
      </c>
      <c r="G1477" s="265" t="s">
        <v>266</v>
      </c>
      <c r="H1477" s="265" t="s">
        <v>265</v>
      </c>
      <c r="I1477" s="265" t="s">
        <v>265</v>
      </c>
      <c r="J1477" s="265" t="s">
        <v>266</v>
      </c>
      <c r="K1477" s="265" t="s">
        <v>266</v>
      </c>
      <c r="L1477" s="265" t="s">
        <v>265</v>
      </c>
      <c r="AQ1477" s="267"/>
    </row>
    <row r="1478" spans="1:43" s="265" customFormat="1">
      <c r="A1478" s="265">
        <v>215964</v>
      </c>
      <c r="B1478" s="265" t="s">
        <v>3417</v>
      </c>
      <c r="C1478" s="265" t="s">
        <v>266</v>
      </c>
      <c r="D1478" s="265" t="s">
        <v>265</v>
      </c>
      <c r="E1478" s="265" t="s">
        <v>266</v>
      </c>
      <c r="F1478" s="265" t="s">
        <v>266</v>
      </c>
      <c r="G1478" s="265" t="s">
        <v>265</v>
      </c>
      <c r="H1478" s="265" t="s">
        <v>265</v>
      </c>
      <c r="I1478" s="265" t="s">
        <v>265</v>
      </c>
      <c r="J1478" s="265" t="s">
        <v>265</v>
      </c>
      <c r="K1478" s="265" t="s">
        <v>265</v>
      </c>
      <c r="L1478" s="265" t="s">
        <v>265</v>
      </c>
      <c r="AQ1478" s="267"/>
    </row>
    <row r="1479" spans="1:43" s="265" customFormat="1">
      <c r="A1479" s="265">
        <v>215965</v>
      </c>
      <c r="B1479" s="265" t="s">
        <v>3417</v>
      </c>
      <c r="C1479" s="265" t="s">
        <v>266</v>
      </c>
      <c r="D1479" s="265" t="s">
        <v>266</v>
      </c>
      <c r="E1479" s="265" t="s">
        <v>266</v>
      </c>
      <c r="F1479" s="265" t="s">
        <v>266</v>
      </c>
      <c r="G1479" s="265" t="s">
        <v>266</v>
      </c>
      <c r="H1479" s="265" t="s">
        <v>265</v>
      </c>
      <c r="I1479" s="265" t="s">
        <v>265</v>
      </c>
      <c r="J1479" s="265" t="s">
        <v>265</v>
      </c>
      <c r="K1479" s="265" t="s">
        <v>265</v>
      </c>
      <c r="L1479" s="265" t="s">
        <v>265</v>
      </c>
      <c r="AQ1479" s="267"/>
    </row>
    <row r="1480" spans="1:43" s="265" customFormat="1">
      <c r="A1480" s="265">
        <v>215966</v>
      </c>
      <c r="B1480" s="265" t="s">
        <v>3417</v>
      </c>
      <c r="C1480" s="265" t="s">
        <v>265</v>
      </c>
      <c r="D1480" s="265" t="s">
        <v>266</v>
      </c>
      <c r="E1480" s="265" t="s">
        <v>266</v>
      </c>
      <c r="F1480" s="265" t="s">
        <v>266</v>
      </c>
      <c r="G1480" s="265" t="s">
        <v>265</v>
      </c>
      <c r="H1480" s="265" t="s">
        <v>265</v>
      </c>
      <c r="I1480" s="265" t="s">
        <v>265</v>
      </c>
      <c r="J1480" s="265" t="s">
        <v>265</v>
      </c>
      <c r="K1480" s="265" t="s">
        <v>265</v>
      </c>
      <c r="L1480" s="265" t="s">
        <v>265</v>
      </c>
      <c r="AQ1480" s="267"/>
    </row>
    <row r="1481" spans="1:43" s="265" customFormat="1" ht="15.75">
      <c r="A1481" s="268">
        <v>215198</v>
      </c>
      <c r="B1481" s="265" t="s">
        <v>3417</v>
      </c>
      <c r="C1481" s="269" t="s">
        <v>266</v>
      </c>
      <c r="D1481" s="269" t="s">
        <v>266</v>
      </c>
      <c r="E1481" s="269" t="s">
        <v>265</v>
      </c>
      <c r="F1481" s="269" t="s">
        <v>265</v>
      </c>
      <c r="G1481" s="269" t="s">
        <v>265</v>
      </c>
      <c r="H1481" s="269" t="s">
        <v>265</v>
      </c>
      <c r="I1481" s="269" t="s">
        <v>265</v>
      </c>
      <c r="J1481" s="269" t="s">
        <v>265</v>
      </c>
      <c r="K1481" s="269" t="s">
        <v>265</v>
      </c>
      <c r="L1481" s="269" t="s">
        <v>265</v>
      </c>
      <c r="M1481" s="269"/>
      <c r="N1481" s="269"/>
      <c r="O1481" s="269"/>
      <c r="P1481" s="269"/>
      <c r="Q1481" s="269"/>
      <c r="R1481" s="269"/>
      <c r="S1481" s="269"/>
      <c r="T1481" s="269"/>
      <c r="U1481" s="269"/>
      <c r="V1481" s="269"/>
      <c r="W1481" s="269"/>
      <c r="X1481" s="269"/>
      <c r="Y1481" s="269"/>
      <c r="Z1481" s="269"/>
      <c r="AA1481" s="269"/>
      <c r="AB1481" s="269"/>
      <c r="AC1481" s="269"/>
      <c r="AD1481" s="269"/>
      <c r="AE1481" s="269"/>
      <c r="AF1481" s="269"/>
      <c r="AG1481" s="269"/>
      <c r="AH1481" s="269"/>
      <c r="AI1481" s="269"/>
      <c r="AJ1481" s="269"/>
      <c r="AK1481" s="269"/>
      <c r="AL1481" s="269"/>
      <c r="AM1481" s="269"/>
      <c r="AN1481" s="269"/>
      <c r="AO1481" s="269"/>
      <c r="AP1481" s="269"/>
      <c r="AQ1481" s="267"/>
    </row>
    <row r="1482" spans="1:43" s="265" customFormat="1">
      <c r="A1482" s="265">
        <v>214152</v>
      </c>
      <c r="B1482" s="265" t="s">
        <v>3417</v>
      </c>
      <c r="C1482" s="265" t="s">
        <v>266</v>
      </c>
      <c r="D1482" s="265" t="s">
        <v>266</v>
      </c>
      <c r="E1482" s="265" t="s">
        <v>264</v>
      </c>
      <c r="F1482" s="265" t="s">
        <v>264</v>
      </c>
      <c r="G1482" s="265" t="s">
        <v>264</v>
      </c>
      <c r="H1482" s="265" t="s">
        <v>264</v>
      </c>
      <c r="I1482" s="265" t="s">
        <v>264</v>
      </c>
      <c r="J1482" s="265" t="s">
        <v>264</v>
      </c>
      <c r="K1482" s="265" t="s">
        <v>264</v>
      </c>
      <c r="L1482" s="265" t="s">
        <v>266</v>
      </c>
      <c r="AQ1482" s="267"/>
    </row>
    <row r="1483" spans="1:43" s="265" customFormat="1">
      <c r="A1483" s="265">
        <v>215967</v>
      </c>
      <c r="B1483" s="265" t="s">
        <v>3417</v>
      </c>
      <c r="C1483" s="265" t="s">
        <v>266</v>
      </c>
      <c r="D1483" s="265" t="s">
        <v>266</v>
      </c>
      <c r="E1483" s="265" t="s">
        <v>266</v>
      </c>
      <c r="F1483" s="265" t="s">
        <v>266</v>
      </c>
      <c r="G1483" s="265" t="s">
        <v>266</v>
      </c>
      <c r="H1483" s="265" t="s">
        <v>265</v>
      </c>
      <c r="I1483" s="265" t="s">
        <v>265</v>
      </c>
      <c r="J1483" s="265" t="s">
        <v>265</v>
      </c>
      <c r="K1483" s="265" t="s">
        <v>265</v>
      </c>
      <c r="L1483" s="265" t="s">
        <v>265</v>
      </c>
      <c r="AQ1483" s="267"/>
    </row>
    <row r="1484" spans="1:43" s="265" customFormat="1">
      <c r="A1484" s="265">
        <v>215968</v>
      </c>
      <c r="B1484" s="265" t="s">
        <v>3417</v>
      </c>
      <c r="C1484" s="265" t="s">
        <v>265</v>
      </c>
      <c r="D1484" s="265" t="s">
        <v>266</v>
      </c>
      <c r="E1484" s="265" t="s">
        <v>266</v>
      </c>
      <c r="F1484" s="265" t="s">
        <v>265</v>
      </c>
      <c r="G1484" s="265" t="s">
        <v>266</v>
      </c>
      <c r="H1484" s="265" t="s">
        <v>265</v>
      </c>
      <c r="I1484" s="265" t="s">
        <v>265</v>
      </c>
      <c r="J1484" s="265" t="s">
        <v>265</v>
      </c>
      <c r="K1484" s="265" t="s">
        <v>265</v>
      </c>
      <c r="L1484" s="265" t="s">
        <v>265</v>
      </c>
      <c r="AQ1484" s="267"/>
    </row>
    <row r="1485" spans="1:43" s="265" customFormat="1">
      <c r="A1485" s="265">
        <v>215969</v>
      </c>
      <c r="B1485" s="265" t="s">
        <v>3417</v>
      </c>
      <c r="C1485" s="265" t="s">
        <v>266</v>
      </c>
      <c r="D1485" s="265" t="s">
        <v>266</v>
      </c>
      <c r="E1485" s="265" t="s">
        <v>266</v>
      </c>
      <c r="F1485" s="265" t="s">
        <v>266</v>
      </c>
      <c r="G1485" s="265" t="s">
        <v>265</v>
      </c>
      <c r="H1485" s="265" t="s">
        <v>265</v>
      </c>
      <c r="I1485" s="265" t="s">
        <v>265</v>
      </c>
      <c r="J1485" s="265" t="s">
        <v>265</v>
      </c>
      <c r="K1485" s="265" t="s">
        <v>265</v>
      </c>
      <c r="L1485" s="265" t="s">
        <v>265</v>
      </c>
      <c r="AQ1485" s="267"/>
    </row>
    <row r="1486" spans="1:43" s="265" customFormat="1">
      <c r="A1486" s="265">
        <v>215203</v>
      </c>
      <c r="B1486" s="265" t="s">
        <v>3417</v>
      </c>
      <c r="C1486" s="265" t="s">
        <v>264</v>
      </c>
      <c r="D1486" s="265" t="s">
        <v>266</v>
      </c>
      <c r="E1486" s="265" t="s">
        <v>264</v>
      </c>
      <c r="F1486" s="265" t="s">
        <v>266</v>
      </c>
      <c r="G1486" s="265" t="s">
        <v>265</v>
      </c>
      <c r="H1486" s="265" t="s">
        <v>265</v>
      </c>
      <c r="I1486" s="265" t="s">
        <v>264</v>
      </c>
      <c r="J1486" s="265" t="s">
        <v>266</v>
      </c>
      <c r="K1486" s="265" t="s">
        <v>266</v>
      </c>
      <c r="L1486" s="265" t="s">
        <v>266</v>
      </c>
      <c r="AQ1486" s="267"/>
    </row>
    <row r="1487" spans="1:43" s="265" customFormat="1">
      <c r="A1487" s="265">
        <v>214158</v>
      </c>
      <c r="B1487" s="265" t="s">
        <v>3417</v>
      </c>
      <c r="C1487" s="265" t="s">
        <v>266</v>
      </c>
      <c r="D1487" s="265" t="s">
        <v>264</v>
      </c>
      <c r="E1487" s="265" t="s">
        <v>266</v>
      </c>
      <c r="F1487" s="265" t="s">
        <v>264</v>
      </c>
      <c r="G1487" s="265" t="s">
        <v>266</v>
      </c>
      <c r="H1487" s="265" t="s">
        <v>265</v>
      </c>
      <c r="I1487" s="265" t="s">
        <v>266</v>
      </c>
      <c r="J1487" s="265" t="s">
        <v>265</v>
      </c>
      <c r="K1487" s="265" t="s">
        <v>265</v>
      </c>
      <c r="L1487" s="265" t="s">
        <v>265</v>
      </c>
      <c r="AQ1487" s="267"/>
    </row>
    <row r="1488" spans="1:43" s="265" customFormat="1">
      <c r="A1488" s="265">
        <v>215970</v>
      </c>
      <c r="B1488" s="265" t="s">
        <v>3417</v>
      </c>
      <c r="C1488" s="265" t="s">
        <v>266</v>
      </c>
      <c r="D1488" s="265" t="s">
        <v>266</v>
      </c>
      <c r="E1488" s="265" t="s">
        <v>266</v>
      </c>
      <c r="F1488" s="265" t="s">
        <v>266</v>
      </c>
      <c r="G1488" s="265" t="s">
        <v>266</v>
      </c>
      <c r="H1488" s="265" t="s">
        <v>265</v>
      </c>
      <c r="I1488" s="265" t="s">
        <v>265</v>
      </c>
      <c r="J1488" s="265" t="s">
        <v>265</v>
      </c>
      <c r="K1488" s="265" t="s">
        <v>265</v>
      </c>
      <c r="L1488" s="265" t="s">
        <v>265</v>
      </c>
      <c r="AQ1488" s="267"/>
    </row>
    <row r="1489" spans="1:43" s="265" customFormat="1">
      <c r="A1489" s="265">
        <v>215971</v>
      </c>
      <c r="B1489" s="265" t="s">
        <v>3417</v>
      </c>
      <c r="C1489" s="265" t="s">
        <v>266</v>
      </c>
      <c r="D1489" s="265" t="s">
        <v>266</v>
      </c>
      <c r="E1489" s="265" t="s">
        <v>266</v>
      </c>
      <c r="F1489" s="265" t="s">
        <v>266</v>
      </c>
      <c r="G1489" s="265" t="s">
        <v>265</v>
      </c>
      <c r="H1489" s="265" t="s">
        <v>265</v>
      </c>
      <c r="I1489" s="265" t="s">
        <v>265</v>
      </c>
      <c r="J1489" s="265" t="s">
        <v>265</v>
      </c>
      <c r="K1489" s="265" t="s">
        <v>265</v>
      </c>
      <c r="L1489" s="265" t="s">
        <v>265</v>
      </c>
      <c r="AQ1489" s="267"/>
    </row>
    <row r="1490" spans="1:43" s="265" customFormat="1">
      <c r="A1490" s="265">
        <v>215972</v>
      </c>
      <c r="B1490" s="265" t="s">
        <v>3417</v>
      </c>
      <c r="C1490" s="265" t="s">
        <v>266</v>
      </c>
      <c r="D1490" s="265" t="s">
        <v>266</v>
      </c>
      <c r="E1490" s="265" t="s">
        <v>266</v>
      </c>
      <c r="F1490" s="265" t="s">
        <v>266</v>
      </c>
      <c r="G1490" s="265" t="s">
        <v>266</v>
      </c>
      <c r="H1490" s="265" t="s">
        <v>265</v>
      </c>
      <c r="I1490" s="265" t="s">
        <v>265</v>
      </c>
      <c r="J1490" s="265" t="s">
        <v>265</v>
      </c>
      <c r="K1490" s="265" t="s">
        <v>265</v>
      </c>
      <c r="L1490" s="265" t="s">
        <v>265</v>
      </c>
      <c r="AQ1490" s="267"/>
    </row>
    <row r="1491" spans="1:43" s="265" customFormat="1">
      <c r="A1491" s="265">
        <v>215973</v>
      </c>
      <c r="B1491" s="265" t="s">
        <v>3417</v>
      </c>
      <c r="C1491" s="265" t="s">
        <v>266</v>
      </c>
      <c r="D1491" s="265" t="s">
        <v>266</v>
      </c>
      <c r="E1491" s="265" t="s">
        <v>266</v>
      </c>
      <c r="F1491" s="265" t="s">
        <v>266</v>
      </c>
      <c r="G1491" s="265" t="s">
        <v>266</v>
      </c>
      <c r="H1491" s="265" t="s">
        <v>265</v>
      </c>
      <c r="I1491" s="265" t="s">
        <v>265</v>
      </c>
      <c r="J1491" s="265" t="s">
        <v>265</v>
      </c>
      <c r="K1491" s="265" t="s">
        <v>265</v>
      </c>
      <c r="L1491" s="265" t="s">
        <v>265</v>
      </c>
      <c r="AQ1491" s="267"/>
    </row>
    <row r="1492" spans="1:43" s="265" customFormat="1" ht="15.75">
      <c r="A1492" s="268">
        <v>215974</v>
      </c>
      <c r="B1492" s="265" t="s">
        <v>3417</v>
      </c>
      <c r="C1492" s="269" t="s">
        <v>265</v>
      </c>
      <c r="D1492" s="269" t="s">
        <v>265</v>
      </c>
      <c r="E1492" s="269" t="s">
        <v>265</v>
      </c>
      <c r="F1492" s="269" t="s">
        <v>265</v>
      </c>
      <c r="G1492" s="269" t="s">
        <v>265</v>
      </c>
      <c r="H1492" s="269" t="s">
        <v>265</v>
      </c>
      <c r="I1492" s="269" t="s">
        <v>265</v>
      </c>
      <c r="J1492" s="269" t="s">
        <v>265</v>
      </c>
      <c r="K1492" s="269" t="s">
        <v>265</v>
      </c>
      <c r="L1492" s="269" t="s">
        <v>265</v>
      </c>
      <c r="M1492" s="269"/>
      <c r="N1492" s="269"/>
      <c r="O1492" s="269"/>
      <c r="P1492" s="269"/>
      <c r="Q1492" s="269"/>
      <c r="R1492" s="269"/>
      <c r="S1492" s="269"/>
      <c r="T1492" s="269"/>
      <c r="U1492" s="269"/>
      <c r="V1492" s="269"/>
      <c r="W1492" s="269"/>
      <c r="X1492" s="269"/>
      <c r="Y1492" s="269"/>
      <c r="Z1492" s="269"/>
      <c r="AA1492" s="269"/>
      <c r="AB1492" s="269"/>
      <c r="AC1492" s="269"/>
      <c r="AD1492" s="269"/>
      <c r="AE1492" s="269"/>
      <c r="AF1492" s="269"/>
      <c r="AG1492" s="269"/>
      <c r="AH1492" s="269"/>
      <c r="AI1492" s="269"/>
      <c r="AJ1492" s="269"/>
      <c r="AK1492" s="269"/>
      <c r="AL1492" s="269"/>
      <c r="AM1492" s="269"/>
      <c r="AN1492" s="269"/>
      <c r="AO1492" s="269"/>
      <c r="AP1492" s="269"/>
      <c r="AQ1492" s="267"/>
    </row>
    <row r="1493" spans="1:43" s="265" customFormat="1">
      <c r="A1493" s="265">
        <v>215209</v>
      </c>
      <c r="B1493" s="265" t="s">
        <v>3417</v>
      </c>
      <c r="C1493" s="265" t="s">
        <v>264</v>
      </c>
      <c r="D1493" s="265" t="s">
        <v>264</v>
      </c>
      <c r="E1493" s="265" t="s">
        <v>264</v>
      </c>
      <c r="F1493" s="265" t="s">
        <v>264</v>
      </c>
      <c r="G1493" s="265" t="s">
        <v>266</v>
      </c>
      <c r="H1493" s="265" t="s">
        <v>265</v>
      </c>
      <c r="I1493" s="265" t="s">
        <v>265</v>
      </c>
      <c r="J1493" s="265" t="s">
        <v>266</v>
      </c>
      <c r="K1493" s="265" t="s">
        <v>264</v>
      </c>
      <c r="L1493" s="265" t="s">
        <v>265</v>
      </c>
      <c r="AQ1493" s="267"/>
    </row>
    <row r="1494" spans="1:43" s="265" customFormat="1">
      <c r="A1494" s="265">
        <v>210543</v>
      </c>
      <c r="B1494" s="265" t="s">
        <v>3417</v>
      </c>
      <c r="C1494" s="265" t="s">
        <v>264</v>
      </c>
      <c r="D1494" s="265" t="s">
        <v>264</v>
      </c>
      <c r="E1494" s="265" t="s">
        <v>264</v>
      </c>
      <c r="F1494" s="265" t="s">
        <v>264</v>
      </c>
      <c r="G1494" s="265" t="s">
        <v>265</v>
      </c>
      <c r="H1494" s="265" t="s">
        <v>265</v>
      </c>
      <c r="I1494" s="265" t="s">
        <v>265</v>
      </c>
      <c r="J1494" s="265" t="s">
        <v>265</v>
      </c>
      <c r="K1494" s="265" t="s">
        <v>265</v>
      </c>
      <c r="L1494" s="265" t="s">
        <v>265</v>
      </c>
      <c r="AQ1494" s="267"/>
    </row>
    <row r="1495" spans="1:43" s="265" customFormat="1">
      <c r="A1495" s="265">
        <v>215975</v>
      </c>
      <c r="B1495" s="265" t="s">
        <v>3417</v>
      </c>
      <c r="C1495" s="265" t="s">
        <v>265</v>
      </c>
      <c r="D1495" s="265" t="s">
        <v>266</v>
      </c>
      <c r="E1495" s="265" t="s">
        <v>266</v>
      </c>
      <c r="F1495" s="265" t="s">
        <v>266</v>
      </c>
      <c r="G1495" s="265" t="s">
        <v>265</v>
      </c>
      <c r="H1495" s="265" t="s">
        <v>265</v>
      </c>
      <c r="I1495" s="265" t="s">
        <v>265</v>
      </c>
      <c r="J1495" s="265" t="s">
        <v>265</v>
      </c>
      <c r="K1495" s="265" t="s">
        <v>265</v>
      </c>
      <c r="L1495" s="265" t="s">
        <v>265</v>
      </c>
      <c r="AQ1495" s="267"/>
    </row>
    <row r="1496" spans="1:43" s="265" customFormat="1">
      <c r="A1496" s="265">
        <v>215976</v>
      </c>
      <c r="B1496" s="265" t="s">
        <v>3417</v>
      </c>
      <c r="C1496" s="265" t="s">
        <v>266</v>
      </c>
      <c r="D1496" s="265" t="s">
        <v>266</v>
      </c>
      <c r="E1496" s="265" t="s">
        <v>266</v>
      </c>
      <c r="F1496" s="265" t="s">
        <v>266</v>
      </c>
      <c r="G1496" s="265" t="s">
        <v>266</v>
      </c>
      <c r="H1496" s="265" t="s">
        <v>265</v>
      </c>
      <c r="I1496" s="265" t="s">
        <v>265</v>
      </c>
      <c r="J1496" s="265" t="s">
        <v>265</v>
      </c>
      <c r="K1496" s="265" t="s">
        <v>265</v>
      </c>
      <c r="L1496" s="265" t="s">
        <v>265</v>
      </c>
      <c r="AQ1496" s="267"/>
    </row>
    <row r="1497" spans="1:43" s="265" customFormat="1">
      <c r="A1497" s="265">
        <v>212783</v>
      </c>
      <c r="B1497" s="265" t="s">
        <v>3417</v>
      </c>
      <c r="C1497" s="265" t="s">
        <v>266</v>
      </c>
      <c r="D1497" s="265" t="s">
        <v>264</v>
      </c>
      <c r="E1497" s="265" t="s">
        <v>264</v>
      </c>
      <c r="F1497" s="265" t="s">
        <v>266</v>
      </c>
      <c r="G1497" s="265" t="s">
        <v>265</v>
      </c>
      <c r="H1497" s="265" t="s">
        <v>265</v>
      </c>
      <c r="I1497" s="265" t="s">
        <v>265</v>
      </c>
      <c r="J1497" s="265" t="s">
        <v>265</v>
      </c>
      <c r="K1497" s="265" t="s">
        <v>266</v>
      </c>
      <c r="L1497" s="265" t="s">
        <v>266</v>
      </c>
      <c r="AQ1497" s="267"/>
    </row>
    <row r="1498" spans="1:43" s="265" customFormat="1">
      <c r="A1498" s="265">
        <v>215977</v>
      </c>
      <c r="B1498" s="265" t="s">
        <v>3417</v>
      </c>
      <c r="C1498" s="265" t="s">
        <v>266</v>
      </c>
      <c r="D1498" s="265" t="s">
        <v>266</v>
      </c>
      <c r="E1498" s="265" t="s">
        <v>266</v>
      </c>
      <c r="F1498" s="265" t="s">
        <v>266</v>
      </c>
      <c r="G1498" s="265" t="s">
        <v>265</v>
      </c>
      <c r="H1498" s="265" t="s">
        <v>265</v>
      </c>
      <c r="I1498" s="265" t="s">
        <v>265</v>
      </c>
      <c r="J1498" s="265" t="s">
        <v>265</v>
      </c>
      <c r="K1498" s="265" t="s">
        <v>265</v>
      </c>
      <c r="L1498" s="265" t="s">
        <v>265</v>
      </c>
      <c r="AQ1498" s="267"/>
    </row>
    <row r="1499" spans="1:43" s="265" customFormat="1">
      <c r="A1499" s="265">
        <v>215211</v>
      </c>
      <c r="B1499" s="265" t="s">
        <v>3417</v>
      </c>
      <c r="C1499" s="265" t="s">
        <v>264</v>
      </c>
      <c r="D1499" s="265" t="s">
        <v>266</v>
      </c>
      <c r="E1499" s="265" t="s">
        <v>264</v>
      </c>
      <c r="F1499" s="265" t="s">
        <v>264</v>
      </c>
      <c r="G1499" s="265" t="s">
        <v>264</v>
      </c>
      <c r="H1499" s="265" t="s">
        <v>264</v>
      </c>
      <c r="I1499" s="265" t="s">
        <v>264</v>
      </c>
      <c r="J1499" s="265" t="s">
        <v>264</v>
      </c>
      <c r="K1499" s="265" t="s">
        <v>264</v>
      </c>
      <c r="L1499" s="265" t="s">
        <v>264</v>
      </c>
      <c r="AQ1499" s="267"/>
    </row>
    <row r="1500" spans="1:43" s="265" customFormat="1">
      <c r="A1500" s="265">
        <v>214173</v>
      </c>
      <c r="B1500" s="265" t="s">
        <v>3417</v>
      </c>
      <c r="C1500" s="265" t="s">
        <v>266</v>
      </c>
      <c r="D1500" s="265" t="s">
        <v>264</v>
      </c>
      <c r="E1500" s="265" t="s">
        <v>264</v>
      </c>
      <c r="F1500" s="265" t="s">
        <v>264</v>
      </c>
      <c r="G1500" s="265" t="s">
        <v>266</v>
      </c>
      <c r="H1500" s="265" t="s">
        <v>265</v>
      </c>
      <c r="I1500" s="265" t="s">
        <v>264</v>
      </c>
      <c r="J1500" s="265" t="s">
        <v>266</v>
      </c>
      <c r="K1500" s="265" t="s">
        <v>264</v>
      </c>
      <c r="L1500" s="265" t="s">
        <v>266</v>
      </c>
      <c r="AQ1500" s="267"/>
    </row>
    <row r="1501" spans="1:43" s="265" customFormat="1" ht="15.75">
      <c r="A1501" s="268">
        <v>214176</v>
      </c>
      <c r="B1501" s="265" t="s">
        <v>3417</v>
      </c>
      <c r="C1501" s="269" t="s">
        <v>266</v>
      </c>
      <c r="D1501" s="269" t="s">
        <v>266</v>
      </c>
      <c r="E1501" s="269" t="s">
        <v>266</v>
      </c>
      <c r="F1501" s="269" t="s">
        <v>266</v>
      </c>
      <c r="G1501" s="269" t="s">
        <v>266</v>
      </c>
      <c r="H1501" s="269" t="s">
        <v>265</v>
      </c>
      <c r="I1501" s="269" t="s">
        <v>265</v>
      </c>
      <c r="J1501" s="269" t="s">
        <v>265</v>
      </c>
      <c r="K1501" s="269" t="s">
        <v>265</v>
      </c>
      <c r="L1501" s="269" t="s">
        <v>265</v>
      </c>
      <c r="M1501" s="269"/>
      <c r="N1501" s="269"/>
      <c r="O1501" s="269"/>
      <c r="P1501" s="269"/>
      <c r="Q1501" s="269"/>
      <c r="R1501" s="269"/>
      <c r="S1501" s="269"/>
      <c r="T1501" s="269"/>
      <c r="U1501" s="269"/>
      <c r="V1501" s="269"/>
      <c r="W1501" s="269"/>
      <c r="X1501" s="269"/>
      <c r="Y1501" s="269"/>
      <c r="Z1501" s="269"/>
      <c r="AA1501" s="269"/>
      <c r="AB1501" s="269"/>
      <c r="AC1501" s="269"/>
      <c r="AD1501" s="269"/>
      <c r="AE1501" s="269"/>
      <c r="AF1501" s="269"/>
      <c r="AG1501" s="269"/>
      <c r="AH1501" s="269"/>
      <c r="AI1501" s="269"/>
      <c r="AJ1501" s="269"/>
      <c r="AK1501" s="269"/>
      <c r="AL1501" s="269"/>
      <c r="AM1501" s="269"/>
      <c r="AN1501" s="269"/>
      <c r="AO1501" s="269"/>
      <c r="AP1501" s="269"/>
      <c r="AQ1501" s="267"/>
    </row>
    <row r="1502" spans="1:43" s="265" customFormat="1">
      <c r="A1502" s="265">
        <v>215978</v>
      </c>
      <c r="B1502" s="265" t="s">
        <v>3417</v>
      </c>
      <c r="C1502" s="265" t="s">
        <v>265</v>
      </c>
      <c r="D1502" s="265" t="s">
        <v>266</v>
      </c>
      <c r="E1502" s="265" t="s">
        <v>266</v>
      </c>
      <c r="F1502" s="265" t="s">
        <v>265</v>
      </c>
      <c r="G1502" s="265" t="s">
        <v>265</v>
      </c>
      <c r="H1502" s="265" t="s">
        <v>265</v>
      </c>
      <c r="I1502" s="265" t="s">
        <v>265</v>
      </c>
      <c r="J1502" s="265" t="s">
        <v>265</v>
      </c>
      <c r="K1502" s="265" t="s">
        <v>265</v>
      </c>
      <c r="L1502" s="265" t="s">
        <v>265</v>
      </c>
      <c r="AQ1502" s="267"/>
    </row>
    <row r="1503" spans="1:43" s="265" customFormat="1">
      <c r="A1503" s="265">
        <v>214178</v>
      </c>
      <c r="B1503" s="265" t="s">
        <v>3417</v>
      </c>
      <c r="C1503" s="265" t="s">
        <v>266</v>
      </c>
      <c r="D1503" s="265" t="s">
        <v>264</v>
      </c>
      <c r="E1503" s="265" t="s">
        <v>264</v>
      </c>
      <c r="F1503" s="265" t="s">
        <v>264</v>
      </c>
      <c r="G1503" s="265" t="s">
        <v>264</v>
      </c>
      <c r="H1503" s="265" t="s">
        <v>265</v>
      </c>
      <c r="I1503" s="265" t="s">
        <v>265</v>
      </c>
      <c r="J1503" s="265" t="s">
        <v>265</v>
      </c>
      <c r="K1503" s="265" t="s">
        <v>266</v>
      </c>
      <c r="L1503" s="265" t="s">
        <v>266</v>
      </c>
      <c r="AQ1503" s="267"/>
    </row>
    <row r="1504" spans="1:43" s="265" customFormat="1">
      <c r="A1504" s="265">
        <v>215979</v>
      </c>
      <c r="B1504" s="265" t="s">
        <v>3417</v>
      </c>
      <c r="C1504" s="265" t="s">
        <v>266</v>
      </c>
      <c r="D1504" s="265" t="s">
        <v>266</v>
      </c>
      <c r="E1504" s="265" t="s">
        <v>266</v>
      </c>
      <c r="F1504" s="265" t="s">
        <v>266</v>
      </c>
      <c r="G1504" s="265" t="s">
        <v>265</v>
      </c>
      <c r="H1504" s="265" t="s">
        <v>265</v>
      </c>
      <c r="I1504" s="265" t="s">
        <v>265</v>
      </c>
      <c r="J1504" s="265" t="s">
        <v>265</v>
      </c>
      <c r="K1504" s="265" t="s">
        <v>265</v>
      </c>
      <c r="L1504" s="265" t="s">
        <v>265</v>
      </c>
      <c r="AQ1504" s="267"/>
    </row>
    <row r="1505" spans="1:43" s="265" customFormat="1">
      <c r="A1505" s="265">
        <v>215980</v>
      </c>
      <c r="B1505" s="265" t="s">
        <v>3417</v>
      </c>
      <c r="C1505" s="265" t="s">
        <v>265</v>
      </c>
      <c r="D1505" s="265" t="s">
        <v>266</v>
      </c>
      <c r="E1505" s="265" t="s">
        <v>266</v>
      </c>
      <c r="F1505" s="265" t="s">
        <v>266</v>
      </c>
      <c r="G1505" s="265" t="s">
        <v>266</v>
      </c>
      <c r="H1505" s="265" t="s">
        <v>265</v>
      </c>
      <c r="I1505" s="265" t="s">
        <v>265</v>
      </c>
      <c r="J1505" s="265" t="s">
        <v>265</v>
      </c>
      <c r="K1505" s="265" t="s">
        <v>265</v>
      </c>
      <c r="L1505" s="265" t="s">
        <v>265</v>
      </c>
      <c r="AQ1505" s="267"/>
    </row>
    <row r="1506" spans="1:43" s="265" customFormat="1">
      <c r="A1506" s="265">
        <v>211881</v>
      </c>
      <c r="B1506" s="265" t="s">
        <v>3417</v>
      </c>
      <c r="C1506" s="265" t="s">
        <v>264</v>
      </c>
      <c r="D1506" s="265" t="s">
        <v>264</v>
      </c>
      <c r="E1506" s="265" t="s">
        <v>264</v>
      </c>
      <c r="F1506" s="265" t="s">
        <v>264</v>
      </c>
      <c r="G1506" s="265" t="s">
        <v>265</v>
      </c>
      <c r="H1506" s="265" t="s">
        <v>265</v>
      </c>
      <c r="I1506" s="265" t="s">
        <v>266</v>
      </c>
      <c r="J1506" s="265" t="s">
        <v>265</v>
      </c>
      <c r="K1506" s="265" t="s">
        <v>266</v>
      </c>
      <c r="L1506" s="265" t="s">
        <v>264</v>
      </c>
      <c r="AQ1506" s="267"/>
    </row>
    <row r="1507" spans="1:43" s="265" customFormat="1" ht="15.75">
      <c r="A1507" s="268">
        <v>214180</v>
      </c>
      <c r="B1507" s="265" t="s">
        <v>3417</v>
      </c>
      <c r="C1507" s="269" t="s">
        <v>266</v>
      </c>
      <c r="D1507" s="269" t="s">
        <v>264</v>
      </c>
      <c r="E1507" s="269" t="s">
        <v>266</v>
      </c>
      <c r="F1507" s="269" t="s">
        <v>264</v>
      </c>
      <c r="G1507" s="269" t="s">
        <v>266</v>
      </c>
      <c r="H1507" s="269" t="s">
        <v>265</v>
      </c>
      <c r="I1507" s="269" t="s">
        <v>265</v>
      </c>
      <c r="J1507" s="269" t="s">
        <v>265</v>
      </c>
      <c r="K1507" s="269" t="s">
        <v>265</v>
      </c>
      <c r="L1507" s="269" t="s">
        <v>265</v>
      </c>
      <c r="M1507" s="269"/>
      <c r="N1507" s="269"/>
      <c r="O1507" s="269"/>
      <c r="P1507" s="269"/>
      <c r="Q1507" s="269"/>
      <c r="R1507" s="269"/>
      <c r="S1507" s="269"/>
      <c r="T1507" s="269"/>
      <c r="U1507" s="269"/>
      <c r="V1507" s="269"/>
      <c r="W1507" s="269"/>
      <c r="X1507" s="269"/>
      <c r="Y1507" s="269"/>
      <c r="Z1507" s="269"/>
      <c r="AA1507" s="269"/>
      <c r="AB1507" s="269"/>
      <c r="AC1507" s="269"/>
      <c r="AD1507" s="269"/>
      <c r="AE1507" s="269"/>
      <c r="AF1507" s="269"/>
      <c r="AG1507" s="269"/>
      <c r="AH1507" s="269"/>
      <c r="AI1507" s="269"/>
      <c r="AJ1507" s="269"/>
      <c r="AK1507" s="269"/>
      <c r="AL1507" s="269"/>
      <c r="AM1507" s="269"/>
      <c r="AN1507" s="269"/>
      <c r="AO1507" s="269"/>
      <c r="AP1507" s="269"/>
      <c r="AQ1507" s="267"/>
    </row>
    <row r="1508" spans="1:43" s="265" customFormat="1">
      <c r="A1508" s="265">
        <v>215221</v>
      </c>
      <c r="B1508" s="265" t="s">
        <v>3417</v>
      </c>
      <c r="C1508" s="265" t="s">
        <v>266</v>
      </c>
      <c r="D1508" s="265" t="s">
        <v>264</v>
      </c>
      <c r="E1508" s="265" t="s">
        <v>266</v>
      </c>
      <c r="F1508" s="265" t="s">
        <v>264</v>
      </c>
      <c r="G1508" s="265" t="s">
        <v>265</v>
      </c>
      <c r="H1508" s="265" t="s">
        <v>266</v>
      </c>
      <c r="I1508" s="265" t="s">
        <v>266</v>
      </c>
      <c r="J1508" s="265" t="s">
        <v>264</v>
      </c>
      <c r="K1508" s="265" t="s">
        <v>264</v>
      </c>
      <c r="L1508" s="265" t="s">
        <v>264</v>
      </c>
      <c r="AQ1508" s="267"/>
    </row>
    <row r="1509" spans="1:43" s="265" customFormat="1">
      <c r="A1509" s="265">
        <v>214183</v>
      </c>
      <c r="B1509" s="265" t="s">
        <v>3417</v>
      </c>
      <c r="C1509" s="265" t="s">
        <v>266</v>
      </c>
      <c r="D1509" s="265" t="s">
        <v>264</v>
      </c>
      <c r="E1509" s="265" t="s">
        <v>264</v>
      </c>
      <c r="F1509" s="265" t="s">
        <v>264</v>
      </c>
      <c r="G1509" s="265" t="s">
        <v>266</v>
      </c>
      <c r="H1509" s="265" t="s">
        <v>266</v>
      </c>
      <c r="I1509" s="265" t="s">
        <v>264</v>
      </c>
      <c r="J1509" s="265" t="s">
        <v>264</v>
      </c>
      <c r="K1509" s="265" t="s">
        <v>264</v>
      </c>
      <c r="L1509" s="265" t="s">
        <v>266</v>
      </c>
      <c r="AQ1509" s="267"/>
    </row>
    <row r="1510" spans="1:43" s="265" customFormat="1">
      <c r="A1510" s="265">
        <v>214184</v>
      </c>
      <c r="B1510" s="265" t="s">
        <v>3417</v>
      </c>
      <c r="C1510" s="265" t="s">
        <v>264</v>
      </c>
      <c r="D1510" s="265" t="s">
        <v>264</v>
      </c>
      <c r="E1510" s="265" t="s">
        <v>264</v>
      </c>
      <c r="F1510" s="265" t="s">
        <v>264</v>
      </c>
      <c r="G1510" s="265" t="s">
        <v>264</v>
      </c>
      <c r="H1510" s="265" t="s">
        <v>266</v>
      </c>
      <c r="I1510" s="265" t="s">
        <v>266</v>
      </c>
      <c r="J1510" s="265" t="s">
        <v>264</v>
      </c>
      <c r="K1510" s="265" t="s">
        <v>264</v>
      </c>
      <c r="L1510" s="265" t="s">
        <v>266</v>
      </c>
      <c r="AQ1510" s="267"/>
    </row>
    <row r="1511" spans="1:43" s="265" customFormat="1">
      <c r="A1511" s="265">
        <v>212795</v>
      </c>
      <c r="B1511" s="265" t="s">
        <v>3417</v>
      </c>
      <c r="C1511" s="265" t="s">
        <v>264</v>
      </c>
      <c r="D1511" s="265" t="s">
        <v>264</v>
      </c>
      <c r="E1511" s="265" t="s">
        <v>264</v>
      </c>
      <c r="F1511" s="265" t="s">
        <v>264</v>
      </c>
      <c r="G1511" s="265" t="s">
        <v>264</v>
      </c>
      <c r="H1511" s="265" t="s">
        <v>265</v>
      </c>
      <c r="I1511" s="265" t="s">
        <v>265</v>
      </c>
      <c r="J1511" s="265" t="s">
        <v>265</v>
      </c>
      <c r="K1511" s="265" t="s">
        <v>266</v>
      </c>
      <c r="L1511" s="265" t="s">
        <v>266</v>
      </c>
      <c r="AQ1511" s="267"/>
    </row>
    <row r="1512" spans="1:43" s="265" customFormat="1">
      <c r="A1512" s="265">
        <v>215223</v>
      </c>
      <c r="B1512" s="265" t="s">
        <v>3417</v>
      </c>
      <c r="C1512" s="265" t="s">
        <v>266</v>
      </c>
      <c r="D1512" s="265" t="s">
        <v>264</v>
      </c>
      <c r="E1512" s="265" t="s">
        <v>264</v>
      </c>
      <c r="F1512" s="265" t="s">
        <v>264</v>
      </c>
      <c r="G1512" s="265" t="s">
        <v>264</v>
      </c>
      <c r="H1512" s="265" t="s">
        <v>265</v>
      </c>
      <c r="I1512" s="265" t="s">
        <v>265</v>
      </c>
      <c r="J1512" s="265" t="s">
        <v>265</v>
      </c>
      <c r="K1512" s="265" t="s">
        <v>265</v>
      </c>
      <c r="L1512" s="265" t="s">
        <v>266</v>
      </c>
      <c r="AQ1512" s="267"/>
    </row>
    <row r="1513" spans="1:43" s="265" customFormat="1">
      <c r="A1513" s="265">
        <v>215981</v>
      </c>
      <c r="B1513" s="265" t="s">
        <v>3417</v>
      </c>
      <c r="C1513" s="265" t="s">
        <v>265</v>
      </c>
      <c r="D1513" s="265" t="s">
        <v>266</v>
      </c>
      <c r="E1513" s="265" t="s">
        <v>266</v>
      </c>
      <c r="F1513" s="265" t="s">
        <v>265</v>
      </c>
      <c r="G1513" s="265" t="s">
        <v>266</v>
      </c>
      <c r="H1513" s="265" t="s">
        <v>265</v>
      </c>
      <c r="I1513" s="265" t="s">
        <v>265</v>
      </c>
      <c r="J1513" s="265" t="s">
        <v>265</v>
      </c>
      <c r="K1513" s="265" t="s">
        <v>265</v>
      </c>
      <c r="L1513" s="265" t="s">
        <v>265</v>
      </c>
      <c r="AQ1513" s="267"/>
    </row>
    <row r="1514" spans="1:43" s="265" customFormat="1" ht="15.75">
      <c r="A1514" s="268">
        <v>211883</v>
      </c>
      <c r="B1514" s="265" t="s">
        <v>3417</v>
      </c>
      <c r="C1514" s="269" t="s">
        <v>265</v>
      </c>
      <c r="D1514" s="269" t="s">
        <v>264</v>
      </c>
      <c r="E1514" s="269" t="s">
        <v>264</v>
      </c>
      <c r="F1514" s="269" t="s">
        <v>266</v>
      </c>
      <c r="G1514" s="269" t="s">
        <v>265</v>
      </c>
      <c r="H1514" s="269" t="s">
        <v>266</v>
      </c>
      <c r="I1514" s="269" t="s">
        <v>264</v>
      </c>
      <c r="J1514" s="269" t="s">
        <v>265</v>
      </c>
      <c r="K1514" s="269" t="s">
        <v>264</v>
      </c>
      <c r="L1514" s="269" t="s">
        <v>264</v>
      </c>
      <c r="M1514" s="269"/>
      <c r="N1514" s="269"/>
      <c r="O1514" s="269"/>
      <c r="P1514" s="269"/>
      <c r="Q1514" s="269"/>
      <c r="R1514" s="269"/>
      <c r="S1514" s="269"/>
      <c r="T1514" s="269"/>
      <c r="U1514" s="269"/>
      <c r="V1514" s="269"/>
      <c r="W1514" s="269"/>
      <c r="X1514" s="269"/>
      <c r="Y1514" s="269"/>
      <c r="Z1514" s="269"/>
      <c r="AA1514" s="269"/>
      <c r="AB1514" s="269"/>
      <c r="AC1514" s="269"/>
      <c r="AD1514" s="269"/>
      <c r="AE1514" s="269"/>
      <c r="AF1514" s="269"/>
      <c r="AG1514" s="269"/>
      <c r="AH1514" s="269"/>
      <c r="AI1514" s="269"/>
      <c r="AJ1514" s="269"/>
      <c r="AK1514" s="269"/>
      <c r="AL1514" s="269"/>
      <c r="AM1514" s="269"/>
      <c r="AN1514" s="269"/>
      <c r="AO1514" s="269"/>
      <c r="AP1514" s="269"/>
      <c r="AQ1514" s="267"/>
    </row>
    <row r="1515" spans="1:43" s="265" customFormat="1">
      <c r="A1515" s="265">
        <v>215982</v>
      </c>
      <c r="B1515" s="265" t="s">
        <v>3417</v>
      </c>
      <c r="C1515" s="265" t="s">
        <v>266</v>
      </c>
      <c r="D1515" s="265" t="s">
        <v>266</v>
      </c>
      <c r="E1515" s="265" t="s">
        <v>266</v>
      </c>
      <c r="F1515" s="265" t="s">
        <v>266</v>
      </c>
      <c r="G1515" s="265" t="s">
        <v>266</v>
      </c>
      <c r="H1515" s="265" t="s">
        <v>265</v>
      </c>
      <c r="I1515" s="265" t="s">
        <v>265</v>
      </c>
      <c r="J1515" s="265" t="s">
        <v>265</v>
      </c>
      <c r="K1515" s="265" t="s">
        <v>265</v>
      </c>
      <c r="L1515" s="265" t="s">
        <v>265</v>
      </c>
      <c r="AQ1515" s="267"/>
    </row>
    <row r="1516" spans="1:43" s="265" customFormat="1">
      <c r="A1516" s="265">
        <v>215983</v>
      </c>
      <c r="B1516" s="265" t="s">
        <v>3417</v>
      </c>
      <c r="C1516" s="265" t="s">
        <v>266</v>
      </c>
      <c r="D1516" s="265" t="s">
        <v>266</v>
      </c>
      <c r="E1516" s="265" t="s">
        <v>266</v>
      </c>
      <c r="F1516" s="265" t="s">
        <v>266</v>
      </c>
      <c r="G1516" s="265" t="s">
        <v>266</v>
      </c>
      <c r="H1516" s="265" t="s">
        <v>265</v>
      </c>
      <c r="I1516" s="265" t="s">
        <v>265</v>
      </c>
      <c r="J1516" s="265" t="s">
        <v>265</v>
      </c>
      <c r="K1516" s="265" t="s">
        <v>265</v>
      </c>
      <c r="L1516" s="265" t="s">
        <v>265</v>
      </c>
      <c r="AQ1516" s="267"/>
    </row>
    <row r="1517" spans="1:43" s="265" customFormat="1">
      <c r="A1517" s="265">
        <v>215984</v>
      </c>
      <c r="B1517" s="265" t="s">
        <v>3417</v>
      </c>
      <c r="C1517" s="265" t="s">
        <v>265</v>
      </c>
      <c r="D1517" s="265" t="s">
        <v>266</v>
      </c>
      <c r="E1517" s="265" t="s">
        <v>266</v>
      </c>
      <c r="F1517" s="265" t="s">
        <v>266</v>
      </c>
      <c r="G1517" s="265" t="s">
        <v>265</v>
      </c>
      <c r="H1517" s="265" t="s">
        <v>265</v>
      </c>
      <c r="I1517" s="265" t="s">
        <v>265</v>
      </c>
      <c r="J1517" s="265" t="s">
        <v>265</v>
      </c>
      <c r="K1517" s="265" t="s">
        <v>265</v>
      </c>
      <c r="L1517" s="265" t="s">
        <v>265</v>
      </c>
      <c r="AQ1517" s="267"/>
    </row>
    <row r="1518" spans="1:43" s="265" customFormat="1">
      <c r="A1518" s="265">
        <v>212803</v>
      </c>
      <c r="B1518" s="265" t="s">
        <v>3417</v>
      </c>
      <c r="C1518" s="265" t="s">
        <v>266</v>
      </c>
      <c r="D1518" s="265" t="s">
        <v>266</v>
      </c>
      <c r="E1518" s="265" t="s">
        <v>264</v>
      </c>
      <c r="F1518" s="265" t="s">
        <v>264</v>
      </c>
      <c r="G1518" s="265" t="s">
        <v>265</v>
      </c>
      <c r="H1518" s="265" t="s">
        <v>265</v>
      </c>
      <c r="I1518" s="265" t="s">
        <v>264</v>
      </c>
      <c r="J1518" s="265" t="s">
        <v>264</v>
      </c>
      <c r="K1518" s="265" t="s">
        <v>264</v>
      </c>
      <c r="L1518" s="265" t="s">
        <v>264</v>
      </c>
      <c r="AQ1518" s="267"/>
    </row>
    <row r="1519" spans="1:43" s="265" customFormat="1">
      <c r="A1519" s="265">
        <v>215985</v>
      </c>
      <c r="B1519" s="265" t="s">
        <v>3417</v>
      </c>
      <c r="C1519" s="265" t="s">
        <v>266</v>
      </c>
      <c r="D1519" s="265" t="s">
        <v>266</v>
      </c>
      <c r="E1519" s="265" t="s">
        <v>266</v>
      </c>
      <c r="F1519" s="265" t="s">
        <v>266</v>
      </c>
      <c r="G1519" s="265" t="s">
        <v>266</v>
      </c>
      <c r="H1519" s="265" t="s">
        <v>265</v>
      </c>
      <c r="I1519" s="265" t="s">
        <v>265</v>
      </c>
      <c r="J1519" s="265" t="s">
        <v>265</v>
      </c>
      <c r="K1519" s="265" t="s">
        <v>265</v>
      </c>
      <c r="L1519" s="265" t="s">
        <v>265</v>
      </c>
      <c r="AQ1519" s="267"/>
    </row>
    <row r="1520" spans="1:43" s="265" customFormat="1">
      <c r="A1520" s="265">
        <v>215986</v>
      </c>
      <c r="B1520" s="265" t="s">
        <v>3417</v>
      </c>
      <c r="C1520" s="265" t="s">
        <v>266</v>
      </c>
      <c r="D1520" s="265" t="s">
        <v>266</v>
      </c>
      <c r="E1520" s="265" t="s">
        <v>266</v>
      </c>
      <c r="F1520" s="265" t="s">
        <v>266</v>
      </c>
      <c r="G1520" s="265" t="s">
        <v>266</v>
      </c>
      <c r="H1520" s="265" t="s">
        <v>265</v>
      </c>
      <c r="I1520" s="265" t="s">
        <v>265</v>
      </c>
      <c r="J1520" s="265" t="s">
        <v>265</v>
      </c>
      <c r="K1520" s="265" t="s">
        <v>265</v>
      </c>
      <c r="L1520" s="265" t="s">
        <v>265</v>
      </c>
      <c r="AQ1520" s="267"/>
    </row>
    <row r="1521" spans="1:43" s="265" customFormat="1">
      <c r="A1521" s="265">
        <v>215987</v>
      </c>
      <c r="B1521" s="265" t="s">
        <v>3417</v>
      </c>
      <c r="C1521" s="265" t="s">
        <v>266</v>
      </c>
      <c r="D1521" s="265" t="s">
        <v>266</v>
      </c>
      <c r="E1521" s="265" t="s">
        <v>266</v>
      </c>
      <c r="F1521" s="265" t="s">
        <v>266</v>
      </c>
      <c r="G1521" s="265" t="s">
        <v>266</v>
      </c>
      <c r="H1521" s="265" t="s">
        <v>265</v>
      </c>
      <c r="I1521" s="265" t="s">
        <v>265</v>
      </c>
      <c r="J1521" s="265" t="s">
        <v>265</v>
      </c>
      <c r="K1521" s="265" t="s">
        <v>265</v>
      </c>
      <c r="L1521" s="265" t="s">
        <v>265</v>
      </c>
      <c r="AQ1521" s="267"/>
    </row>
    <row r="1522" spans="1:43" s="265" customFormat="1">
      <c r="A1522" s="265">
        <v>209557</v>
      </c>
      <c r="B1522" s="265" t="s">
        <v>3417</v>
      </c>
      <c r="C1522" s="265" t="s">
        <v>264</v>
      </c>
      <c r="D1522" s="265" t="s">
        <v>264</v>
      </c>
      <c r="E1522" s="265" t="s">
        <v>264</v>
      </c>
      <c r="F1522" s="265" t="s">
        <v>264</v>
      </c>
      <c r="G1522" s="265" t="s">
        <v>264</v>
      </c>
      <c r="H1522" s="265" t="s">
        <v>264</v>
      </c>
      <c r="I1522" s="265" t="s">
        <v>264</v>
      </c>
      <c r="J1522" s="265" t="s">
        <v>264</v>
      </c>
      <c r="K1522" s="265" t="s">
        <v>264</v>
      </c>
      <c r="L1522" s="265" t="s">
        <v>264</v>
      </c>
      <c r="AQ1522" s="267"/>
    </row>
    <row r="1523" spans="1:43" s="265" customFormat="1">
      <c r="A1523" s="265">
        <v>215988</v>
      </c>
      <c r="B1523" s="265" t="s">
        <v>3417</v>
      </c>
      <c r="C1523" s="265" t="s">
        <v>266</v>
      </c>
      <c r="D1523" s="265" t="s">
        <v>266</v>
      </c>
      <c r="E1523" s="265" t="s">
        <v>266</v>
      </c>
      <c r="F1523" s="265" t="s">
        <v>266</v>
      </c>
      <c r="G1523" s="265" t="s">
        <v>265</v>
      </c>
      <c r="H1523" s="265" t="s">
        <v>265</v>
      </c>
      <c r="I1523" s="265" t="s">
        <v>265</v>
      </c>
      <c r="J1523" s="265" t="s">
        <v>265</v>
      </c>
      <c r="K1523" s="265" t="s">
        <v>265</v>
      </c>
      <c r="L1523" s="265" t="s">
        <v>265</v>
      </c>
      <c r="AQ1523" s="267"/>
    </row>
    <row r="1524" spans="1:43" s="265" customFormat="1">
      <c r="A1524" s="265">
        <v>215232</v>
      </c>
      <c r="B1524" s="265" t="s">
        <v>3417</v>
      </c>
      <c r="C1524" s="265" t="s">
        <v>266</v>
      </c>
      <c r="D1524" s="265" t="s">
        <v>266</v>
      </c>
      <c r="E1524" s="265" t="s">
        <v>264</v>
      </c>
      <c r="F1524" s="265" t="s">
        <v>266</v>
      </c>
      <c r="G1524" s="265" t="s">
        <v>265</v>
      </c>
      <c r="H1524" s="265" t="s">
        <v>265</v>
      </c>
      <c r="I1524" s="265" t="s">
        <v>266</v>
      </c>
      <c r="J1524" s="265" t="s">
        <v>265</v>
      </c>
      <c r="K1524" s="265" t="s">
        <v>265</v>
      </c>
      <c r="L1524" s="265" t="s">
        <v>265</v>
      </c>
      <c r="AQ1524" s="267"/>
    </row>
    <row r="1525" spans="1:43" s="265" customFormat="1">
      <c r="A1525" s="265">
        <v>210555</v>
      </c>
      <c r="B1525" s="265" t="s">
        <v>3417</v>
      </c>
      <c r="C1525" s="265" t="s">
        <v>264</v>
      </c>
      <c r="D1525" s="265" t="s">
        <v>264</v>
      </c>
      <c r="E1525" s="265" t="s">
        <v>264</v>
      </c>
      <c r="F1525" s="265" t="s">
        <v>264</v>
      </c>
      <c r="G1525" s="265" t="s">
        <v>265</v>
      </c>
      <c r="H1525" s="265" t="s">
        <v>266</v>
      </c>
      <c r="I1525" s="265" t="s">
        <v>264</v>
      </c>
      <c r="J1525" s="265" t="s">
        <v>266</v>
      </c>
      <c r="K1525" s="265" t="s">
        <v>266</v>
      </c>
      <c r="L1525" s="265" t="s">
        <v>265</v>
      </c>
      <c r="AQ1525" s="267"/>
    </row>
    <row r="1526" spans="1:43" s="265" customFormat="1">
      <c r="A1526" s="265">
        <v>215233</v>
      </c>
      <c r="B1526" s="265" t="s">
        <v>3417</v>
      </c>
      <c r="C1526" s="265" t="s">
        <v>265</v>
      </c>
      <c r="D1526" s="265" t="s">
        <v>264</v>
      </c>
      <c r="E1526" s="265" t="s">
        <v>264</v>
      </c>
      <c r="F1526" s="265" t="s">
        <v>264</v>
      </c>
      <c r="G1526" s="265" t="s">
        <v>266</v>
      </c>
      <c r="H1526" s="265" t="s">
        <v>265</v>
      </c>
      <c r="I1526" s="265" t="s">
        <v>265</v>
      </c>
      <c r="J1526" s="265" t="s">
        <v>265</v>
      </c>
      <c r="K1526" s="265" t="s">
        <v>265</v>
      </c>
      <c r="L1526" s="265" t="s">
        <v>265</v>
      </c>
      <c r="AQ1526" s="267"/>
    </row>
    <row r="1527" spans="1:43" s="265" customFormat="1">
      <c r="A1527" s="265">
        <v>214196</v>
      </c>
      <c r="B1527" s="265" t="s">
        <v>3417</v>
      </c>
      <c r="C1527" s="265" t="s">
        <v>264</v>
      </c>
      <c r="D1527" s="265" t="s">
        <v>264</v>
      </c>
      <c r="E1527" s="265" t="s">
        <v>264</v>
      </c>
      <c r="F1527" s="265" t="s">
        <v>264</v>
      </c>
      <c r="G1527" s="265" t="s">
        <v>266</v>
      </c>
      <c r="H1527" s="265" t="s">
        <v>265</v>
      </c>
      <c r="I1527" s="265" t="s">
        <v>266</v>
      </c>
      <c r="J1527" s="265" t="s">
        <v>266</v>
      </c>
      <c r="K1527" s="265" t="s">
        <v>264</v>
      </c>
      <c r="L1527" s="265" t="s">
        <v>266</v>
      </c>
      <c r="AQ1527" s="267"/>
    </row>
    <row r="1528" spans="1:43" s="265" customFormat="1">
      <c r="A1528" s="265">
        <v>215235</v>
      </c>
      <c r="B1528" s="265" t="s">
        <v>3417</v>
      </c>
      <c r="C1528" s="265" t="s">
        <v>265</v>
      </c>
      <c r="D1528" s="265" t="s">
        <v>266</v>
      </c>
      <c r="E1528" s="265" t="s">
        <v>266</v>
      </c>
      <c r="F1528" s="265" t="s">
        <v>264</v>
      </c>
      <c r="G1528" s="265" t="s">
        <v>265</v>
      </c>
      <c r="H1528" s="265" t="s">
        <v>265</v>
      </c>
      <c r="I1528" s="265" t="s">
        <v>264</v>
      </c>
      <c r="J1528" s="265" t="s">
        <v>266</v>
      </c>
      <c r="K1528" s="265" t="s">
        <v>266</v>
      </c>
      <c r="L1528" s="265" t="s">
        <v>265</v>
      </c>
      <c r="AQ1528" s="267"/>
    </row>
    <row r="1529" spans="1:43" s="265" customFormat="1">
      <c r="A1529" s="265">
        <v>215989</v>
      </c>
      <c r="B1529" s="265" t="s">
        <v>3417</v>
      </c>
      <c r="C1529" s="265" t="s">
        <v>266</v>
      </c>
      <c r="D1529" s="265" t="s">
        <v>266</v>
      </c>
      <c r="E1529" s="265" t="s">
        <v>266</v>
      </c>
      <c r="F1529" s="265" t="s">
        <v>266</v>
      </c>
      <c r="G1529" s="265" t="s">
        <v>266</v>
      </c>
      <c r="H1529" s="265" t="s">
        <v>265</v>
      </c>
      <c r="I1529" s="265" t="s">
        <v>265</v>
      </c>
      <c r="J1529" s="265" t="s">
        <v>265</v>
      </c>
      <c r="K1529" s="265" t="s">
        <v>265</v>
      </c>
      <c r="L1529" s="265" t="s">
        <v>265</v>
      </c>
      <c r="AQ1529" s="267"/>
    </row>
    <row r="1530" spans="1:43" s="265" customFormat="1">
      <c r="A1530" s="265">
        <v>215238</v>
      </c>
      <c r="B1530" s="265" t="s">
        <v>3417</v>
      </c>
      <c r="C1530" s="265" t="s">
        <v>265</v>
      </c>
      <c r="D1530" s="265" t="s">
        <v>264</v>
      </c>
      <c r="E1530" s="265" t="s">
        <v>264</v>
      </c>
      <c r="F1530" s="265" t="s">
        <v>265</v>
      </c>
      <c r="G1530" s="265" t="s">
        <v>265</v>
      </c>
      <c r="H1530" s="265" t="s">
        <v>265</v>
      </c>
      <c r="I1530" s="265" t="s">
        <v>264</v>
      </c>
      <c r="J1530" s="265" t="s">
        <v>265</v>
      </c>
      <c r="K1530" s="265" t="s">
        <v>266</v>
      </c>
      <c r="L1530" s="265" t="s">
        <v>266</v>
      </c>
      <c r="AQ1530" s="267"/>
    </row>
    <row r="1531" spans="1:43" s="265" customFormat="1">
      <c r="A1531" s="265">
        <v>215239</v>
      </c>
      <c r="B1531" s="265" t="s">
        <v>3417</v>
      </c>
      <c r="C1531" s="265" t="s">
        <v>265</v>
      </c>
      <c r="D1531" s="265" t="s">
        <v>264</v>
      </c>
      <c r="E1531" s="265" t="s">
        <v>264</v>
      </c>
      <c r="F1531" s="265" t="s">
        <v>264</v>
      </c>
      <c r="G1531" s="265" t="s">
        <v>265</v>
      </c>
      <c r="H1531" s="265" t="s">
        <v>265</v>
      </c>
      <c r="I1531" s="265" t="s">
        <v>265</v>
      </c>
      <c r="J1531" s="265" t="s">
        <v>265</v>
      </c>
      <c r="K1531" s="265" t="s">
        <v>265</v>
      </c>
      <c r="L1531" s="265" t="s">
        <v>265</v>
      </c>
      <c r="AQ1531" s="267"/>
    </row>
    <row r="1532" spans="1:43" s="265" customFormat="1">
      <c r="A1532" s="265">
        <v>215990</v>
      </c>
      <c r="B1532" s="265" t="s">
        <v>3417</v>
      </c>
      <c r="C1532" s="265" t="s">
        <v>266</v>
      </c>
      <c r="D1532" s="265" t="s">
        <v>266</v>
      </c>
      <c r="E1532" s="265" t="s">
        <v>266</v>
      </c>
      <c r="F1532" s="265" t="s">
        <v>266</v>
      </c>
      <c r="G1532" s="265" t="s">
        <v>266</v>
      </c>
      <c r="H1532" s="265" t="s">
        <v>265</v>
      </c>
      <c r="I1532" s="265" t="s">
        <v>265</v>
      </c>
      <c r="J1532" s="265" t="s">
        <v>265</v>
      </c>
      <c r="K1532" s="265" t="s">
        <v>265</v>
      </c>
      <c r="L1532" s="265" t="s">
        <v>265</v>
      </c>
      <c r="AQ1532" s="267"/>
    </row>
    <row r="1533" spans="1:43" s="265" customFormat="1">
      <c r="A1533" s="265">
        <v>211888</v>
      </c>
      <c r="B1533" s="265" t="s">
        <v>3417</v>
      </c>
      <c r="C1533" s="265" t="s">
        <v>266</v>
      </c>
      <c r="D1533" s="265" t="s">
        <v>264</v>
      </c>
      <c r="E1533" s="265" t="s">
        <v>264</v>
      </c>
      <c r="F1533" s="265" t="s">
        <v>264</v>
      </c>
      <c r="G1533" s="265" t="s">
        <v>265</v>
      </c>
      <c r="H1533" s="265" t="s">
        <v>265</v>
      </c>
      <c r="I1533" s="265" t="s">
        <v>265</v>
      </c>
      <c r="J1533" s="265" t="s">
        <v>265</v>
      </c>
      <c r="K1533" s="265" t="s">
        <v>265</v>
      </c>
      <c r="L1533" s="265" t="s">
        <v>265</v>
      </c>
      <c r="AQ1533" s="267"/>
    </row>
    <row r="1534" spans="1:43" s="265" customFormat="1">
      <c r="A1534" s="265">
        <v>215241</v>
      </c>
      <c r="B1534" s="265" t="s">
        <v>3417</v>
      </c>
      <c r="C1534" s="265" t="s">
        <v>264</v>
      </c>
      <c r="D1534" s="265" t="s">
        <v>264</v>
      </c>
      <c r="E1534" s="265" t="s">
        <v>264</v>
      </c>
      <c r="F1534" s="265" t="s">
        <v>264</v>
      </c>
      <c r="G1534" s="265" t="s">
        <v>264</v>
      </c>
      <c r="H1534" s="265" t="s">
        <v>265</v>
      </c>
      <c r="I1534" s="265" t="s">
        <v>265</v>
      </c>
      <c r="J1534" s="265" t="s">
        <v>266</v>
      </c>
      <c r="K1534" s="265" t="s">
        <v>264</v>
      </c>
      <c r="L1534" s="265" t="s">
        <v>265</v>
      </c>
      <c r="AQ1534" s="267"/>
    </row>
    <row r="1535" spans="1:43" s="265" customFormat="1">
      <c r="A1535" s="265">
        <v>215991</v>
      </c>
      <c r="B1535" s="265" t="s">
        <v>3417</v>
      </c>
      <c r="C1535" s="265" t="s">
        <v>265</v>
      </c>
      <c r="D1535" s="265" t="s">
        <v>266</v>
      </c>
      <c r="E1535" s="265" t="s">
        <v>266</v>
      </c>
      <c r="F1535" s="265" t="s">
        <v>266</v>
      </c>
      <c r="G1535" s="265" t="s">
        <v>265</v>
      </c>
      <c r="H1535" s="265" t="s">
        <v>265</v>
      </c>
      <c r="I1535" s="265" t="s">
        <v>265</v>
      </c>
      <c r="J1535" s="265" t="s">
        <v>265</v>
      </c>
      <c r="K1535" s="265" t="s">
        <v>265</v>
      </c>
      <c r="L1535" s="265" t="s">
        <v>265</v>
      </c>
      <c r="AQ1535" s="267"/>
    </row>
    <row r="1536" spans="1:43" s="265" customFormat="1">
      <c r="A1536" s="265">
        <v>212811</v>
      </c>
      <c r="B1536" s="265" t="s">
        <v>3417</v>
      </c>
      <c r="C1536" s="265" t="s">
        <v>264</v>
      </c>
      <c r="D1536" s="265" t="s">
        <v>264</v>
      </c>
      <c r="E1536" s="265" t="s">
        <v>264</v>
      </c>
      <c r="F1536" s="265" t="s">
        <v>264</v>
      </c>
      <c r="G1536" s="265" t="s">
        <v>265</v>
      </c>
      <c r="H1536" s="265" t="s">
        <v>266</v>
      </c>
      <c r="I1536" s="265" t="s">
        <v>264</v>
      </c>
      <c r="J1536" s="265" t="s">
        <v>266</v>
      </c>
      <c r="K1536" s="265" t="s">
        <v>264</v>
      </c>
      <c r="L1536" s="265" t="s">
        <v>265</v>
      </c>
      <c r="AQ1536" s="267"/>
    </row>
    <row r="1537" spans="1:43" s="265" customFormat="1">
      <c r="A1537" s="265">
        <v>215992</v>
      </c>
      <c r="B1537" s="265" t="s">
        <v>3417</v>
      </c>
      <c r="C1537" s="265" t="s">
        <v>266</v>
      </c>
      <c r="D1537" s="265" t="s">
        <v>266</v>
      </c>
      <c r="E1537" s="265" t="s">
        <v>266</v>
      </c>
      <c r="F1537" s="265" t="s">
        <v>266</v>
      </c>
      <c r="G1537" s="265" t="s">
        <v>266</v>
      </c>
      <c r="H1537" s="265" t="s">
        <v>265</v>
      </c>
      <c r="I1537" s="265" t="s">
        <v>265</v>
      </c>
      <c r="J1537" s="265" t="s">
        <v>265</v>
      </c>
      <c r="K1537" s="265" t="s">
        <v>265</v>
      </c>
      <c r="L1537" s="265" t="s">
        <v>265</v>
      </c>
      <c r="AQ1537" s="267"/>
    </row>
    <row r="1538" spans="1:43" s="265" customFormat="1">
      <c r="A1538" s="265">
        <v>215993</v>
      </c>
      <c r="B1538" s="265" t="s">
        <v>3417</v>
      </c>
      <c r="C1538" s="265" t="s">
        <v>266</v>
      </c>
      <c r="D1538" s="265" t="s">
        <v>266</v>
      </c>
      <c r="E1538" s="265" t="s">
        <v>265</v>
      </c>
      <c r="F1538" s="265" t="s">
        <v>265</v>
      </c>
      <c r="G1538" s="265" t="s">
        <v>265</v>
      </c>
      <c r="H1538" s="265" t="s">
        <v>265</v>
      </c>
      <c r="I1538" s="265" t="s">
        <v>265</v>
      </c>
      <c r="J1538" s="265" t="s">
        <v>265</v>
      </c>
      <c r="K1538" s="265" t="s">
        <v>265</v>
      </c>
      <c r="L1538" s="265" t="s">
        <v>265</v>
      </c>
      <c r="AQ1538" s="267"/>
    </row>
    <row r="1539" spans="1:43" s="265" customFormat="1">
      <c r="A1539" s="265">
        <v>214201</v>
      </c>
      <c r="B1539" s="265" t="s">
        <v>3417</v>
      </c>
      <c r="C1539" s="265" t="s">
        <v>266</v>
      </c>
      <c r="D1539" s="265" t="s">
        <v>264</v>
      </c>
      <c r="E1539" s="265" t="s">
        <v>264</v>
      </c>
      <c r="F1539" s="265" t="s">
        <v>264</v>
      </c>
      <c r="G1539" s="265" t="s">
        <v>264</v>
      </c>
      <c r="H1539" s="265" t="s">
        <v>265</v>
      </c>
      <c r="I1539" s="265" t="s">
        <v>266</v>
      </c>
      <c r="J1539" s="265" t="s">
        <v>266</v>
      </c>
      <c r="K1539" s="265" t="s">
        <v>264</v>
      </c>
      <c r="L1539" s="265" t="s">
        <v>266</v>
      </c>
      <c r="AQ1539" s="267"/>
    </row>
    <row r="1540" spans="1:43" s="265" customFormat="1">
      <c r="A1540" s="265">
        <v>215994</v>
      </c>
      <c r="B1540" s="265" t="s">
        <v>3417</v>
      </c>
      <c r="C1540" s="265" t="s">
        <v>266</v>
      </c>
      <c r="D1540" s="265" t="s">
        <v>266</v>
      </c>
      <c r="E1540" s="265" t="s">
        <v>266</v>
      </c>
      <c r="F1540" s="265" t="s">
        <v>266</v>
      </c>
      <c r="G1540" s="265" t="s">
        <v>266</v>
      </c>
      <c r="H1540" s="265" t="s">
        <v>265</v>
      </c>
      <c r="I1540" s="265" t="s">
        <v>265</v>
      </c>
      <c r="J1540" s="265" t="s">
        <v>265</v>
      </c>
      <c r="K1540" s="265" t="s">
        <v>265</v>
      </c>
      <c r="L1540" s="265" t="s">
        <v>265</v>
      </c>
      <c r="AQ1540" s="267"/>
    </row>
    <row r="1541" spans="1:43" s="265" customFormat="1">
      <c r="A1541" s="265">
        <v>215995</v>
      </c>
      <c r="B1541" s="265" t="s">
        <v>3417</v>
      </c>
      <c r="C1541" s="265" t="s">
        <v>266</v>
      </c>
      <c r="D1541" s="265" t="s">
        <v>266</v>
      </c>
      <c r="E1541" s="265" t="s">
        <v>266</v>
      </c>
      <c r="F1541" s="265" t="s">
        <v>266</v>
      </c>
      <c r="G1541" s="265" t="s">
        <v>265</v>
      </c>
      <c r="H1541" s="265" t="s">
        <v>265</v>
      </c>
      <c r="I1541" s="265" t="s">
        <v>265</v>
      </c>
      <c r="J1541" s="265" t="s">
        <v>265</v>
      </c>
      <c r="K1541" s="265" t="s">
        <v>265</v>
      </c>
      <c r="L1541" s="265" t="s">
        <v>265</v>
      </c>
      <c r="AQ1541" s="267"/>
    </row>
    <row r="1542" spans="1:43" s="265" customFormat="1">
      <c r="A1542" s="265">
        <v>211895</v>
      </c>
      <c r="B1542" s="265" t="s">
        <v>3417</v>
      </c>
      <c r="C1542" s="265" t="s">
        <v>266</v>
      </c>
      <c r="D1542" s="265" t="s">
        <v>264</v>
      </c>
      <c r="E1542" s="265" t="s">
        <v>264</v>
      </c>
      <c r="F1542" s="265" t="s">
        <v>265</v>
      </c>
      <c r="G1542" s="265" t="s">
        <v>266</v>
      </c>
      <c r="H1542" s="265" t="s">
        <v>265</v>
      </c>
      <c r="I1542" s="265" t="s">
        <v>265</v>
      </c>
      <c r="J1542" s="265" t="s">
        <v>265</v>
      </c>
      <c r="K1542" s="265" t="s">
        <v>266</v>
      </c>
      <c r="L1542" s="265" t="s">
        <v>265</v>
      </c>
      <c r="AQ1542" s="267"/>
    </row>
    <row r="1543" spans="1:43" s="265" customFormat="1">
      <c r="A1543" s="265">
        <v>215996</v>
      </c>
      <c r="B1543" s="265" t="s">
        <v>3417</v>
      </c>
      <c r="C1543" s="265" t="s">
        <v>265</v>
      </c>
      <c r="D1543" s="265" t="s">
        <v>265</v>
      </c>
      <c r="E1543" s="265" t="s">
        <v>266</v>
      </c>
      <c r="F1543" s="265" t="s">
        <v>266</v>
      </c>
      <c r="G1543" s="265" t="s">
        <v>266</v>
      </c>
      <c r="H1543" s="265" t="s">
        <v>265</v>
      </c>
      <c r="I1543" s="265" t="s">
        <v>265</v>
      </c>
      <c r="J1543" s="265" t="s">
        <v>265</v>
      </c>
      <c r="K1543" s="265" t="s">
        <v>265</v>
      </c>
      <c r="L1543" s="265" t="s">
        <v>265</v>
      </c>
      <c r="AQ1543" s="267"/>
    </row>
    <row r="1544" spans="1:43" s="265" customFormat="1">
      <c r="A1544" s="265">
        <v>214204</v>
      </c>
      <c r="B1544" s="265" t="s">
        <v>3417</v>
      </c>
      <c r="C1544" s="265" t="s">
        <v>266</v>
      </c>
      <c r="D1544" s="265" t="s">
        <v>266</v>
      </c>
      <c r="E1544" s="265" t="s">
        <v>264</v>
      </c>
      <c r="F1544" s="265" t="s">
        <v>264</v>
      </c>
      <c r="G1544" s="265" t="s">
        <v>265</v>
      </c>
      <c r="H1544" s="265" t="s">
        <v>264</v>
      </c>
      <c r="I1544" s="265" t="s">
        <v>266</v>
      </c>
      <c r="J1544" s="265" t="s">
        <v>264</v>
      </c>
      <c r="K1544" s="265" t="s">
        <v>266</v>
      </c>
      <c r="L1544" s="265" t="s">
        <v>266</v>
      </c>
      <c r="AQ1544" s="267"/>
    </row>
    <row r="1545" spans="1:43" s="265" customFormat="1">
      <c r="A1545" s="265">
        <v>212818</v>
      </c>
      <c r="B1545" s="265" t="s">
        <v>3417</v>
      </c>
      <c r="C1545" s="265" t="s">
        <v>264</v>
      </c>
      <c r="D1545" s="265" t="s">
        <v>264</v>
      </c>
      <c r="E1545" s="265" t="s">
        <v>264</v>
      </c>
      <c r="F1545" s="265" t="s">
        <v>264</v>
      </c>
      <c r="G1545" s="265" t="s">
        <v>264</v>
      </c>
      <c r="H1545" s="265" t="s">
        <v>264</v>
      </c>
      <c r="I1545" s="265" t="s">
        <v>264</v>
      </c>
      <c r="J1545" s="265" t="s">
        <v>264</v>
      </c>
      <c r="K1545" s="265" t="s">
        <v>264</v>
      </c>
      <c r="L1545" s="265" t="s">
        <v>264</v>
      </c>
      <c r="AQ1545" s="267"/>
    </row>
    <row r="1546" spans="1:43" s="265" customFormat="1">
      <c r="A1546" s="265">
        <v>215998</v>
      </c>
      <c r="B1546" s="265" t="s">
        <v>3417</v>
      </c>
      <c r="C1546" s="265" t="s">
        <v>266</v>
      </c>
      <c r="D1546" s="265" t="s">
        <v>266</v>
      </c>
      <c r="E1546" s="265" t="s">
        <v>266</v>
      </c>
      <c r="F1546" s="265" t="s">
        <v>266</v>
      </c>
      <c r="G1546" s="265" t="s">
        <v>266</v>
      </c>
      <c r="H1546" s="265" t="s">
        <v>265</v>
      </c>
      <c r="I1546" s="265" t="s">
        <v>265</v>
      </c>
      <c r="J1546" s="265" t="s">
        <v>265</v>
      </c>
      <c r="K1546" s="265" t="s">
        <v>265</v>
      </c>
      <c r="L1546" s="265" t="s">
        <v>265</v>
      </c>
      <c r="AQ1546" s="267"/>
    </row>
    <row r="1547" spans="1:43" s="265" customFormat="1">
      <c r="A1547" s="265">
        <v>214214</v>
      </c>
      <c r="B1547" s="265" t="s">
        <v>3417</v>
      </c>
      <c r="C1547" s="265" t="s">
        <v>264</v>
      </c>
      <c r="D1547" s="265" t="s">
        <v>264</v>
      </c>
      <c r="E1547" s="265" t="s">
        <v>264</v>
      </c>
      <c r="F1547" s="265" t="s">
        <v>264</v>
      </c>
      <c r="G1547" s="265" t="s">
        <v>264</v>
      </c>
      <c r="H1547" s="265" t="s">
        <v>266</v>
      </c>
      <c r="I1547" s="265" t="s">
        <v>266</v>
      </c>
      <c r="J1547" s="265" t="s">
        <v>265</v>
      </c>
      <c r="K1547" s="265" t="s">
        <v>264</v>
      </c>
      <c r="L1547" s="265" t="s">
        <v>266</v>
      </c>
      <c r="AQ1547" s="267"/>
    </row>
    <row r="1548" spans="1:43" s="265" customFormat="1">
      <c r="A1548" s="265">
        <v>215250</v>
      </c>
      <c r="B1548" s="265" t="s">
        <v>3417</v>
      </c>
      <c r="C1548" s="265" t="s">
        <v>266</v>
      </c>
      <c r="D1548" s="265" t="s">
        <v>264</v>
      </c>
      <c r="E1548" s="265" t="s">
        <v>264</v>
      </c>
      <c r="F1548" s="265" t="s">
        <v>264</v>
      </c>
      <c r="G1548" s="265" t="s">
        <v>264</v>
      </c>
      <c r="H1548" s="265" t="s">
        <v>266</v>
      </c>
      <c r="I1548" s="265" t="s">
        <v>264</v>
      </c>
      <c r="J1548" s="265" t="s">
        <v>264</v>
      </c>
      <c r="K1548" s="265" t="s">
        <v>264</v>
      </c>
      <c r="L1548" s="265" t="s">
        <v>266</v>
      </c>
      <c r="AQ1548" s="267"/>
    </row>
    <row r="1549" spans="1:43" s="265" customFormat="1">
      <c r="A1549" s="265">
        <v>215999</v>
      </c>
      <c r="B1549" s="265" t="s">
        <v>3417</v>
      </c>
      <c r="C1549" s="265" t="s">
        <v>265</v>
      </c>
      <c r="D1549" s="265" t="s">
        <v>266</v>
      </c>
      <c r="E1549" s="265" t="s">
        <v>266</v>
      </c>
      <c r="F1549" s="265" t="s">
        <v>266</v>
      </c>
      <c r="G1549" s="265" t="s">
        <v>265</v>
      </c>
      <c r="H1549" s="265" t="s">
        <v>265</v>
      </c>
      <c r="I1549" s="265" t="s">
        <v>265</v>
      </c>
      <c r="J1549" s="265" t="s">
        <v>265</v>
      </c>
      <c r="K1549" s="265" t="s">
        <v>265</v>
      </c>
      <c r="L1549" s="265" t="s">
        <v>265</v>
      </c>
      <c r="AQ1549" s="267"/>
    </row>
    <row r="1550" spans="1:43" s="265" customFormat="1">
      <c r="A1550" s="265">
        <v>216000</v>
      </c>
      <c r="B1550" s="265" t="s">
        <v>3417</v>
      </c>
      <c r="C1550" s="265" t="s">
        <v>265</v>
      </c>
      <c r="D1550" s="265" t="s">
        <v>266</v>
      </c>
      <c r="E1550" s="265" t="s">
        <v>266</v>
      </c>
      <c r="F1550" s="265" t="s">
        <v>266</v>
      </c>
      <c r="G1550" s="265" t="s">
        <v>265</v>
      </c>
      <c r="H1550" s="265" t="s">
        <v>265</v>
      </c>
      <c r="I1550" s="265" t="s">
        <v>265</v>
      </c>
      <c r="J1550" s="265" t="s">
        <v>265</v>
      </c>
      <c r="K1550" s="265" t="s">
        <v>265</v>
      </c>
      <c r="L1550" s="265" t="s">
        <v>265</v>
      </c>
      <c r="AQ1550" s="267"/>
    </row>
    <row r="1551" spans="1:43" s="265" customFormat="1">
      <c r="A1551" s="265">
        <v>216001</v>
      </c>
      <c r="B1551" s="265" t="s">
        <v>3417</v>
      </c>
      <c r="C1551" s="265" t="s">
        <v>265</v>
      </c>
      <c r="D1551" s="265" t="s">
        <v>266</v>
      </c>
      <c r="E1551" s="265" t="s">
        <v>266</v>
      </c>
      <c r="F1551" s="265" t="s">
        <v>265</v>
      </c>
      <c r="G1551" s="265" t="s">
        <v>265</v>
      </c>
      <c r="H1551" s="265" t="s">
        <v>265</v>
      </c>
      <c r="I1551" s="265" t="s">
        <v>265</v>
      </c>
      <c r="J1551" s="265" t="s">
        <v>265</v>
      </c>
      <c r="K1551" s="265" t="s">
        <v>265</v>
      </c>
      <c r="L1551" s="265" t="s">
        <v>265</v>
      </c>
      <c r="AQ1551" s="267"/>
    </row>
    <row r="1552" spans="1:43" s="265" customFormat="1">
      <c r="A1552" s="265">
        <v>214217</v>
      </c>
      <c r="B1552" s="265" t="s">
        <v>3417</v>
      </c>
      <c r="C1552" s="265" t="s">
        <v>266</v>
      </c>
      <c r="D1552" s="265" t="s">
        <v>264</v>
      </c>
      <c r="E1552" s="265" t="s">
        <v>264</v>
      </c>
      <c r="F1552" s="265" t="s">
        <v>264</v>
      </c>
      <c r="G1552" s="265" t="s">
        <v>265</v>
      </c>
      <c r="H1552" s="265" t="s">
        <v>266</v>
      </c>
      <c r="I1552" s="265" t="s">
        <v>264</v>
      </c>
      <c r="J1552" s="265" t="s">
        <v>266</v>
      </c>
      <c r="K1552" s="265" t="s">
        <v>266</v>
      </c>
      <c r="L1552" s="265" t="s">
        <v>265</v>
      </c>
      <c r="AQ1552" s="267"/>
    </row>
    <row r="1553" spans="1:43" s="265" customFormat="1">
      <c r="A1553" s="265">
        <v>216002</v>
      </c>
      <c r="B1553" s="265" t="s">
        <v>3417</v>
      </c>
      <c r="C1553" s="265" t="s">
        <v>266</v>
      </c>
      <c r="D1553" s="265" t="s">
        <v>265</v>
      </c>
      <c r="E1553" s="265" t="s">
        <v>266</v>
      </c>
      <c r="F1553" s="265" t="s">
        <v>266</v>
      </c>
      <c r="G1553" s="265" t="s">
        <v>266</v>
      </c>
      <c r="H1553" s="265" t="s">
        <v>265</v>
      </c>
      <c r="I1553" s="265" t="s">
        <v>265</v>
      </c>
      <c r="J1553" s="265" t="s">
        <v>265</v>
      </c>
      <c r="K1553" s="265" t="s">
        <v>265</v>
      </c>
      <c r="L1553" s="265" t="s">
        <v>265</v>
      </c>
      <c r="AQ1553" s="267"/>
    </row>
    <row r="1554" spans="1:43" s="265" customFormat="1">
      <c r="A1554" s="265">
        <v>216003</v>
      </c>
      <c r="B1554" s="265" t="s">
        <v>3417</v>
      </c>
      <c r="C1554" s="265" t="s">
        <v>265</v>
      </c>
      <c r="D1554" s="265" t="s">
        <v>266</v>
      </c>
      <c r="E1554" s="265" t="s">
        <v>266</v>
      </c>
      <c r="F1554" s="265" t="s">
        <v>266</v>
      </c>
      <c r="G1554" s="265" t="s">
        <v>265</v>
      </c>
      <c r="H1554" s="265" t="s">
        <v>265</v>
      </c>
      <c r="I1554" s="265" t="s">
        <v>265</v>
      </c>
      <c r="J1554" s="265" t="s">
        <v>265</v>
      </c>
      <c r="K1554" s="265" t="s">
        <v>265</v>
      </c>
      <c r="L1554" s="265" t="s">
        <v>265</v>
      </c>
      <c r="AQ1554" s="267"/>
    </row>
    <row r="1555" spans="1:43" s="265" customFormat="1">
      <c r="A1555" s="265">
        <v>214219</v>
      </c>
      <c r="B1555" s="265" t="s">
        <v>3417</v>
      </c>
      <c r="C1555" s="265" t="s">
        <v>266</v>
      </c>
      <c r="D1555" s="265" t="s">
        <v>266</v>
      </c>
      <c r="E1555" s="265" t="s">
        <v>264</v>
      </c>
      <c r="F1555" s="265" t="s">
        <v>266</v>
      </c>
      <c r="G1555" s="265" t="s">
        <v>266</v>
      </c>
      <c r="H1555" s="265" t="s">
        <v>266</v>
      </c>
      <c r="I1555" s="265" t="s">
        <v>266</v>
      </c>
      <c r="J1555" s="265" t="s">
        <v>266</v>
      </c>
      <c r="K1555" s="265" t="s">
        <v>266</v>
      </c>
      <c r="L1555" s="265" t="s">
        <v>266</v>
      </c>
      <c r="AQ1555" s="267"/>
    </row>
    <row r="1556" spans="1:43" s="265" customFormat="1">
      <c r="A1556" s="265">
        <v>216004</v>
      </c>
      <c r="B1556" s="265" t="s">
        <v>3417</v>
      </c>
      <c r="C1556" s="265" t="s">
        <v>266</v>
      </c>
      <c r="D1556" s="265" t="s">
        <v>266</v>
      </c>
      <c r="E1556" s="265" t="s">
        <v>266</v>
      </c>
      <c r="F1556" s="265" t="s">
        <v>266</v>
      </c>
      <c r="G1556" s="265" t="s">
        <v>265</v>
      </c>
      <c r="H1556" s="265" t="s">
        <v>265</v>
      </c>
      <c r="I1556" s="265" t="s">
        <v>265</v>
      </c>
      <c r="J1556" s="265" t="s">
        <v>265</v>
      </c>
      <c r="K1556" s="265" t="s">
        <v>265</v>
      </c>
      <c r="L1556" s="265" t="s">
        <v>265</v>
      </c>
      <c r="AQ1556" s="267"/>
    </row>
    <row r="1557" spans="1:43" s="265" customFormat="1">
      <c r="A1557" s="265">
        <v>216005</v>
      </c>
      <c r="B1557" s="265" t="s">
        <v>3417</v>
      </c>
      <c r="C1557" s="265" t="s">
        <v>266</v>
      </c>
      <c r="D1557" s="265" t="s">
        <v>266</v>
      </c>
      <c r="E1557" s="265" t="s">
        <v>266</v>
      </c>
      <c r="F1557" s="265" t="s">
        <v>266</v>
      </c>
      <c r="G1557" s="265" t="s">
        <v>266</v>
      </c>
      <c r="H1557" s="265" t="s">
        <v>265</v>
      </c>
      <c r="I1557" s="265" t="s">
        <v>265</v>
      </c>
      <c r="J1557" s="265" t="s">
        <v>265</v>
      </c>
      <c r="K1557" s="265" t="s">
        <v>265</v>
      </c>
      <c r="L1557" s="265" t="s">
        <v>265</v>
      </c>
      <c r="AQ1557" s="267"/>
    </row>
    <row r="1558" spans="1:43" s="265" customFormat="1">
      <c r="A1558" s="265">
        <v>215220</v>
      </c>
      <c r="B1558" s="265" t="s">
        <v>3417</v>
      </c>
      <c r="C1558" s="265" t="s">
        <v>266</v>
      </c>
      <c r="D1558" s="265" t="s">
        <v>266</v>
      </c>
      <c r="E1558" s="265" t="s">
        <v>264</v>
      </c>
      <c r="F1558" s="265" t="s">
        <v>264</v>
      </c>
      <c r="G1558" s="265" t="s">
        <v>266</v>
      </c>
      <c r="H1558" s="265" t="s">
        <v>265</v>
      </c>
      <c r="I1558" s="265" t="s">
        <v>265</v>
      </c>
      <c r="J1558" s="265" t="s">
        <v>266</v>
      </c>
      <c r="K1558" s="265" t="s">
        <v>266</v>
      </c>
      <c r="L1558" s="265" t="s">
        <v>265</v>
      </c>
      <c r="AQ1558" s="267"/>
    </row>
    <row r="1559" spans="1:43" s="265" customFormat="1">
      <c r="A1559" s="265">
        <v>214223</v>
      </c>
      <c r="B1559" s="265" t="s">
        <v>3417</v>
      </c>
      <c r="C1559" s="265" t="s">
        <v>266</v>
      </c>
      <c r="D1559" s="265" t="s">
        <v>264</v>
      </c>
      <c r="E1559" s="265" t="s">
        <v>266</v>
      </c>
      <c r="F1559" s="265" t="s">
        <v>264</v>
      </c>
      <c r="G1559" s="265" t="s">
        <v>266</v>
      </c>
      <c r="H1559" s="265" t="s">
        <v>266</v>
      </c>
      <c r="I1559" s="265" t="s">
        <v>264</v>
      </c>
      <c r="J1559" s="265" t="s">
        <v>264</v>
      </c>
      <c r="K1559" s="265" t="s">
        <v>264</v>
      </c>
      <c r="L1559" s="265" t="s">
        <v>264</v>
      </c>
      <c r="AQ1559" s="267"/>
    </row>
    <row r="1560" spans="1:43" s="265" customFormat="1">
      <c r="A1560" s="265">
        <v>216006</v>
      </c>
      <c r="B1560" s="265" t="s">
        <v>3417</v>
      </c>
      <c r="C1560" s="265" t="s">
        <v>266</v>
      </c>
      <c r="D1560" s="265" t="s">
        <v>266</v>
      </c>
      <c r="E1560" s="265" t="s">
        <v>266</v>
      </c>
      <c r="F1560" s="265" t="s">
        <v>266</v>
      </c>
      <c r="G1560" s="265" t="s">
        <v>265</v>
      </c>
      <c r="H1560" s="265" t="s">
        <v>265</v>
      </c>
      <c r="I1560" s="265" t="s">
        <v>265</v>
      </c>
      <c r="J1560" s="265" t="s">
        <v>265</v>
      </c>
      <c r="K1560" s="265" t="s">
        <v>265</v>
      </c>
      <c r="L1560" s="265" t="s">
        <v>265</v>
      </c>
      <c r="AQ1560" s="267"/>
    </row>
    <row r="1561" spans="1:43" s="265" customFormat="1">
      <c r="A1561" s="265">
        <v>214224</v>
      </c>
      <c r="B1561" s="265" t="s">
        <v>3417</v>
      </c>
      <c r="C1561" s="265" t="s">
        <v>266</v>
      </c>
      <c r="D1561" s="265" t="s">
        <v>264</v>
      </c>
      <c r="E1561" s="265" t="s">
        <v>264</v>
      </c>
      <c r="F1561" s="265" t="s">
        <v>264</v>
      </c>
      <c r="G1561" s="265" t="s">
        <v>264</v>
      </c>
      <c r="H1561" s="265" t="s">
        <v>264</v>
      </c>
      <c r="I1561" s="265" t="s">
        <v>264</v>
      </c>
      <c r="J1561" s="265" t="s">
        <v>264</v>
      </c>
      <c r="K1561" s="265" t="s">
        <v>266</v>
      </c>
      <c r="L1561" s="265" t="s">
        <v>265</v>
      </c>
      <c r="AQ1561" s="267"/>
    </row>
    <row r="1562" spans="1:43" s="265" customFormat="1">
      <c r="A1562" s="265">
        <v>216008</v>
      </c>
      <c r="B1562" s="265" t="s">
        <v>3417</v>
      </c>
      <c r="C1562" s="265" t="s">
        <v>266</v>
      </c>
      <c r="D1562" s="265" t="s">
        <v>266</v>
      </c>
      <c r="E1562" s="265" t="s">
        <v>266</v>
      </c>
      <c r="F1562" s="265" t="s">
        <v>265</v>
      </c>
      <c r="G1562" s="265" t="s">
        <v>265</v>
      </c>
      <c r="H1562" s="265" t="s">
        <v>265</v>
      </c>
      <c r="I1562" s="265" t="s">
        <v>265</v>
      </c>
      <c r="J1562" s="265" t="s">
        <v>265</v>
      </c>
      <c r="K1562" s="265" t="s">
        <v>265</v>
      </c>
      <c r="L1562" s="265" t="s">
        <v>265</v>
      </c>
      <c r="AQ1562" s="267"/>
    </row>
    <row r="1563" spans="1:43" s="265" customFormat="1">
      <c r="A1563" s="265">
        <v>216010</v>
      </c>
      <c r="B1563" s="265" t="s">
        <v>3417</v>
      </c>
      <c r="C1563" s="265" t="s">
        <v>265</v>
      </c>
      <c r="D1563" s="265" t="s">
        <v>266</v>
      </c>
      <c r="E1563" s="265" t="s">
        <v>266</v>
      </c>
      <c r="F1563" s="265" t="s">
        <v>266</v>
      </c>
      <c r="G1563" s="265" t="s">
        <v>266</v>
      </c>
      <c r="H1563" s="265" t="s">
        <v>265</v>
      </c>
      <c r="I1563" s="265" t="s">
        <v>265</v>
      </c>
      <c r="J1563" s="265" t="s">
        <v>265</v>
      </c>
      <c r="K1563" s="265" t="s">
        <v>265</v>
      </c>
      <c r="L1563" s="265" t="s">
        <v>265</v>
      </c>
      <c r="AQ1563" s="267"/>
    </row>
    <row r="1564" spans="1:43" s="265" customFormat="1">
      <c r="A1564" s="265">
        <v>216011</v>
      </c>
      <c r="B1564" s="265" t="s">
        <v>3417</v>
      </c>
      <c r="C1564" s="265" t="s">
        <v>266</v>
      </c>
      <c r="D1564" s="265" t="s">
        <v>266</v>
      </c>
      <c r="E1564" s="265" t="s">
        <v>266</v>
      </c>
      <c r="F1564" s="265" t="s">
        <v>266</v>
      </c>
      <c r="G1564" s="265" t="s">
        <v>265</v>
      </c>
      <c r="H1564" s="265" t="s">
        <v>265</v>
      </c>
      <c r="I1564" s="265" t="s">
        <v>265</v>
      </c>
      <c r="J1564" s="265" t="s">
        <v>265</v>
      </c>
      <c r="K1564" s="265" t="s">
        <v>265</v>
      </c>
      <c r="L1564" s="265" t="s">
        <v>265</v>
      </c>
      <c r="AQ1564" s="267"/>
    </row>
    <row r="1565" spans="1:43" s="265" customFormat="1">
      <c r="A1565" s="265">
        <v>214234</v>
      </c>
      <c r="B1565" s="265" t="s">
        <v>3417</v>
      </c>
      <c r="C1565" s="265" t="s">
        <v>264</v>
      </c>
      <c r="D1565" s="265" t="s">
        <v>266</v>
      </c>
      <c r="E1565" s="265" t="s">
        <v>264</v>
      </c>
      <c r="F1565" s="265" t="s">
        <v>264</v>
      </c>
      <c r="G1565" s="265" t="s">
        <v>266</v>
      </c>
      <c r="H1565" s="265" t="s">
        <v>265</v>
      </c>
      <c r="I1565" s="265" t="s">
        <v>265</v>
      </c>
      <c r="J1565" s="265" t="s">
        <v>266</v>
      </c>
      <c r="K1565" s="265" t="s">
        <v>265</v>
      </c>
      <c r="L1565" s="265" t="s">
        <v>266</v>
      </c>
      <c r="AQ1565" s="267"/>
    </row>
    <row r="1566" spans="1:43" s="265" customFormat="1">
      <c r="A1566" s="265">
        <v>216012</v>
      </c>
      <c r="B1566" s="265" t="s">
        <v>3417</v>
      </c>
      <c r="C1566" s="265" t="s">
        <v>265</v>
      </c>
      <c r="D1566" s="265" t="s">
        <v>266</v>
      </c>
      <c r="E1566" s="265" t="s">
        <v>266</v>
      </c>
      <c r="F1566" s="265" t="s">
        <v>266</v>
      </c>
      <c r="G1566" s="265" t="s">
        <v>266</v>
      </c>
      <c r="H1566" s="265" t="s">
        <v>265</v>
      </c>
      <c r="I1566" s="265" t="s">
        <v>265</v>
      </c>
      <c r="J1566" s="265" t="s">
        <v>265</v>
      </c>
      <c r="K1566" s="265" t="s">
        <v>265</v>
      </c>
      <c r="L1566" s="265" t="s">
        <v>265</v>
      </c>
      <c r="AQ1566" s="267"/>
    </row>
    <row r="1567" spans="1:43" s="265" customFormat="1">
      <c r="A1567" s="265">
        <v>215256</v>
      </c>
      <c r="B1567" s="265" t="s">
        <v>3417</v>
      </c>
      <c r="C1567" s="265" t="s">
        <v>265</v>
      </c>
      <c r="D1567" s="265" t="s">
        <v>266</v>
      </c>
      <c r="E1567" s="265" t="s">
        <v>266</v>
      </c>
      <c r="F1567" s="265" t="s">
        <v>266</v>
      </c>
      <c r="G1567" s="265" t="s">
        <v>266</v>
      </c>
      <c r="H1567" s="265" t="s">
        <v>266</v>
      </c>
      <c r="I1567" s="265" t="s">
        <v>266</v>
      </c>
      <c r="J1567" s="265" t="s">
        <v>266</v>
      </c>
      <c r="K1567" s="265" t="s">
        <v>266</v>
      </c>
      <c r="L1567" s="265" t="s">
        <v>266</v>
      </c>
      <c r="AQ1567" s="267"/>
    </row>
    <row r="1568" spans="1:43" s="265" customFormat="1">
      <c r="A1568" s="265">
        <v>214238</v>
      </c>
      <c r="B1568" s="265" t="s">
        <v>3417</v>
      </c>
      <c r="C1568" s="265" t="s">
        <v>264</v>
      </c>
      <c r="D1568" s="265" t="s">
        <v>264</v>
      </c>
      <c r="E1568" s="265" t="s">
        <v>264</v>
      </c>
      <c r="F1568" s="265" t="s">
        <v>264</v>
      </c>
      <c r="G1568" s="265" t="s">
        <v>264</v>
      </c>
      <c r="H1568" s="265" t="s">
        <v>265</v>
      </c>
      <c r="I1568" s="265" t="s">
        <v>266</v>
      </c>
      <c r="J1568" s="265" t="s">
        <v>264</v>
      </c>
      <c r="K1568" s="265" t="s">
        <v>264</v>
      </c>
      <c r="L1568" s="265" t="s">
        <v>266</v>
      </c>
      <c r="AQ1568" s="267"/>
    </row>
    <row r="1569" spans="1:43" s="265" customFormat="1">
      <c r="A1569" s="265">
        <v>216204</v>
      </c>
      <c r="B1569" s="265" t="s">
        <v>3417</v>
      </c>
      <c r="C1569" s="265" t="s">
        <v>265</v>
      </c>
      <c r="D1569" s="265" t="s">
        <v>266</v>
      </c>
      <c r="E1569" s="265" t="s">
        <v>266</v>
      </c>
      <c r="F1569" s="265" t="s">
        <v>265</v>
      </c>
      <c r="G1569" s="265" t="s">
        <v>265</v>
      </c>
      <c r="H1569" s="265" t="s">
        <v>265</v>
      </c>
      <c r="I1569" s="265" t="s">
        <v>265</v>
      </c>
      <c r="J1569" s="265" t="s">
        <v>265</v>
      </c>
      <c r="K1569" s="265" t="s">
        <v>265</v>
      </c>
      <c r="L1569" s="265" t="s">
        <v>265</v>
      </c>
      <c r="AQ1569" s="267"/>
    </row>
    <row r="1570" spans="1:43" s="265" customFormat="1">
      <c r="A1570" s="265">
        <v>214239</v>
      </c>
      <c r="B1570" s="265" t="s">
        <v>3417</v>
      </c>
      <c r="C1570" s="265" t="s">
        <v>266</v>
      </c>
      <c r="D1570" s="265" t="s">
        <v>266</v>
      </c>
      <c r="E1570" s="265" t="s">
        <v>264</v>
      </c>
      <c r="F1570" s="265" t="s">
        <v>264</v>
      </c>
      <c r="G1570" s="265" t="s">
        <v>266</v>
      </c>
      <c r="H1570" s="265" t="s">
        <v>264</v>
      </c>
      <c r="I1570" s="265" t="s">
        <v>264</v>
      </c>
      <c r="J1570" s="265" t="s">
        <v>264</v>
      </c>
      <c r="K1570" s="265" t="s">
        <v>264</v>
      </c>
      <c r="L1570" s="265" t="s">
        <v>264</v>
      </c>
      <c r="AQ1570" s="267"/>
    </row>
    <row r="1571" spans="1:43" s="265" customFormat="1">
      <c r="A1571" s="265">
        <v>212836</v>
      </c>
      <c r="B1571" s="265" t="s">
        <v>3417</v>
      </c>
      <c r="C1571" s="265" t="s">
        <v>265</v>
      </c>
      <c r="D1571" s="265" t="s">
        <v>264</v>
      </c>
      <c r="E1571" s="265" t="s">
        <v>264</v>
      </c>
      <c r="F1571" s="265" t="s">
        <v>264</v>
      </c>
      <c r="G1571" s="265" t="s">
        <v>266</v>
      </c>
      <c r="H1571" s="265" t="s">
        <v>266</v>
      </c>
      <c r="I1571" s="265" t="s">
        <v>266</v>
      </c>
      <c r="J1571" s="265" t="s">
        <v>265</v>
      </c>
      <c r="K1571" s="265" t="s">
        <v>266</v>
      </c>
      <c r="L1571" s="265" t="s">
        <v>266</v>
      </c>
      <c r="AQ1571" s="267"/>
    </row>
    <row r="1572" spans="1:43" s="265" customFormat="1">
      <c r="A1572" s="265">
        <v>216013</v>
      </c>
      <c r="B1572" s="265" t="s">
        <v>3417</v>
      </c>
      <c r="C1572" s="265" t="s">
        <v>265</v>
      </c>
      <c r="D1572" s="265" t="s">
        <v>266</v>
      </c>
      <c r="E1572" s="265" t="s">
        <v>266</v>
      </c>
      <c r="F1572" s="265" t="s">
        <v>265</v>
      </c>
      <c r="G1572" s="265" t="s">
        <v>266</v>
      </c>
      <c r="H1572" s="265" t="s">
        <v>265</v>
      </c>
      <c r="I1572" s="265" t="s">
        <v>265</v>
      </c>
      <c r="J1572" s="265" t="s">
        <v>265</v>
      </c>
      <c r="K1572" s="265" t="s">
        <v>265</v>
      </c>
      <c r="L1572" s="265" t="s">
        <v>265</v>
      </c>
      <c r="AQ1572" s="267"/>
    </row>
    <row r="1573" spans="1:43" s="265" customFormat="1">
      <c r="A1573" s="265">
        <v>216014</v>
      </c>
      <c r="B1573" s="265" t="s">
        <v>3417</v>
      </c>
      <c r="C1573" s="265" t="s">
        <v>265</v>
      </c>
      <c r="D1573" s="265" t="s">
        <v>266</v>
      </c>
      <c r="E1573" s="265" t="s">
        <v>266</v>
      </c>
      <c r="F1573" s="265" t="s">
        <v>266</v>
      </c>
      <c r="G1573" s="265" t="s">
        <v>266</v>
      </c>
      <c r="H1573" s="265" t="s">
        <v>265</v>
      </c>
      <c r="I1573" s="265" t="s">
        <v>265</v>
      </c>
      <c r="J1573" s="265" t="s">
        <v>265</v>
      </c>
      <c r="K1573" s="265" t="s">
        <v>265</v>
      </c>
      <c r="L1573" s="265" t="s">
        <v>265</v>
      </c>
      <c r="AQ1573" s="267"/>
    </row>
    <row r="1574" spans="1:43" s="265" customFormat="1">
      <c r="A1574" s="265">
        <v>214245</v>
      </c>
      <c r="B1574" s="265" t="s">
        <v>3417</v>
      </c>
      <c r="C1574" s="265" t="s">
        <v>266</v>
      </c>
      <c r="D1574" s="265" t="s">
        <v>266</v>
      </c>
      <c r="E1574" s="265" t="s">
        <v>264</v>
      </c>
      <c r="F1574" s="265" t="s">
        <v>264</v>
      </c>
      <c r="G1574" s="265" t="s">
        <v>264</v>
      </c>
      <c r="H1574" s="265" t="s">
        <v>265</v>
      </c>
      <c r="I1574" s="265" t="s">
        <v>264</v>
      </c>
      <c r="J1574" s="265" t="s">
        <v>265</v>
      </c>
      <c r="K1574" s="265" t="s">
        <v>266</v>
      </c>
      <c r="L1574" s="265" t="s">
        <v>266</v>
      </c>
      <c r="AQ1574" s="267"/>
    </row>
    <row r="1575" spans="1:43" s="265" customFormat="1">
      <c r="A1575" s="265">
        <v>214247</v>
      </c>
      <c r="B1575" s="265" t="s">
        <v>3417</v>
      </c>
      <c r="C1575" s="265" t="s">
        <v>264</v>
      </c>
      <c r="D1575" s="265" t="s">
        <v>264</v>
      </c>
      <c r="E1575" s="265" t="s">
        <v>266</v>
      </c>
      <c r="F1575" s="265" t="s">
        <v>265</v>
      </c>
      <c r="G1575" s="265" t="s">
        <v>265</v>
      </c>
      <c r="H1575" s="265" t="s">
        <v>265</v>
      </c>
      <c r="I1575" s="265" t="s">
        <v>265</v>
      </c>
      <c r="J1575" s="265" t="s">
        <v>265</v>
      </c>
      <c r="K1575" s="265" t="s">
        <v>265</v>
      </c>
      <c r="L1575" s="265" t="s">
        <v>265</v>
      </c>
      <c r="AQ1575" s="267"/>
    </row>
    <row r="1576" spans="1:43" s="265" customFormat="1">
      <c r="A1576" s="265">
        <v>216016</v>
      </c>
      <c r="B1576" s="265" t="s">
        <v>3417</v>
      </c>
      <c r="C1576" s="265" t="s">
        <v>266</v>
      </c>
      <c r="D1576" s="265" t="s">
        <v>266</v>
      </c>
      <c r="E1576" s="265" t="s">
        <v>266</v>
      </c>
      <c r="F1576" s="265" t="s">
        <v>266</v>
      </c>
      <c r="G1576" s="265" t="s">
        <v>265</v>
      </c>
      <c r="H1576" s="265" t="s">
        <v>265</v>
      </c>
      <c r="I1576" s="265" t="s">
        <v>265</v>
      </c>
      <c r="J1576" s="265" t="s">
        <v>265</v>
      </c>
      <c r="K1576" s="265" t="s">
        <v>265</v>
      </c>
      <c r="L1576" s="265" t="s">
        <v>265</v>
      </c>
      <c r="AQ1576" s="267"/>
    </row>
    <row r="1577" spans="1:43" s="265" customFormat="1">
      <c r="A1577" s="265">
        <v>215261</v>
      </c>
      <c r="B1577" s="265" t="s">
        <v>3417</v>
      </c>
      <c r="C1577" s="265" t="s">
        <v>264</v>
      </c>
      <c r="D1577" s="265" t="s">
        <v>264</v>
      </c>
      <c r="E1577" s="265" t="s">
        <v>264</v>
      </c>
      <c r="F1577" s="265" t="s">
        <v>264</v>
      </c>
      <c r="G1577" s="265" t="s">
        <v>265</v>
      </c>
      <c r="H1577" s="265" t="s">
        <v>265</v>
      </c>
      <c r="I1577" s="265" t="s">
        <v>265</v>
      </c>
      <c r="J1577" s="265" t="s">
        <v>265</v>
      </c>
      <c r="K1577" s="265" t="s">
        <v>265</v>
      </c>
      <c r="L1577" s="265" t="s">
        <v>265</v>
      </c>
      <c r="AQ1577" s="267"/>
    </row>
    <row r="1578" spans="1:43" s="265" customFormat="1">
      <c r="A1578" s="265">
        <v>215278</v>
      </c>
      <c r="B1578" s="265" t="s">
        <v>3417</v>
      </c>
      <c r="C1578" s="265" t="s">
        <v>265</v>
      </c>
      <c r="D1578" s="265" t="s">
        <v>266</v>
      </c>
      <c r="E1578" s="265" t="s">
        <v>264</v>
      </c>
      <c r="F1578" s="265" t="s">
        <v>264</v>
      </c>
      <c r="G1578" s="265" t="s">
        <v>265</v>
      </c>
      <c r="H1578" s="265" t="s">
        <v>265</v>
      </c>
      <c r="I1578" s="265" t="s">
        <v>265</v>
      </c>
      <c r="J1578" s="265" t="s">
        <v>265</v>
      </c>
      <c r="K1578" s="265" t="s">
        <v>265</v>
      </c>
      <c r="L1578" s="265" t="s">
        <v>265</v>
      </c>
      <c r="AQ1578" s="267"/>
    </row>
    <row r="1579" spans="1:43" s="265" customFormat="1">
      <c r="A1579" s="265">
        <v>216018</v>
      </c>
      <c r="B1579" s="265" t="s">
        <v>3417</v>
      </c>
      <c r="C1579" s="265" t="s">
        <v>266</v>
      </c>
      <c r="D1579" s="265" t="s">
        <v>266</v>
      </c>
      <c r="E1579" s="265" t="s">
        <v>266</v>
      </c>
      <c r="F1579" s="265" t="s">
        <v>266</v>
      </c>
      <c r="G1579" s="265" t="s">
        <v>265</v>
      </c>
      <c r="H1579" s="265" t="s">
        <v>265</v>
      </c>
      <c r="I1579" s="265" t="s">
        <v>265</v>
      </c>
      <c r="J1579" s="265" t="s">
        <v>265</v>
      </c>
      <c r="K1579" s="265" t="s">
        <v>265</v>
      </c>
      <c r="L1579" s="265" t="s">
        <v>265</v>
      </c>
      <c r="AQ1579" s="267"/>
    </row>
    <row r="1580" spans="1:43" s="265" customFormat="1">
      <c r="A1580" s="265">
        <v>216019</v>
      </c>
      <c r="B1580" s="265" t="s">
        <v>3417</v>
      </c>
      <c r="C1580" s="265" t="s">
        <v>265</v>
      </c>
      <c r="D1580" s="265" t="s">
        <v>266</v>
      </c>
      <c r="E1580" s="265" t="s">
        <v>266</v>
      </c>
      <c r="F1580" s="265" t="s">
        <v>266</v>
      </c>
      <c r="G1580" s="265" t="s">
        <v>266</v>
      </c>
      <c r="H1580" s="265" t="s">
        <v>265</v>
      </c>
      <c r="I1580" s="265" t="s">
        <v>265</v>
      </c>
      <c r="J1580" s="265" t="s">
        <v>265</v>
      </c>
      <c r="K1580" s="265" t="s">
        <v>265</v>
      </c>
      <c r="L1580" s="265" t="s">
        <v>265</v>
      </c>
      <c r="AQ1580" s="267"/>
    </row>
    <row r="1581" spans="1:43" s="265" customFormat="1">
      <c r="A1581" s="265">
        <v>215263</v>
      </c>
      <c r="B1581" s="265" t="s">
        <v>3417</v>
      </c>
      <c r="C1581" s="265" t="s">
        <v>266</v>
      </c>
      <c r="D1581" s="265" t="s">
        <v>266</v>
      </c>
      <c r="E1581" s="265" t="s">
        <v>264</v>
      </c>
      <c r="F1581" s="265" t="s">
        <v>264</v>
      </c>
      <c r="G1581" s="265" t="s">
        <v>266</v>
      </c>
      <c r="H1581" s="265" t="s">
        <v>265</v>
      </c>
      <c r="I1581" s="265" t="s">
        <v>264</v>
      </c>
      <c r="J1581" s="265" t="s">
        <v>264</v>
      </c>
      <c r="K1581" s="265" t="s">
        <v>264</v>
      </c>
      <c r="L1581" s="265" t="s">
        <v>266</v>
      </c>
      <c r="AQ1581" s="267"/>
    </row>
    <row r="1582" spans="1:43" s="265" customFormat="1">
      <c r="A1582" s="265">
        <v>216020</v>
      </c>
      <c r="B1582" s="265" t="s">
        <v>3417</v>
      </c>
      <c r="C1582" s="265" t="s">
        <v>266</v>
      </c>
      <c r="D1582" s="265" t="s">
        <v>266</v>
      </c>
      <c r="E1582" s="265" t="s">
        <v>266</v>
      </c>
      <c r="F1582" s="265" t="s">
        <v>265</v>
      </c>
      <c r="G1582" s="265" t="s">
        <v>265</v>
      </c>
      <c r="H1582" s="265" t="s">
        <v>265</v>
      </c>
      <c r="I1582" s="265" t="s">
        <v>265</v>
      </c>
      <c r="J1582" s="265" t="s">
        <v>265</v>
      </c>
      <c r="K1582" s="265" t="s">
        <v>265</v>
      </c>
      <c r="L1582" s="265" t="s">
        <v>265</v>
      </c>
      <c r="AQ1582" s="267"/>
    </row>
    <row r="1583" spans="1:43" s="265" customFormat="1">
      <c r="A1583" s="265">
        <v>216021</v>
      </c>
      <c r="B1583" s="265" t="s">
        <v>3417</v>
      </c>
      <c r="C1583" s="265" t="s">
        <v>265</v>
      </c>
      <c r="D1583" s="265" t="s">
        <v>266</v>
      </c>
      <c r="E1583" s="265" t="s">
        <v>266</v>
      </c>
      <c r="F1583" s="265" t="s">
        <v>266</v>
      </c>
      <c r="G1583" s="265" t="s">
        <v>265</v>
      </c>
      <c r="H1583" s="265" t="s">
        <v>265</v>
      </c>
      <c r="I1583" s="265" t="s">
        <v>265</v>
      </c>
      <c r="J1583" s="265" t="s">
        <v>265</v>
      </c>
      <c r="K1583" s="265" t="s">
        <v>265</v>
      </c>
      <c r="L1583" s="265" t="s">
        <v>265</v>
      </c>
      <c r="AQ1583" s="267"/>
    </row>
    <row r="1584" spans="1:43" s="265" customFormat="1">
      <c r="A1584" s="265">
        <v>215264</v>
      </c>
      <c r="B1584" s="265" t="s">
        <v>3417</v>
      </c>
      <c r="C1584" s="265" t="s">
        <v>266</v>
      </c>
      <c r="D1584" s="265" t="s">
        <v>264</v>
      </c>
      <c r="E1584" s="265" t="s">
        <v>264</v>
      </c>
      <c r="F1584" s="265" t="s">
        <v>266</v>
      </c>
      <c r="G1584" s="265" t="s">
        <v>265</v>
      </c>
      <c r="H1584" s="265" t="s">
        <v>265</v>
      </c>
      <c r="I1584" s="265" t="s">
        <v>266</v>
      </c>
      <c r="J1584" s="265" t="s">
        <v>264</v>
      </c>
      <c r="K1584" s="265" t="s">
        <v>265</v>
      </c>
      <c r="L1584" s="265" t="s">
        <v>264</v>
      </c>
      <c r="AQ1584" s="267"/>
    </row>
    <row r="1585" spans="1:43" s="265" customFormat="1">
      <c r="A1585" s="265">
        <v>216022</v>
      </c>
      <c r="B1585" s="265" t="s">
        <v>3417</v>
      </c>
      <c r="C1585" s="265" t="s">
        <v>266</v>
      </c>
      <c r="D1585" s="265" t="s">
        <v>266</v>
      </c>
      <c r="E1585" s="265" t="s">
        <v>265</v>
      </c>
      <c r="F1585" s="265" t="s">
        <v>265</v>
      </c>
      <c r="G1585" s="265" t="s">
        <v>265</v>
      </c>
      <c r="H1585" s="265" t="s">
        <v>265</v>
      </c>
      <c r="I1585" s="265" t="s">
        <v>265</v>
      </c>
      <c r="J1585" s="265" t="s">
        <v>265</v>
      </c>
      <c r="K1585" s="265" t="s">
        <v>265</v>
      </c>
      <c r="L1585" s="265" t="s">
        <v>265</v>
      </c>
      <c r="AQ1585" s="267"/>
    </row>
    <row r="1586" spans="1:43" s="265" customFormat="1">
      <c r="A1586" s="265">
        <v>216023</v>
      </c>
      <c r="B1586" s="265" t="s">
        <v>3417</v>
      </c>
      <c r="C1586" s="265" t="s">
        <v>266</v>
      </c>
      <c r="D1586" s="265" t="s">
        <v>266</v>
      </c>
      <c r="E1586" s="265" t="s">
        <v>266</v>
      </c>
      <c r="F1586" s="265" t="s">
        <v>265</v>
      </c>
      <c r="G1586" s="265" t="s">
        <v>265</v>
      </c>
      <c r="H1586" s="265" t="s">
        <v>265</v>
      </c>
      <c r="I1586" s="265" t="s">
        <v>265</v>
      </c>
      <c r="J1586" s="265" t="s">
        <v>265</v>
      </c>
      <c r="K1586" s="265" t="s">
        <v>265</v>
      </c>
      <c r="L1586" s="265" t="s">
        <v>265</v>
      </c>
      <c r="AQ1586" s="267"/>
    </row>
    <row r="1587" spans="1:43" s="265" customFormat="1">
      <c r="A1587" s="265">
        <v>216024</v>
      </c>
      <c r="B1587" s="265" t="s">
        <v>3417</v>
      </c>
      <c r="C1587" s="265" t="s">
        <v>265</v>
      </c>
      <c r="D1587" s="265" t="s">
        <v>266</v>
      </c>
      <c r="E1587" s="265" t="s">
        <v>266</v>
      </c>
      <c r="F1587" s="265" t="s">
        <v>266</v>
      </c>
      <c r="G1587" s="265" t="s">
        <v>266</v>
      </c>
      <c r="H1587" s="265" t="s">
        <v>265</v>
      </c>
      <c r="I1587" s="265" t="s">
        <v>265</v>
      </c>
      <c r="J1587" s="265" t="s">
        <v>265</v>
      </c>
      <c r="K1587" s="265" t="s">
        <v>265</v>
      </c>
      <c r="L1587" s="265" t="s">
        <v>265</v>
      </c>
      <c r="AQ1587" s="267"/>
    </row>
    <row r="1588" spans="1:43" s="265" customFormat="1" ht="15.75">
      <c r="A1588" s="268">
        <v>214264</v>
      </c>
      <c r="B1588" s="265" t="s">
        <v>3417</v>
      </c>
      <c r="C1588" s="269" t="s">
        <v>264</v>
      </c>
      <c r="D1588" s="269" t="s">
        <v>264</v>
      </c>
      <c r="E1588" s="269" t="s">
        <v>264</v>
      </c>
      <c r="F1588" s="269" t="s">
        <v>264</v>
      </c>
      <c r="G1588" s="269" t="s">
        <v>265</v>
      </c>
      <c r="H1588" s="269" t="s">
        <v>265</v>
      </c>
      <c r="I1588" s="269" t="s">
        <v>265</v>
      </c>
      <c r="J1588" s="269" t="s">
        <v>265</v>
      </c>
      <c r="K1588" s="269" t="s">
        <v>265</v>
      </c>
      <c r="L1588" s="269" t="s">
        <v>265</v>
      </c>
      <c r="M1588" s="269"/>
      <c r="N1588" s="269"/>
      <c r="O1588" s="269"/>
      <c r="P1588" s="269"/>
      <c r="Q1588" s="269"/>
      <c r="R1588" s="269"/>
      <c r="S1588" s="269"/>
      <c r="T1588" s="269"/>
      <c r="U1588" s="269"/>
      <c r="V1588" s="269"/>
      <c r="W1588" s="269"/>
      <c r="X1588" s="269"/>
      <c r="Y1588" s="269"/>
      <c r="Z1588" s="269"/>
      <c r="AA1588" s="269"/>
      <c r="AB1588" s="269"/>
      <c r="AC1588" s="269"/>
      <c r="AD1588" s="269"/>
      <c r="AE1588" s="269"/>
      <c r="AF1588" s="269"/>
      <c r="AG1588" s="269"/>
      <c r="AH1588" s="269"/>
      <c r="AI1588" s="269"/>
      <c r="AJ1588" s="269"/>
      <c r="AK1588" s="269"/>
      <c r="AL1588" s="269"/>
      <c r="AM1588" s="269"/>
      <c r="AN1588" s="269"/>
      <c r="AO1588" s="269"/>
      <c r="AP1588" s="269"/>
      <c r="AQ1588" s="267"/>
    </row>
    <row r="1589" spans="1:43" s="265" customFormat="1">
      <c r="A1589" s="265">
        <v>215267</v>
      </c>
      <c r="B1589" s="265" t="s">
        <v>3417</v>
      </c>
      <c r="C1589" s="265" t="s">
        <v>265</v>
      </c>
      <c r="D1589" s="265" t="s">
        <v>264</v>
      </c>
      <c r="E1589" s="265" t="s">
        <v>264</v>
      </c>
      <c r="F1589" s="265" t="s">
        <v>265</v>
      </c>
      <c r="G1589" s="265" t="s">
        <v>265</v>
      </c>
      <c r="H1589" s="265" t="s">
        <v>265</v>
      </c>
      <c r="I1589" s="265" t="s">
        <v>265</v>
      </c>
      <c r="J1589" s="265" t="s">
        <v>266</v>
      </c>
      <c r="K1589" s="265" t="s">
        <v>264</v>
      </c>
      <c r="L1589" s="265" t="s">
        <v>265</v>
      </c>
      <c r="AQ1589" s="267"/>
    </row>
    <row r="1590" spans="1:43" s="265" customFormat="1">
      <c r="A1590" s="265">
        <v>214267</v>
      </c>
      <c r="B1590" s="265" t="s">
        <v>3417</v>
      </c>
      <c r="C1590" s="265" t="s">
        <v>266</v>
      </c>
      <c r="D1590" s="265" t="s">
        <v>266</v>
      </c>
      <c r="E1590" s="265" t="s">
        <v>264</v>
      </c>
      <c r="F1590" s="265" t="s">
        <v>266</v>
      </c>
      <c r="G1590" s="265" t="s">
        <v>264</v>
      </c>
      <c r="H1590" s="265" t="s">
        <v>265</v>
      </c>
      <c r="I1590" s="265" t="s">
        <v>264</v>
      </c>
      <c r="J1590" s="265" t="s">
        <v>264</v>
      </c>
      <c r="K1590" s="265" t="s">
        <v>264</v>
      </c>
      <c r="L1590" s="265" t="s">
        <v>266</v>
      </c>
      <c r="AQ1590" s="267"/>
    </row>
    <row r="1591" spans="1:43" s="265" customFormat="1">
      <c r="A1591" s="265">
        <v>216025</v>
      </c>
      <c r="B1591" s="265" t="s">
        <v>3417</v>
      </c>
      <c r="C1591" s="265" t="s">
        <v>265</v>
      </c>
      <c r="D1591" s="265" t="s">
        <v>266</v>
      </c>
      <c r="E1591" s="265" t="s">
        <v>266</v>
      </c>
      <c r="F1591" s="265" t="s">
        <v>266</v>
      </c>
      <c r="G1591" s="265" t="s">
        <v>266</v>
      </c>
      <c r="H1591" s="265" t="s">
        <v>265</v>
      </c>
      <c r="I1591" s="265" t="s">
        <v>265</v>
      </c>
      <c r="J1591" s="265" t="s">
        <v>265</v>
      </c>
      <c r="K1591" s="265" t="s">
        <v>265</v>
      </c>
      <c r="L1591" s="265" t="s">
        <v>265</v>
      </c>
      <c r="AQ1591" s="267"/>
    </row>
    <row r="1592" spans="1:43" s="265" customFormat="1">
      <c r="A1592" s="265">
        <v>214270</v>
      </c>
      <c r="B1592" s="265" t="s">
        <v>3417</v>
      </c>
      <c r="C1592" s="265" t="s">
        <v>266</v>
      </c>
      <c r="D1592" s="265" t="s">
        <v>264</v>
      </c>
      <c r="E1592" s="265" t="s">
        <v>264</v>
      </c>
      <c r="F1592" s="265" t="s">
        <v>264</v>
      </c>
      <c r="G1592" s="265" t="s">
        <v>264</v>
      </c>
      <c r="H1592" s="265" t="s">
        <v>265</v>
      </c>
      <c r="I1592" s="265" t="s">
        <v>266</v>
      </c>
      <c r="J1592" s="265" t="s">
        <v>264</v>
      </c>
      <c r="K1592" s="265" t="s">
        <v>266</v>
      </c>
      <c r="L1592" s="265" t="s">
        <v>264</v>
      </c>
      <c r="AQ1592" s="267"/>
    </row>
    <row r="1593" spans="1:43" s="265" customFormat="1">
      <c r="A1593" s="265">
        <v>216026</v>
      </c>
      <c r="B1593" s="265" t="s">
        <v>3417</v>
      </c>
      <c r="C1593" s="265" t="s">
        <v>266</v>
      </c>
      <c r="D1593" s="265" t="s">
        <v>266</v>
      </c>
      <c r="E1593" s="265" t="s">
        <v>266</v>
      </c>
      <c r="F1593" s="265" t="s">
        <v>265</v>
      </c>
      <c r="G1593" s="265" t="s">
        <v>266</v>
      </c>
      <c r="H1593" s="265" t="s">
        <v>265</v>
      </c>
      <c r="I1593" s="265" t="s">
        <v>265</v>
      </c>
      <c r="J1593" s="265" t="s">
        <v>265</v>
      </c>
      <c r="K1593" s="265" t="s">
        <v>265</v>
      </c>
      <c r="L1593" s="265" t="s">
        <v>265</v>
      </c>
      <c r="AQ1593" s="267"/>
    </row>
    <row r="1594" spans="1:43" s="265" customFormat="1">
      <c r="A1594" s="265">
        <v>216027</v>
      </c>
      <c r="B1594" s="265" t="s">
        <v>3417</v>
      </c>
      <c r="C1594" s="265" t="s">
        <v>266</v>
      </c>
      <c r="D1594" s="265" t="s">
        <v>266</v>
      </c>
      <c r="E1594" s="265" t="s">
        <v>266</v>
      </c>
      <c r="F1594" s="265" t="s">
        <v>266</v>
      </c>
      <c r="G1594" s="265" t="s">
        <v>265</v>
      </c>
      <c r="H1594" s="265" t="s">
        <v>265</v>
      </c>
      <c r="I1594" s="265" t="s">
        <v>265</v>
      </c>
      <c r="J1594" s="265" t="s">
        <v>265</v>
      </c>
      <c r="K1594" s="265" t="s">
        <v>265</v>
      </c>
      <c r="L1594" s="265" t="s">
        <v>265</v>
      </c>
      <c r="AQ1594" s="267"/>
    </row>
    <row r="1595" spans="1:43" s="265" customFormat="1">
      <c r="A1595" s="265">
        <v>215279</v>
      </c>
      <c r="B1595" s="265" t="s">
        <v>3417</v>
      </c>
      <c r="C1595" s="265" t="s">
        <v>266</v>
      </c>
      <c r="D1595" s="265" t="s">
        <v>264</v>
      </c>
      <c r="E1595" s="265" t="s">
        <v>264</v>
      </c>
      <c r="F1595" s="265" t="s">
        <v>266</v>
      </c>
      <c r="G1595" s="265" t="s">
        <v>266</v>
      </c>
      <c r="H1595" s="265" t="s">
        <v>264</v>
      </c>
      <c r="I1595" s="265" t="s">
        <v>266</v>
      </c>
      <c r="J1595" s="265" t="s">
        <v>266</v>
      </c>
      <c r="K1595" s="265" t="s">
        <v>266</v>
      </c>
      <c r="L1595" s="265" t="s">
        <v>266</v>
      </c>
      <c r="AQ1595" s="267"/>
    </row>
    <row r="1596" spans="1:43" s="265" customFormat="1">
      <c r="A1596" s="265">
        <v>216029</v>
      </c>
      <c r="B1596" s="265" t="s">
        <v>3417</v>
      </c>
      <c r="C1596" s="265" t="s">
        <v>266</v>
      </c>
      <c r="D1596" s="265" t="s">
        <v>266</v>
      </c>
      <c r="E1596" s="265" t="s">
        <v>266</v>
      </c>
      <c r="F1596" s="265" t="s">
        <v>265</v>
      </c>
      <c r="G1596" s="265" t="s">
        <v>265</v>
      </c>
      <c r="H1596" s="265" t="s">
        <v>265</v>
      </c>
      <c r="I1596" s="265" t="s">
        <v>265</v>
      </c>
      <c r="J1596" s="265" t="s">
        <v>265</v>
      </c>
      <c r="K1596" s="265" t="s">
        <v>265</v>
      </c>
      <c r="L1596" s="265" t="s">
        <v>265</v>
      </c>
      <c r="AQ1596" s="267"/>
    </row>
    <row r="1597" spans="1:43" s="265" customFormat="1">
      <c r="A1597" s="265">
        <v>211264</v>
      </c>
      <c r="B1597" s="265" t="s">
        <v>3417</v>
      </c>
      <c r="C1597" s="265" t="s">
        <v>264</v>
      </c>
      <c r="D1597" s="265" t="s">
        <v>266</v>
      </c>
      <c r="E1597" s="265" t="s">
        <v>264</v>
      </c>
      <c r="F1597" s="265" t="s">
        <v>266</v>
      </c>
      <c r="G1597" s="265" t="s">
        <v>266</v>
      </c>
      <c r="H1597" s="265" t="s">
        <v>265</v>
      </c>
      <c r="I1597" s="265" t="s">
        <v>265</v>
      </c>
      <c r="J1597" s="265" t="s">
        <v>265</v>
      </c>
      <c r="K1597" s="265" t="s">
        <v>265</v>
      </c>
      <c r="L1597" s="265" t="s">
        <v>265</v>
      </c>
      <c r="AQ1597" s="267"/>
    </row>
    <row r="1598" spans="1:43" s="265" customFormat="1">
      <c r="A1598" s="265">
        <v>216030</v>
      </c>
      <c r="B1598" s="265" t="s">
        <v>3417</v>
      </c>
      <c r="C1598" s="265" t="s">
        <v>266</v>
      </c>
      <c r="D1598" s="265" t="s">
        <v>266</v>
      </c>
      <c r="E1598" s="265" t="s">
        <v>266</v>
      </c>
      <c r="F1598" s="265" t="s">
        <v>266</v>
      </c>
      <c r="G1598" s="265" t="s">
        <v>266</v>
      </c>
      <c r="H1598" s="265" t="s">
        <v>265</v>
      </c>
      <c r="I1598" s="265" t="s">
        <v>265</v>
      </c>
      <c r="J1598" s="265" t="s">
        <v>265</v>
      </c>
      <c r="K1598" s="265" t="s">
        <v>265</v>
      </c>
      <c r="L1598" s="265" t="s">
        <v>265</v>
      </c>
      <c r="AQ1598" s="267"/>
    </row>
    <row r="1599" spans="1:43" s="265" customFormat="1">
      <c r="A1599" s="265">
        <v>214277</v>
      </c>
      <c r="B1599" s="265" t="s">
        <v>3417</v>
      </c>
      <c r="C1599" s="265" t="s">
        <v>266</v>
      </c>
      <c r="D1599" s="265" t="s">
        <v>264</v>
      </c>
      <c r="E1599" s="265" t="s">
        <v>264</v>
      </c>
      <c r="F1599" s="265" t="s">
        <v>264</v>
      </c>
      <c r="G1599" s="265" t="s">
        <v>266</v>
      </c>
      <c r="H1599" s="265" t="s">
        <v>265</v>
      </c>
      <c r="I1599" s="265" t="s">
        <v>264</v>
      </c>
      <c r="J1599" s="265" t="s">
        <v>264</v>
      </c>
      <c r="K1599" s="265" t="s">
        <v>264</v>
      </c>
      <c r="L1599" s="265" t="s">
        <v>264</v>
      </c>
      <c r="AQ1599" s="267"/>
    </row>
    <row r="1600" spans="1:43" s="265" customFormat="1">
      <c r="A1600" s="265">
        <v>215273</v>
      </c>
      <c r="B1600" s="265" t="s">
        <v>3417</v>
      </c>
      <c r="C1600" s="265" t="s">
        <v>264</v>
      </c>
      <c r="D1600" s="265" t="s">
        <v>264</v>
      </c>
      <c r="E1600" s="265" t="s">
        <v>264</v>
      </c>
      <c r="F1600" s="265" t="s">
        <v>266</v>
      </c>
      <c r="G1600" s="265" t="s">
        <v>266</v>
      </c>
      <c r="H1600" s="265" t="s">
        <v>265</v>
      </c>
      <c r="I1600" s="265" t="s">
        <v>265</v>
      </c>
      <c r="J1600" s="265" t="s">
        <v>266</v>
      </c>
      <c r="K1600" s="265" t="s">
        <v>265</v>
      </c>
      <c r="L1600" s="265" t="s">
        <v>265</v>
      </c>
      <c r="AQ1600" s="267"/>
    </row>
    <row r="1601" spans="1:43" s="265" customFormat="1">
      <c r="A1601" s="265">
        <v>216031</v>
      </c>
      <c r="B1601" s="265" t="s">
        <v>3417</v>
      </c>
      <c r="C1601" s="265" t="s">
        <v>266</v>
      </c>
      <c r="D1601" s="265" t="s">
        <v>266</v>
      </c>
      <c r="E1601" s="265" t="s">
        <v>266</v>
      </c>
      <c r="F1601" s="265" t="s">
        <v>266</v>
      </c>
      <c r="G1601" s="265" t="s">
        <v>266</v>
      </c>
      <c r="H1601" s="265" t="s">
        <v>265</v>
      </c>
      <c r="I1601" s="265" t="s">
        <v>265</v>
      </c>
      <c r="J1601" s="265" t="s">
        <v>265</v>
      </c>
      <c r="K1601" s="265" t="s">
        <v>265</v>
      </c>
      <c r="L1601" s="265" t="s">
        <v>265</v>
      </c>
      <c r="AQ1601" s="267"/>
    </row>
    <row r="1602" spans="1:43" s="265" customFormat="1">
      <c r="A1602" s="265">
        <v>216032</v>
      </c>
      <c r="B1602" s="265" t="s">
        <v>3417</v>
      </c>
      <c r="C1602" s="265" t="s">
        <v>266</v>
      </c>
      <c r="D1602" s="265" t="s">
        <v>266</v>
      </c>
      <c r="E1602" s="265" t="s">
        <v>266</v>
      </c>
      <c r="F1602" s="265" t="s">
        <v>266</v>
      </c>
      <c r="G1602" s="265" t="s">
        <v>266</v>
      </c>
      <c r="H1602" s="265" t="s">
        <v>265</v>
      </c>
      <c r="I1602" s="265" t="s">
        <v>265</v>
      </c>
      <c r="J1602" s="265" t="s">
        <v>265</v>
      </c>
      <c r="K1602" s="265" t="s">
        <v>265</v>
      </c>
      <c r="L1602" s="265" t="s">
        <v>265</v>
      </c>
      <c r="AQ1602" s="267"/>
    </row>
    <row r="1603" spans="1:43" s="265" customFormat="1">
      <c r="A1603" s="265">
        <v>216033</v>
      </c>
      <c r="B1603" s="265" t="s">
        <v>3417</v>
      </c>
      <c r="C1603" s="265" t="s">
        <v>265</v>
      </c>
      <c r="D1603" s="265" t="s">
        <v>266</v>
      </c>
      <c r="E1603" s="265" t="s">
        <v>266</v>
      </c>
      <c r="F1603" s="265" t="s">
        <v>265</v>
      </c>
      <c r="G1603" s="265" t="s">
        <v>265</v>
      </c>
      <c r="H1603" s="265" t="s">
        <v>265</v>
      </c>
      <c r="I1603" s="265" t="s">
        <v>265</v>
      </c>
      <c r="J1603" s="265" t="s">
        <v>265</v>
      </c>
      <c r="K1603" s="265" t="s">
        <v>265</v>
      </c>
      <c r="L1603" s="265" t="s">
        <v>265</v>
      </c>
      <c r="AQ1603" s="267"/>
    </row>
    <row r="1604" spans="1:43" s="265" customFormat="1">
      <c r="A1604" s="265">
        <v>214278</v>
      </c>
      <c r="B1604" s="265" t="s">
        <v>3417</v>
      </c>
      <c r="C1604" s="265" t="s">
        <v>264</v>
      </c>
      <c r="D1604" s="265" t="s">
        <v>266</v>
      </c>
      <c r="E1604" s="265" t="s">
        <v>264</v>
      </c>
      <c r="F1604" s="265" t="s">
        <v>264</v>
      </c>
      <c r="G1604" s="265" t="s">
        <v>264</v>
      </c>
      <c r="H1604" s="265" t="s">
        <v>266</v>
      </c>
      <c r="I1604" s="265" t="s">
        <v>264</v>
      </c>
      <c r="J1604" s="265" t="s">
        <v>265</v>
      </c>
      <c r="K1604" s="265" t="s">
        <v>264</v>
      </c>
      <c r="L1604" s="265" t="s">
        <v>265</v>
      </c>
      <c r="AQ1604" s="267"/>
    </row>
    <row r="1605" spans="1:43" s="265" customFormat="1">
      <c r="A1605" s="265">
        <v>216034</v>
      </c>
      <c r="B1605" s="265" t="s">
        <v>3417</v>
      </c>
      <c r="C1605" s="265" t="s">
        <v>266</v>
      </c>
      <c r="D1605" s="265" t="s">
        <v>266</v>
      </c>
      <c r="E1605" s="265" t="s">
        <v>266</v>
      </c>
      <c r="F1605" s="265" t="s">
        <v>266</v>
      </c>
      <c r="G1605" s="265" t="s">
        <v>266</v>
      </c>
      <c r="H1605" s="265" t="s">
        <v>265</v>
      </c>
      <c r="I1605" s="265" t="s">
        <v>265</v>
      </c>
      <c r="J1605" s="265" t="s">
        <v>265</v>
      </c>
      <c r="K1605" s="265" t="s">
        <v>265</v>
      </c>
      <c r="L1605" s="265" t="s">
        <v>265</v>
      </c>
      <c r="AQ1605" s="267"/>
    </row>
    <row r="1606" spans="1:43" s="265" customFormat="1">
      <c r="A1606" s="265">
        <v>212860</v>
      </c>
      <c r="B1606" s="265" t="s">
        <v>3417</v>
      </c>
      <c r="C1606" s="265" t="s">
        <v>264</v>
      </c>
      <c r="D1606" s="265" t="s">
        <v>266</v>
      </c>
      <c r="E1606" s="265" t="s">
        <v>264</v>
      </c>
      <c r="F1606" s="265" t="s">
        <v>265</v>
      </c>
      <c r="G1606" s="265" t="s">
        <v>266</v>
      </c>
      <c r="H1606" s="265" t="s">
        <v>265</v>
      </c>
      <c r="I1606" s="265" t="s">
        <v>266</v>
      </c>
      <c r="J1606" s="265" t="s">
        <v>266</v>
      </c>
      <c r="K1606" s="265" t="s">
        <v>266</v>
      </c>
      <c r="L1606" s="265" t="s">
        <v>266</v>
      </c>
      <c r="AQ1606" s="267"/>
    </row>
    <row r="1607" spans="1:43" s="265" customFormat="1">
      <c r="A1607" s="265">
        <v>211274</v>
      </c>
      <c r="B1607" s="265" t="s">
        <v>3417</v>
      </c>
      <c r="C1607" s="265" t="s">
        <v>264</v>
      </c>
      <c r="D1607" s="265" t="s">
        <v>266</v>
      </c>
      <c r="E1607" s="265" t="s">
        <v>264</v>
      </c>
      <c r="F1607" s="265" t="s">
        <v>265</v>
      </c>
      <c r="G1607" s="265" t="s">
        <v>266</v>
      </c>
      <c r="H1607" s="265" t="s">
        <v>265</v>
      </c>
      <c r="I1607" s="265" t="s">
        <v>264</v>
      </c>
      <c r="J1607" s="265" t="s">
        <v>265</v>
      </c>
      <c r="K1607" s="265" t="s">
        <v>265</v>
      </c>
      <c r="L1607" s="265" t="s">
        <v>266</v>
      </c>
      <c r="AQ1607" s="267"/>
    </row>
    <row r="1608" spans="1:43" s="265" customFormat="1">
      <c r="A1608" s="265">
        <v>214285</v>
      </c>
      <c r="B1608" s="265" t="s">
        <v>3417</v>
      </c>
      <c r="C1608" s="265" t="s">
        <v>266</v>
      </c>
      <c r="D1608" s="265" t="s">
        <v>264</v>
      </c>
      <c r="E1608" s="265" t="s">
        <v>264</v>
      </c>
      <c r="F1608" s="265" t="s">
        <v>264</v>
      </c>
      <c r="G1608" s="265" t="s">
        <v>266</v>
      </c>
      <c r="H1608" s="265" t="s">
        <v>265</v>
      </c>
      <c r="I1608" s="265" t="s">
        <v>264</v>
      </c>
      <c r="J1608" s="265" t="s">
        <v>266</v>
      </c>
      <c r="K1608" s="265" t="s">
        <v>266</v>
      </c>
      <c r="L1608" s="265" t="s">
        <v>266</v>
      </c>
      <c r="AQ1608" s="267"/>
    </row>
    <row r="1609" spans="1:43" s="265" customFormat="1" ht="15.75">
      <c r="A1609" s="268">
        <v>216035</v>
      </c>
      <c r="B1609" s="265" t="s">
        <v>3417</v>
      </c>
      <c r="C1609" s="269" t="s">
        <v>265</v>
      </c>
      <c r="D1609" s="269" t="s">
        <v>265</v>
      </c>
      <c r="E1609" s="269" t="s">
        <v>265</v>
      </c>
      <c r="F1609" s="269" t="s">
        <v>265</v>
      </c>
      <c r="G1609" s="269" t="s">
        <v>265</v>
      </c>
      <c r="H1609" s="269" t="s">
        <v>265</v>
      </c>
      <c r="I1609" s="269" t="s">
        <v>265</v>
      </c>
      <c r="J1609" s="269" t="s">
        <v>265</v>
      </c>
      <c r="K1609" s="269" t="s">
        <v>265</v>
      </c>
      <c r="L1609" s="269" t="s">
        <v>265</v>
      </c>
      <c r="M1609" s="269"/>
      <c r="N1609" s="269"/>
      <c r="O1609" s="269"/>
      <c r="P1609" s="269"/>
      <c r="Q1609" s="269"/>
      <c r="R1609" s="269"/>
      <c r="S1609" s="269"/>
      <c r="T1609" s="269"/>
      <c r="U1609" s="269"/>
      <c r="V1609" s="269"/>
      <c r="W1609" s="269"/>
      <c r="X1609" s="269"/>
      <c r="Y1609" s="269"/>
      <c r="Z1609" s="269"/>
      <c r="AA1609" s="269"/>
      <c r="AB1609" s="269"/>
      <c r="AC1609" s="269"/>
      <c r="AD1609" s="269"/>
      <c r="AE1609" s="269"/>
      <c r="AF1609" s="269"/>
      <c r="AG1609" s="269"/>
      <c r="AH1609" s="269"/>
      <c r="AI1609" s="269"/>
      <c r="AJ1609" s="269"/>
      <c r="AK1609" s="269"/>
      <c r="AL1609" s="269"/>
      <c r="AM1609" s="269"/>
      <c r="AN1609" s="269"/>
      <c r="AO1609" s="269"/>
      <c r="AP1609" s="269"/>
      <c r="AQ1609" s="267"/>
    </row>
    <row r="1610" spans="1:43" s="265" customFormat="1">
      <c r="A1610" s="265">
        <v>216036</v>
      </c>
      <c r="B1610" s="265" t="s">
        <v>3417</v>
      </c>
      <c r="C1610" s="265" t="s">
        <v>266</v>
      </c>
      <c r="D1610" s="265" t="s">
        <v>266</v>
      </c>
      <c r="E1610" s="265" t="s">
        <v>266</v>
      </c>
      <c r="F1610" s="265" t="s">
        <v>266</v>
      </c>
      <c r="G1610" s="265" t="s">
        <v>266</v>
      </c>
      <c r="H1610" s="265" t="s">
        <v>265</v>
      </c>
      <c r="I1610" s="265" t="s">
        <v>265</v>
      </c>
      <c r="J1610" s="265" t="s">
        <v>265</v>
      </c>
      <c r="K1610" s="265" t="s">
        <v>265</v>
      </c>
      <c r="L1610" s="265" t="s">
        <v>265</v>
      </c>
      <c r="AQ1610" s="267"/>
    </row>
    <row r="1611" spans="1:43" s="265" customFormat="1">
      <c r="A1611" s="265">
        <v>216037</v>
      </c>
      <c r="B1611" s="265" t="s">
        <v>3417</v>
      </c>
      <c r="C1611" s="265" t="s">
        <v>266</v>
      </c>
      <c r="D1611" s="265" t="s">
        <v>265</v>
      </c>
      <c r="E1611" s="265" t="s">
        <v>266</v>
      </c>
      <c r="F1611" s="265" t="s">
        <v>266</v>
      </c>
      <c r="G1611" s="265" t="s">
        <v>266</v>
      </c>
      <c r="H1611" s="265" t="s">
        <v>265</v>
      </c>
      <c r="I1611" s="265" t="s">
        <v>265</v>
      </c>
      <c r="J1611" s="265" t="s">
        <v>265</v>
      </c>
      <c r="K1611" s="265" t="s">
        <v>265</v>
      </c>
      <c r="L1611" s="265" t="s">
        <v>265</v>
      </c>
      <c r="AQ1611" s="267"/>
    </row>
    <row r="1612" spans="1:43" s="265" customFormat="1">
      <c r="A1612" s="265">
        <v>216038</v>
      </c>
      <c r="B1612" s="265" t="s">
        <v>3417</v>
      </c>
      <c r="C1612" s="265" t="s">
        <v>265</v>
      </c>
      <c r="D1612" s="265" t="s">
        <v>266</v>
      </c>
      <c r="E1612" s="265" t="s">
        <v>266</v>
      </c>
      <c r="F1612" s="265" t="s">
        <v>266</v>
      </c>
      <c r="G1612" s="265" t="s">
        <v>266</v>
      </c>
      <c r="H1612" s="265" t="s">
        <v>265</v>
      </c>
      <c r="I1612" s="265" t="s">
        <v>265</v>
      </c>
      <c r="J1612" s="265" t="s">
        <v>265</v>
      </c>
      <c r="K1612" s="265" t="s">
        <v>265</v>
      </c>
      <c r="L1612" s="265" t="s">
        <v>265</v>
      </c>
      <c r="AQ1612" s="267"/>
    </row>
    <row r="1613" spans="1:43" s="265" customFormat="1">
      <c r="A1613" s="265">
        <v>216039</v>
      </c>
      <c r="B1613" s="265" t="s">
        <v>3417</v>
      </c>
      <c r="C1613" s="265" t="s">
        <v>265</v>
      </c>
      <c r="D1613" s="265" t="s">
        <v>266</v>
      </c>
      <c r="E1613" s="265" t="s">
        <v>266</v>
      </c>
      <c r="F1613" s="265" t="s">
        <v>266</v>
      </c>
      <c r="G1613" s="265" t="s">
        <v>266</v>
      </c>
      <c r="H1613" s="265" t="s">
        <v>265</v>
      </c>
      <c r="I1613" s="265" t="s">
        <v>265</v>
      </c>
      <c r="J1613" s="265" t="s">
        <v>265</v>
      </c>
      <c r="K1613" s="265" t="s">
        <v>265</v>
      </c>
      <c r="L1613" s="265" t="s">
        <v>265</v>
      </c>
      <c r="AQ1613" s="267"/>
    </row>
    <row r="1614" spans="1:43" s="265" customFormat="1">
      <c r="A1614" s="265">
        <v>216040</v>
      </c>
      <c r="B1614" s="265" t="s">
        <v>3417</v>
      </c>
      <c r="C1614" s="265" t="s">
        <v>266</v>
      </c>
      <c r="D1614" s="265" t="s">
        <v>265</v>
      </c>
      <c r="E1614" s="265" t="s">
        <v>266</v>
      </c>
      <c r="F1614" s="265" t="s">
        <v>265</v>
      </c>
      <c r="G1614" s="265" t="s">
        <v>265</v>
      </c>
      <c r="H1614" s="265" t="s">
        <v>265</v>
      </c>
      <c r="I1614" s="265" t="s">
        <v>265</v>
      </c>
      <c r="J1614" s="265" t="s">
        <v>265</v>
      </c>
      <c r="K1614" s="265" t="s">
        <v>265</v>
      </c>
      <c r="L1614" s="265" t="s">
        <v>265</v>
      </c>
      <c r="AQ1614" s="267"/>
    </row>
    <row r="1615" spans="1:43" s="265" customFormat="1">
      <c r="A1615" s="265">
        <v>214294</v>
      </c>
      <c r="B1615" s="265" t="s">
        <v>3417</v>
      </c>
      <c r="C1615" s="265" t="s">
        <v>264</v>
      </c>
      <c r="D1615" s="265" t="s">
        <v>264</v>
      </c>
      <c r="E1615" s="265" t="s">
        <v>264</v>
      </c>
      <c r="F1615" s="265" t="s">
        <v>264</v>
      </c>
      <c r="G1615" s="265" t="s">
        <v>265</v>
      </c>
      <c r="H1615" s="265" t="s">
        <v>265</v>
      </c>
      <c r="I1615" s="265" t="s">
        <v>266</v>
      </c>
      <c r="J1615" s="265" t="s">
        <v>266</v>
      </c>
      <c r="K1615" s="265" t="s">
        <v>266</v>
      </c>
      <c r="L1615" s="265" t="s">
        <v>265</v>
      </c>
      <c r="AQ1615" s="267"/>
    </row>
    <row r="1616" spans="1:43" s="265" customFormat="1">
      <c r="A1616" s="265">
        <v>212871</v>
      </c>
      <c r="B1616" s="265" t="s">
        <v>3417</v>
      </c>
      <c r="C1616" s="265" t="s">
        <v>264</v>
      </c>
      <c r="D1616" s="265" t="s">
        <v>264</v>
      </c>
      <c r="E1616" s="265" t="s">
        <v>264</v>
      </c>
      <c r="F1616" s="265" t="s">
        <v>264</v>
      </c>
      <c r="G1616" s="265" t="s">
        <v>264</v>
      </c>
      <c r="H1616" s="265" t="s">
        <v>265</v>
      </c>
      <c r="I1616" s="265" t="s">
        <v>264</v>
      </c>
      <c r="J1616" s="265" t="s">
        <v>264</v>
      </c>
      <c r="K1616" s="265" t="s">
        <v>264</v>
      </c>
      <c r="L1616" s="265" t="s">
        <v>264</v>
      </c>
      <c r="AQ1616" s="267"/>
    </row>
    <row r="1617" spans="1:43" s="265" customFormat="1">
      <c r="A1617" s="265">
        <v>215285</v>
      </c>
      <c r="B1617" s="265" t="s">
        <v>3417</v>
      </c>
      <c r="C1617" s="265" t="s">
        <v>264</v>
      </c>
      <c r="D1617" s="265" t="s">
        <v>266</v>
      </c>
      <c r="E1617" s="265" t="s">
        <v>264</v>
      </c>
      <c r="F1617" s="265" t="s">
        <v>264</v>
      </c>
      <c r="G1617" s="265" t="s">
        <v>266</v>
      </c>
      <c r="H1617" s="265" t="s">
        <v>265</v>
      </c>
      <c r="I1617" s="265" t="s">
        <v>265</v>
      </c>
      <c r="J1617" s="265" t="s">
        <v>265</v>
      </c>
      <c r="K1617" s="265" t="s">
        <v>265</v>
      </c>
      <c r="L1617" s="265" t="s">
        <v>265</v>
      </c>
      <c r="AQ1617" s="267"/>
    </row>
    <row r="1618" spans="1:43" s="265" customFormat="1" ht="15.75">
      <c r="A1618" s="268">
        <v>209585</v>
      </c>
      <c r="B1618" s="265" t="s">
        <v>3417</v>
      </c>
      <c r="C1618" s="269" t="s">
        <v>264</v>
      </c>
      <c r="D1618" s="269" t="s">
        <v>266</v>
      </c>
      <c r="E1618" s="269" t="s">
        <v>266</v>
      </c>
      <c r="F1618" s="269" t="s">
        <v>265</v>
      </c>
      <c r="G1618" s="269" t="s">
        <v>266</v>
      </c>
      <c r="H1618" s="269" t="s">
        <v>264</v>
      </c>
      <c r="I1618" s="269" t="s">
        <v>266</v>
      </c>
      <c r="J1618" s="269" t="s">
        <v>265</v>
      </c>
      <c r="K1618" s="269" t="s">
        <v>264</v>
      </c>
      <c r="L1618" s="269" t="s">
        <v>266</v>
      </c>
      <c r="M1618" s="269"/>
      <c r="N1618" s="269"/>
      <c r="O1618" s="269"/>
      <c r="P1618" s="269"/>
      <c r="Q1618" s="269"/>
      <c r="R1618" s="269"/>
      <c r="S1618" s="269"/>
      <c r="T1618" s="269"/>
      <c r="U1618" s="269"/>
      <c r="V1618" s="269"/>
      <c r="W1618" s="269"/>
      <c r="X1618" s="269"/>
      <c r="Y1618" s="269"/>
      <c r="Z1618" s="269"/>
      <c r="AA1618" s="269"/>
      <c r="AB1618" s="269"/>
      <c r="AC1618" s="269"/>
      <c r="AD1618" s="269"/>
      <c r="AE1618" s="269"/>
      <c r="AF1618" s="269"/>
      <c r="AG1618" s="269"/>
      <c r="AH1618" s="269"/>
      <c r="AI1618" s="269"/>
      <c r="AJ1618" s="269"/>
      <c r="AK1618" s="269"/>
      <c r="AL1618" s="269"/>
      <c r="AM1618" s="269"/>
      <c r="AN1618" s="269"/>
      <c r="AO1618" s="269"/>
      <c r="AP1618" s="269"/>
      <c r="AQ1618" s="267"/>
    </row>
    <row r="1619" spans="1:43" s="265" customFormat="1">
      <c r="A1619" s="265">
        <v>212873</v>
      </c>
      <c r="B1619" s="265" t="s">
        <v>3417</v>
      </c>
      <c r="C1619" s="265" t="s">
        <v>264</v>
      </c>
      <c r="D1619" s="265" t="s">
        <v>266</v>
      </c>
      <c r="E1619" s="265" t="s">
        <v>264</v>
      </c>
      <c r="F1619" s="265" t="s">
        <v>264</v>
      </c>
      <c r="G1619" s="265" t="s">
        <v>265</v>
      </c>
      <c r="H1619" s="265" t="s">
        <v>265</v>
      </c>
      <c r="I1619" s="265" t="s">
        <v>265</v>
      </c>
      <c r="J1619" s="265" t="s">
        <v>266</v>
      </c>
      <c r="K1619" s="265" t="s">
        <v>266</v>
      </c>
      <c r="L1619" s="265" t="s">
        <v>266</v>
      </c>
      <c r="AQ1619" s="267"/>
    </row>
    <row r="1620" spans="1:43" s="265" customFormat="1">
      <c r="A1620" s="265">
        <v>215286</v>
      </c>
      <c r="B1620" s="265" t="s">
        <v>3417</v>
      </c>
      <c r="C1620" s="265" t="s">
        <v>264</v>
      </c>
      <c r="D1620" s="265" t="s">
        <v>266</v>
      </c>
      <c r="E1620" s="265" t="s">
        <v>264</v>
      </c>
      <c r="F1620" s="265" t="s">
        <v>264</v>
      </c>
      <c r="G1620" s="265" t="s">
        <v>266</v>
      </c>
      <c r="H1620" s="265" t="s">
        <v>266</v>
      </c>
      <c r="I1620" s="265" t="s">
        <v>264</v>
      </c>
      <c r="J1620" s="265" t="s">
        <v>266</v>
      </c>
      <c r="K1620" s="265" t="s">
        <v>264</v>
      </c>
      <c r="L1620" s="265" t="s">
        <v>266</v>
      </c>
      <c r="AQ1620" s="267"/>
    </row>
    <row r="1621" spans="1:43" s="265" customFormat="1">
      <c r="A1621" s="265">
        <v>209587</v>
      </c>
      <c r="B1621" s="265" t="s">
        <v>3417</v>
      </c>
      <c r="C1621" s="265" t="s">
        <v>264</v>
      </c>
      <c r="D1621" s="265" t="s">
        <v>266</v>
      </c>
      <c r="E1621" s="265" t="s">
        <v>266</v>
      </c>
      <c r="F1621" s="265" t="s">
        <v>264</v>
      </c>
      <c r="G1621" s="265" t="s">
        <v>264</v>
      </c>
      <c r="H1621" s="265" t="s">
        <v>265</v>
      </c>
      <c r="I1621" s="265" t="s">
        <v>265</v>
      </c>
      <c r="J1621" s="265" t="s">
        <v>265</v>
      </c>
      <c r="K1621" s="265" t="s">
        <v>265</v>
      </c>
      <c r="L1621" s="265" t="s">
        <v>265</v>
      </c>
      <c r="AQ1621" s="267"/>
    </row>
    <row r="1622" spans="1:43" s="265" customFormat="1">
      <c r="A1622" s="265">
        <v>216042</v>
      </c>
      <c r="B1622" s="265" t="s">
        <v>3417</v>
      </c>
      <c r="C1622" s="265" t="s">
        <v>265</v>
      </c>
      <c r="D1622" s="265" t="s">
        <v>266</v>
      </c>
      <c r="E1622" s="265" t="s">
        <v>266</v>
      </c>
      <c r="F1622" s="265" t="s">
        <v>265</v>
      </c>
      <c r="G1622" s="265" t="s">
        <v>265</v>
      </c>
      <c r="H1622" s="265" t="s">
        <v>265</v>
      </c>
      <c r="I1622" s="265" t="s">
        <v>265</v>
      </c>
      <c r="J1622" s="265" t="s">
        <v>265</v>
      </c>
      <c r="K1622" s="265" t="s">
        <v>265</v>
      </c>
      <c r="L1622" s="265" t="s">
        <v>265</v>
      </c>
      <c r="AQ1622" s="267"/>
    </row>
    <row r="1623" spans="1:43" s="265" customFormat="1" ht="15.75">
      <c r="A1623" s="268">
        <v>215287</v>
      </c>
      <c r="B1623" s="265" t="s">
        <v>3417</v>
      </c>
      <c r="C1623" s="269" t="s">
        <v>266</v>
      </c>
      <c r="D1623" s="269" t="s">
        <v>266</v>
      </c>
      <c r="E1623" s="269" t="s">
        <v>266</v>
      </c>
      <c r="F1623" s="269" t="s">
        <v>266</v>
      </c>
      <c r="G1623" s="269" t="s">
        <v>265</v>
      </c>
      <c r="H1623" s="269" t="s">
        <v>265</v>
      </c>
      <c r="I1623" s="269" t="s">
        <v>265</v>
      </c>
      <c r="J1623" s="269" t="s">
        <v>265</v>
      </c>
      <c r="K1623" s="269" t="s">
        <v>265</v>
      </c>
      <c r="L1623" s="269" t="s">
        <v>265</v>
      </c>
      <c r="M1623" s="269"/>
      <c r="N1623" s="269"/>
      <c r="O1623" s="269"/>
      <c r="P1623" s="269"/>
      <c r="Q1623" s="269"/>
      <c r="R1623" s="269"/>
      <c r="S1623" s="269"/>
      <c r="T1623" s="269"/>
      <c r="U1623" s="269"/>
      <c r="V1623" s="269"/>
      <c r="W1623" s="269"/>
      <c r="X1623" s="269"/>
      <c r="Y1623" s="269"/>
      <c r="Z1623" s="269"/>
      <c r="AA1623" s="269"/>
      <c r="AB1623" s="269"/>
      <c r="AC1623" s="269"/>
      <c r="AD1623" s="269"/>
      <c r="AE1623" s="269"/>
      <c r="AF1623" s="269"/>
      <c r="AG1623" s="269"/>
      <c r="AH1623" s="269"/>
      <c r="AI1623" s="269"/>
      <c r="AJ1623" s="269"/>
      <c r="AK1623" s="269"/>
      <c r="AL1623" s="269"/>
      <c r="AM1623" s="269"/>
      <c r="AN1623" s="269"/>
      <c r="AO1623" s="269"/>
      <c r="AP1623" s="269"/>
      <c r="AQ1623" s="267"/>
    </row>
    <row r="1624" spans="1:43" s="265" customFormat="1">
      <c r="A1624" s="265">
        <v>216043</v>
      </c>
      <c r="B1624" s="265" t="s">
        <v>3417</v>
      </c>
      <c r="C1624" s="265" t="s">
        <v>265</v>
      </c>
      <c r="D1624" s="265" t="s">
        <v>266</v>
      </c>
      <c r="E1624" s="265" t="s">
        <v>266</v>
      </c>
      <c r="F1624" s="265" t="s">
        <v>266</v>
      </c>
      <c r="G1624" s="265" t="s">
        <v>265</v>
      </c>
      <c r="H1624" s="265" t="s">
        <v>265</v>
      </c>
      <c r="I1624" s="265" t="s">
        <v>265</v>
      </c>
      <c r="J1624" s="265" t="s">
        <v>265</v>
      </c>
      <c r="K1624" s="265" t="s">
        <v>265</v>
      </c>
      <c r="L1624" s="265" t="s">
        <v>265</v>
      </c>
      <c r="AQ1624" s="267"/>
    </row>
    <row r="1625" spans="1:43" s="265" customFormat="1">
      <c r="A1625" s="265">
        <v>216044</v>
      </c>
      <c r="B1625" s="265" t="s">
        <v>3417</v>
      </c>
      <c r="C1625" s="265" t="s">
        <v>265</v>
      </c>
      <c r="D1625" s="265" t="s">
        <v>266</v>
      </c>
      <c r="E1625" s="265" t="s">
        <v>266</v>
      </c>
      <c r="F1625" s="265" t="s">
        <v>265</v>
      </c>
      <c r="G1625" s="265" t="s">
        <v>266</v>
      </c>
      <c r="H1625" s="265" t="s">
        <v>265</v>
      </c>
      <c r="I1625" s="265" t="s">
        <v>265</v>
      </c>
      <c r="J1625" s="265" t="s">
        <v>265</v>
      </c>
      <c r="K1625" s="265" t="s">
        <v>265</v>
      </c>
      <c r="L1625" s="265" t="s">
        <v>265</v>
      </c>
      <c r="AQ1625" s="267"/>
    </row>
    <row r="1626" spans="1:43" s="265" customFormat="1">
      <c r="A1626" s="265">
        <v>215511</v>
      </c>
      <c r="B1626" s="265" t="s">
        <v>3417</v>
      </c>
      <c r="C1626" s="265" t="s">
        <v>264</v>
      </c>
      <c r="D1626" s="265" t="s">
        <v>265</v>
      </c>
      <c r="E1626" s="265" t="s">
        <v>266</v>
      </c>
      <c r="F1626" s="265" t="s">
        <v>266</v>
      </c>
      <c r="G1626" s="265" t="s">
        <v>265</v>
      </c>
      <c r="H1626" s="265" t="s">
        <v>265</v>
      </c>
      <c r="I1626" s="265" t="s">
        <v>265</v>
      </c>
      <c r="J1626" s="265" t="s">
        <v>265</v>
      </c>
      <c r="K1626" s="265" t="s">
        <v>265</v>
      </c>
      <c r="L1626" s="265" t="s">
        <v>266</v>
      </c>
      <c r="AQ1626" s="267"/>
    </row>
    <row r="1627" spans="1:43" s="265" customFormat="1">
      <c r="A1627" s="265">
        <v>212880</v>
      </c>
      <c r="B1627" s="265" t="s">
        <v>3417</v>
      </c>
      <c r="C1627" s="265" t="s">
        <v>266</v>
      </c>
      <c r="D1627" s="265" t="s">
        <v>264</v>
      </c>
      <c r="E1627" s="265" t="s">
        <v>264</v>
      </c>
      <c r="F1627" s="265" t="s">
        <v>266</v>
      </c>
      <c r="G1627" s="265" t="s">
        <v>264</v>
      </c>
      <c r="H1627" s="265" t="s">
        <v>266</v>
      </c>
      <c r="I1627" s="265" t="s">
        <v>266</v>
      </c>
      <c r="J1627" s="265" t="s">
        <v>266</v>
      </c>
      <c r="K1627" s="265" t="s">
        <v>265</v>
      </c>
      <c r="L1627" s="265" t="s">
        <v>265</v>
      </c>
      <c r="AQ1627" s="267"/>
    </row>
    <row r="1628" spans="1:43" s="265" customFormat="1">
      <c r="A1628" s="265">
        <v>216045</v>
      </c>
      <c r="B1628" s="265" t="s">
        <v>3417</v>
      </c>
      <c r="C1628" s="265" t="s">
        <v>266</v>
      </c>
      <c r="D1628" s="265" t="s">
        <v>266</v>
      </c>
      <c r="E1628" s="265" t="s">
        <v>266</v>
      </c>
      <c r="F1628" s="265" t="s">
        <v>266</v>
      </c>
      <c r="G1628" s="265" t="s">
        <v>266</v>
      </c>
      <c r="H1628" s="265" t="s">
        <v>265</v>
      </c>
      <c r="I1628" s="265" t="s">
        <v>265</v>
      </c>
      <c r="J1628" s="265" t="s">
        <v>265</v>
      </c>
      <c r="K1628" s="265" t="s">
        <v>265</v>
      </c>
      <c r="L1628" s="265" t="s">
        <v>265</v>
      </c>
      <c r="AQ1628" s="267"/>
    </row>
    <row r="1629" spans="1:43" s="265" customFormat="1">
      <c r="A1629" s="265">
        <v>214307</v>
      </c>
      <c r="B1629" s="265" t="s">
        <v>3417</v>
      </c>
      <c r="C1629" s="265" t="s">
        <v>266</v>
      </c>
      <c r="D1629" s="265" t="s">
        <v>264</v>
      </c>
      <c r="E1629" s="265" t="s">
        <v>266</v>
      </c>
      <c r="F1629" s="265" t="s">
        <v>264</v>
      </c>
      <c r="G1629" s="265" t="s">
        <v>265</v>
      </c>
      <c r="H1629" s="265" t="s">
        <v>266</v>
      </c>
      <c r="I1629" s="265" t="s">
        <v>266</v>
      </c>
      <c r="J1629" s="265" t="s">
        <v>266</v>
      </c>
      <c r="K1629" s="265" t="s">
        <v>266</v>
      </c>
      <c r="L1629" s="265" t="s">
        <v>266</v>
      </c>
      <c r="AQ1629" s="267"/>
    </row>
    <row r="1630" spans="1:43" s="265" customFormat="1">
      <c r="A1630" s="265">
        <v>216046</v>
      </c>
      <c r="B1630" s="265" t="s">
        <v>3417</v>
      </c>
      <c r="C1630" s="265" t="s">
        <v>265</v>
      </c>
      <c r="D1630" s="265" t="s">
        <v>266</v>
      </c>
      <c r="E1630" s="265" t="s">
        <v>265</v>
      </c>
      <c r="F1630" s="265" t="s">
        <v>266</v>
      </c>
      <c r="G1630" s="265" t="s">
        <v>265</v>
      </c>
      <c r="H1630" s="265" t="s">
        <v>265</v>
      </c>
      <c r="I1630" s="265" t="s">
        <v>265</v>
      </c>
      <c r="J1630" s="265" t="s">
        <v>265</v>
      </c>
      <c r="K1630" s="265" t="s">
        <v>265</v>
      </c>
      <c r="L1630" s="265" t="s">
        <v>265</v>
      </c>
      <c r="AQ1630" s="267"/>
    </row>
    <row r="1631" spans="1:43" s="265" customFormat="1">
      <c r="A1631" s="265">
        <v>216047</v>
      </c>
      <c r="B1631" s="265" t="s">
        <v>3417</v>
      </c>
      <c r="C1631" s="265" t="s">
        <v>266</v>
      </c>
      <c r="D1631" s="265" t="s">
        <v>266</v>
      </c>
      <c r="E1631" s="265" t="s">
        <v>266</v>
      </c>
      <c r="F1631" s="265" t="s">
        <v>266</v>
      </c>
      <c r="G1631" s="265" t="s">
        <v>266</v>
      </c>
      <c r="H1631" s="265" t="s">
        <v>265</v>
      </c>
      <c r="I1631" s="265" t="s">
        <v>265</v>
      </c>
      <c r="J1631" s="265" t="s">
        <v>265</v>
      </c>
      <c r="K1631" s="265" t="s">
        <v>265</v>
      </c>
      <c r="L1631" s="265" t="s">
        <v>265</v>
      </c>
      <c r="AQ1631" s="267"/>
    </row>
    <row r="1632" spans="1:43" s="265" customFormat="1">
      <c r="A1632" s="265">
        <v>214315</v>
      </c>
      <c r="B1632" s="265" t="s">
        <v>3417</v>
      </c>
      <c r="C1632" s="265" t="s">
        <v>266</v>
      </c>
      <c r="D1632" s="265" t="s">
        <v>264</v>
      </c>
      <c r="E1632" s="265" t="s">
        <v>264</v>
      </c>
      <c r="F1632" s="265" t="s">
        <v>264</v>
      </c>
      <c r="G1632" s="265" t="s">
        <v>264</v>
      </c>
      <c r="H1632" s="265" t="s">
        <v>266</v>
      </c>
      <c r="I1632" s="265" t="s">
        <v>266</v>
      </c>
      <c r="J1632" s="265" t="s">
        <v>264</v>
      </c>
      <c r="K1632" s="265" t="s">
        <v>264</v>
      </c>
      <c r="L1632" s="265" t="s">
        <v>266</v>
      </c>
      <c r="AQ1632" s="267"/>
    </row>
    <row r="1633" spans="1:43" s="265" customFormat="1">
      <c r="A1633" s="265">
        <v>216048</v>
      </c>
      <c r="B1633" s="265" t="s">
        <v>3417</v>
      </c>
      <c r="C1633" s="265" t="s">
        <v>266</v>
      </c>
      <c r="D1633" s="265" t="s">
        <v>266</v>
      </c>
      <c r="E1633" s="265" t="s">
        <v>266</v>
      </c>
      <c r="F1633" s="265" t="s">
        <v>266</v>
      </c>
      <c r="G1633" s="265" t="s">
        <v>265</v>
      </c>
      <c r="H1633" s="265" t="s">
        <v>265</v>
      </c>
      <c r="I1633" s="265" t="s">
        <v>265</v>
      </c>
      <c r="J1633" s="265" t="s">
        <v>265</v>
      </c>
      <c r="K1633" s="265" t="s">
        <v>265</v>
      </c>
      <c r="L1633" s="265" t="s">
        <v>265</v>
      </c>
      <c r="AQ1633" s="267"/>
    </row>
    <row r="1634" spans="1:43" s="265" customFormat="1" ht="15.75">
      <c r="A1634" s="268">
        <v>216049</v>
      </c>
      <c r="B1634" s="265" t="s">
        <v>3417</v>
      </c>
      <c r="C1634" s="269" t="s">
        <v>265</v>
      </c>
      <c r="D1634" s="269" t="s">
        <v>265</v>
      </c>
      <c r="E1634" s="269" t="s">
        <v>265</v>
      </c>
      <c r="F1634" s="269" t="s">
        <v>265</v>
      </c>
      <c r="G1634" s="269" t="s">
        <v>265</v>
      </c>
      <c r="H1634" s="269" t="s">
        <v>265</v>
      </c>
      <c r="I1634" s="269" t="s">
        <v>265</v>
      </c>
      <c r="J1634" s="269" t="s">
        <v>265</v>
      </c>
      <c r="K1634" s="269" t="s">
        <v>265</v>
      </c>
      <c r="L1634" s="269" t="s">
        <v>265</v>
      </c>
      <c r="M1634" s="269"/>
      <c r="N1634" s="269"/>
      <c r="O1634" s="269"/>
      <c r="P1634" s="269"/>
      <c r="Q1634" s="269"/>
      <c r="R1634" s="269"/>
      <c r="S1634" s="269"/>
      <c r="T1634" s="269"/>
      <c r="U1634" s="269"/>
      <c r="V1634" s="269"/>
      <c r="W1634" s="269"/>
      <c r="X1634" s="269"/>
      <c r="Y1634" s="269"/>
      <c r="Z1634" s="269"/>
      <c r="AA1634" s="269"/>
      <c r="AB1634" s="269"/>
      <c r="AC1634" s="269"/>
      <c r="AD1634" s="269"/>
      <c r="AE1634" s="269"/>
      <c r="AF1634" s="269"/>
      <c r="AG1634" s="269"/>
      <c r="AH1634" s="269"/>
      <c r="AI1634" s="269"/>
      <c r="AJ1634" s="269"/>
      <c r="AK1634" s="269"/>
      <c r="AL1634" s="269"/>
      <c r="AM1634" s="269"/>
      <c r="AN1634" s="269"/>
      <c r="AO1634" s="269"/>
      <c r="AP1634" s="269"/>
      <c r="AQ1634" s="267"/>
    </row>
    <row r="1635" spans="1:43" s="265" customFormat="1">
      <c r="A1635" s="265">
        <v>216050</v>
      </c>
      <c r="B1635" s="265" t="s">
        <v>3417</v>
      </c>
      <c r="C1635" s="265" t="s">
        <v>266</v>
      </c>
      <c r="D1635" s="265" t="s">
        <v>266</v>
      </c>
      <c r="E1635" s="265" t="s">
        <v>266</v>
      </c>
      <c r="F1635" s="265" t="s">
        <v>266</v>
      </c>
      <c r="G1635" s="265" t="s">
        <v>266</v>
      </c>
      <c r="H1635" s="265" t="s">
        <v>265</v>
      </c>
      <c r="I1635" s="265" t="s">
        <v>265</v>
      </c>
      <c r="J1635" s="265" t="s">
        <v>265</v>
      </c>
      <c r="K1635" s="265" t="s">
        <v>265</v>
      </c>
      <c r="L1635" s="265" t="s">
        <v>265</v>
      </c>
      <c r="AQ1635" s="267"/>
    </row>
    <row r="1636" spans="1:43" s="265" customFormat="1">
      <c r="A1636" s="265">
        <v>216051</v>
      </c>
      <c r="B1636" s="265" t="s">
        <v>3417</v>
      </c>
      <c r="C1636" s="265" t="s">
        <v>266</v>
      </c>
      <c r="D1636" s="265" t="s">
        <v>266</v>
      </c>
      <c r="E1636" s="265" t="s">
        <v>266</v>
      </c>
      <c r="F1636" s="265" t="s">
        <v>266</v>
      </c>
      <c r="G1636" s="265" t="s">
        <v>265</v>
      </c>
      <c r="H1636" s="265" t="s">
        <v>265</v>
      </c>
      <c r="I1636" s="265" t="s">
        <v>265</v>
      </c>
      <c r="J1636" s="265" t="s">
        <v>265</v>
      </c>
      <c r="K1636" s="265" t="s">
        <v>265</v>
      </c>
      <c r="L1636" s="265" t="s">
        <v>265</v>
      </c>
      <c r="AQ1636" s="267"/>
    </row>
    <row r="1637" spans="1:43" s="265" customFormat="1">
      <c r="A1637" s="265">
        <v>214328</v>
      </c>
      <c r="B1637" s="265" t="s">
        <v>3417</v>
      </c>
      <c r="C1637" s="265" t="s">
        <v>266</v>
      </c>
      <c r="D1637" s="265" t="s">
        <v>264</v>
      </c>
      <c r="E1637" s="265" t="s">
        <v>264</v>
      </c>
      <c r="F1637" s="265" t="s">
        <v>264</v>
      </c>
      <c r="G1637" s="265" t="s">
        <v>264</v>
      </c>
      <c r="H1637" s="265" t="s">
        <v>266</v>
      </c>
      <c r="I1637" s="265" t="s">
        <v>264</v>
      </c>
      <c r="J1637" s="265" t="s">
        <v>264</v>
      </c>
      <c r="K1637" s="265" t="s">
        <v>264</v>
      </c>
      <c r="L1637" s="265" t="s">
        <v>266</v>
      </c>
      <c r="AQ1637" s="267"/>
    </row>
    <row r="1638" spans="1:43" s="265" customFormat="1">
      <c r="A1638" s="265">
        <v>216052</v>
      </c>
      <c r="B1638" s="265" t="s">
        <v>3417</v>
      </c>
      <c r="C1638" s="265" t="s">
        <v>265</v>
      </c>
      <c r="D1638" s="265" t="s">
        <v>266</v>
      </c>
      <c r="E1638" s="265" t="s">
        <v>266</v>
      </c>
      <c r="F1638" s="265" t="s">
        <v>265</v>
      </c>
      <c r="G1638" s="265" t="s">
        <v>265</v>
      </c>
      <c r="H1638" s="265" t="s">
        <v>265</v>
      </c>
      <c r="I1638" s="265" t="s">
        <v>265</v>
      </c>
      <c r="J1638" s="265" t="s">
        <v>265</v>
      </c>
      <c r="K1638" s="265" t="s">
        <v>265</v>
      </c>
      <c r="L1638" s="265" t="s">
        <v>265</v>
      </c>
      <c r="AQ1638" s="267"/>
    </row>
    <row r="1639" spans="1:43" s="265" customFormat="1">
      <c r="A1639" s="265">
        <v>216053</v>
      </c>
      <c r="B1639" s="265" t="s">
        <v>3417</v>
      </c>
      <c r="C1639" s="265" t="s">
        <v>266</v>
      </c>
      <c r="D1639" s="265" t="s">
        <v>266</v>
      </c>
      <c r="E1639" s="265" t="s">
        <v>266</v>
      </c>
      <c r="F1639" s="265" t="s">
        <v>266</v>
      </c>
      <c r="G1639" s="265" t="s">
        <v>266</v>
      </c>
      <c r="H1639" s="265" t="s">
        <v>265</v>
      </c>
      <c r="I1639" s="265" t="s">
        <v>265</v>
      </c>
      <c r="J1639" s="265" t="s">
        <v>265</v>
      </c>
      <c r="K1639" s="265" t="s">
        <v>265</v>
      </c>
      <c r="L1639" s="265" t="s">
        <v>265</v>
      </c>
      <c r="AQ1639" s="267"/>
    </row>
    <row r="1640" spans="1:43" s="265" customFormat="1">
      <c r="A1640" s="265">
        <v>216054</v>
      </c>
      <c r="B1640" s="265" t="s">
        <v>3417</v>
      </c>
      <c r="C1640" s="265" t="s">
        <v>266</v>
      </c>
      <c r="D1640" s="265" t="s">
        <v>266</v>
      </c>
      <c r="E1640" s="265" t="s">
        <v>266</v>
      </c>
      <c r="F1640" s="265" t="s">
        <v>266</v>
      </c>
      <c r="G1640" s="265" t="s">
        <v>266</v>
      </c>
      <c r="H1640" s="265" t="s">
        <v>265</v>
      </c>
      <c r="I1640" s="265" t="s">
        <v>265</v>
      </c>
      <c r="J1640" s="265" t="s">
        <v>265</v>
      </c>
      <c r="K1640" s="265" t="s">
        <v>265</v>
      </c>
      <c r="L1640" s="265" t="s">
        <v>265</v>
      </c>
      <c r="AQ1640" s="267"/>
    </row>
    <row r="1641" spans="1:43" s="265" customFormat="1">
      <c r="A1641" s="265">
        <v>216055</v>
      </c>
      <c r="B1641" s="265" t="s">
        <v>3417</v>
      </c>
      <c r="C1641" s="265" t="s">
        <v>266</v>
      </c>
      <c r="D1641" s="265" t="s">
        <v>266</v>
      </c>
      <c r="E1641" s="265" t="s">
        <v>266</v>
      </c>
      <c r="F1641" s="265" t="s">
        <v>266</v>
      </c>
      <c r="G1641" s="265" t="s">
        <v>265</v>
      </c>
      <c r="H1641" s="265" t="s">
        <v>265</v>
      </c>
      <c r="I1641" s="265" t="s">
        <v>265</v>
      </c>
      <c r="J1641" s="265" t="s">
        <v>265</v>
      </c>
      <c r="K1641" s="265" t="s">
        <v>265</v>
      </c>
      <c r="L1641" s="265" t="s">
        <v>265</v>
      </c>
      <c r="AQ1641" s="267"/>
    </row>
    <row r="1642" spans="1:43" s="265" customFormat="1">
      <c r="A1642" s="265">
        <v>216056</v>
      </c>
      <c r="B1642" s="265" t="s">
        <v>3417</v>
      </c>
      <c r="C1642" s="265" t="s">
        <v>265</v>
      </c>
      <c r="D1642" s="265" t="s">
        <v>265</v>
      </c>
      <c r="E1642" s="265" t="s">
        <v>266</v>
      </c>
      <c r="F1642" s="265" t="s">
        <v>266</v>
      </c>
      <c r="G1642" s="265" t="s">
        <v>266</v>
      </c>
      <c r="H1642" s="265" t="s">
        <v>265</v>
      </c>
      <c r="I1642" s="265" t="s">
        <v>265</v>
      </c>
      <c r="J1642" s="265" t="s">
        <v>265</v>
      </c>
      <c r="K1642" s="265" t="s">
        <v>265</v>
      </c>
      <c r="L1642" s="265" t="s">
        <v>265</v>
      </c>
      <c r="AQ1642" s="267"/>
    </row>
    <row r="1643" spans="1:43" s="265" customFormat="1">
      <c r="A1643" s="265">
        <v>216057</v>
      </c>
      <c r="B1643" s="265" t="s">
        <v>3417</v>
      </c>
      <c r="C1643" s="265" t="s">
        <v>266</v>
      </c>
      <c r="D1643" s="265" t="s">
        <v>266</v>
      </c>
      <c r="E1643" s="265" t="s">
        <v>266</v>
      </c>
      <c r="F1643" s="265" t="s">
        <v>266</v>
      </c>
      <c r="G1643" s="265" t="s">
        <v>265</v>
      </c>
      <c r="H1643" s="265" t="s">
        <v>265</v>
      </c>
      <c r="I1643" s="265" t="s">
        <v>265</v>
      </c>
      <c r="J1643" s="265" t="s">
        <v>265</v>
      </c>
      <c r="K1643" s="265" t="s">
        <v>265</v>
      </c>
      <c r="L1643" s="265" t="s">
        <v>265</v>
      </c>
      <c r="AQ1643" s="267"/>
    </row>
    <row r="1644" spans="1:43" s="265" customFormat="1">
      <c r="A1644" s="265">
        <v>214332</v>
      </c>
      <c r="B1644" s="265" t="s">
        <v>3417</v>
      </c>
      <c r="C1644" s="265" t="s">
        <v>266</v>
      </c>
      <c r="D1644" s="265" t="s">
        <v>264</v>
      </c>
      <c r="E1644" s="265" t="s">
        <v>264</v>
      </c>
      <c r="F1644" s="265" t="s">
        <v>266</v>
      </c>
      <c r="G1644" s="265" t="s">
        <v>265</v>
      </c>
      <c r="H1644" s="265" t="s">
        <v>265</v>
      </c>
      <c r="I1644" s="265" t="s">
        <v>266</v>
      </c>
      <c r="J1644" s="265" t="s">
        <v>266</v>
      </c>
      <c r="K1644" s="265" t="s">
        <v>264</v>
      </c>
      <c r="L1644" s="265" t="s">
        <v>265</v>
      </c>
      <c r="AQ1644" s="267"/>
    </row>
    <row r="1645" spans="1:43" s="265" customFormat="1">
      <c r="A1645" s="265">
        <v>216058</v>
      </c>
      <c r="B1645" s="265" t="s">
        <v>3417</v>
      </c>
      <c r="C1645" s="265" t="s">
        <v>266</v>
      </c>
      <c r="D1645" s="265" t="s">
        <v>266</v>
      </c>
      <c r="E1645" s="265" t="s">
        <v>266</v>
      </c>
      <c r="F1645" s="265" t="s">
        <v>266</v>
      </c>
      <c r="G1645" s="265" t="s">
        <v>266</v>
      </c>
      <c r="H1645" s="265" t="s">
        <v>265</v>
      </c>
      <c r="I1645" s="265" t="s">
        <v>265</v>
      </c>
      <c r="J1645" s="265" t="s">
        <v>265</v>
      </c>
      <c r="K1645" s="265" t="s">
        <v>265</v>
      </c>
      <c r="L1645" s="265" t="s">
        <v>265</v>
      </c>
      <c r="AQ1645" s="267"/>
    </row>
    <row r="1646" spans="1:43" s="265" customFormat="1">
      <c r="A1646" s="265">
        <v>216059</v>
      </c>
      <c r="B1646" s="265" t="s">
        <v>3417</v>
      </c>
      <c r="C1646" s="265" t="s">
        <v>265</v>
      </c>
      <c r="D1646" s="265" t="s">
        <v>266</v>
      </c>
      <c r="E1646" s="265" t="s">
        <v>266</v>
      </c>
      <c r="F1646" s="265" t="s">
        <v>265</v>
      </c>
      <c r="G1646" s="265" t="s">
        <v>265</v>
      </c>
      <c r="H1646" s="265" t="s">
        <v>265</v>
      </c>
      <c r="I1646" s="265" t="s">
        <v>265</v>
      </c>
      <c r="J1646" s="265" t="s">
        <v>265</v>
      </c>
      <c r="K1646" s="265" t="s">
        <v>265</v>
      </c>
      <c r="L1646" s="265" t="s">
        <v>265</v>
      </c>
      <c r="AQ1646" s="267"/>
    </row>
    <row r="1647" spans="1:43" s="265" customFormat="1">
      <c r="A1647" s="265">
        <v>214336</v>
      </c>
      <c r="B1647" s="265" t="s">
        <v>3417</v>
      </c>
      <c r="C1647" s="265" t="s">
        <v>266</v>
      </c>
      <c r="D1647" s="265" t="s">
        <v>264</v>
      </c>
      <c r="E1647" s="265" t="s">
        <v>264</v>
      </c>
      <c r="F1647" s="265" t="s">
        <v>266</v>
      </c>
      <c r="G1647" s="265" t="s">
        <v>266</v>
      </c>
      <c r="H1647" s="265" t="s">
        <v>265</v>
      </c>
      <c r="I1647" s="265" t="s">
        <v>265</v>
      </c>
      <c r="J1647" s="265" t="s">
        <v>265</v>
      </c>
      <c r="K1647" s="265" t="s">
        <v>265</v>
      </c>
      <c r="L1647" s="265" t="s">
        <v>265</v>
      </c>
      <c r="AQ1647" s="267"/>
    </row>
    <row r="1648" spans="1:43" s="265" customFormat="1">
      <c r="A1648" s="265">
        <v>216060</v>
      </c>
      <c r="B1648" s="265" t="s">
        <v>3417</v>
      </c>
      <c r="C1648" s="265" t="s">
        <v>266</v>
      </c>
      <c r="D1648" s="265" t="s">
        <v>266</v>
      </c>
      <c r="E1648" s="265" t="s">
        <v>266</v>
      </c>
      <c r="F1648" s="265" t="s">
        <v>266</v>
      </c>
      <c r="G1648" s="265" t="s">
        <v>266</v>
      </c>
      <c r="H1648" s="265" t="s">
        <v>265</v>
      </c>
      <c r="I1648" s="265" t="s">
        <v>265</v>
      </c>
      <c r="J1648" s="265" t="s">
        <v>265</v>
      </c>
      <c r="K1648" s="265" t="s">
        <v>265</v>
      </c>
      <c r="L1648" s="265" t="s">
        <v>265</v>
      </c>
      <c r="AQ1648" s="267"/>
    </row>
    <row r="1649" spans="1:43" s="265" customFormat="1">
      <c r="A1649" s="265">
        <v>216061</v>
      </c>
      <c r="B1649" s="265" t="s">
        <v>3417</v>
      </c>
      <c r="C1649" s="265" t="s">
        <v>266</v>
      </c>
      <c r="D1649" s="265" t="s">
        <v>266</v>
      </c>
      <c r="E1649" s="265" t="s">
        <v>266</v>
      </c>
      <c r="F1649" s="265" t="s">
        <v>266</v>
      </c>
      <c r="G1649" s="265" t="s">
        <v>266</v>
      </c>
      <c r="H1649" s="265" t="s">
        <v>265</v>
      </c>
      <c r="I1649" s="265" t="s">
        <v>265</v>
      </c>
      <c r="J1649" s="265" t="s">
        <v>265</v>
      </c>
      <c r="K1649" s="265" t="s">
        <v>265</v>
      </c>
      <c r="L1649" s="265" t="s">
        <v>265</v>
      </c>
      <c r="AQ1649" s="267"/>
    </row>
    <row r="1650" spans="1:43" s="265" customFormat="1">
      <c r="A1650" s="265">
        <v>215309</v>
      </c>
      <c r="B1650" s="265" t="s">
        <v>3417</v>
      </c>
      <c r="C1650" s="265" t="s">
        <v>264</v>
      </c>
      <c r="D1650" s="265" t="s">
        <v>264</v>
      </c>
      <c r="E1650" s="265" t="s">
        <v>264</v>
      </c>
      <c r="F1650" s="265" t="s">
        <v>266</v>
      </c>
      <c r="G1650" s="265" t="s">
        <v>265</v>
      </c>
      <c r="H1650" s="265" t="s">
        <v>265</v>
      </c>
      <c r="I1650" s="265" t="s">
        <v>265</v>
      </c>
      <c r="J1650" s="265" t="s">
        <v>264</v>
      </c>
      <c r="K1650" s="265" t="s">
        <v>266</v>
      </c>
      <c r="L1650" s="265" t="s">
        <v>266</v>
      </c>
      <c r="AQ1650" s="267"/>
    </row>
    <row r="1651" spans="1:43" s="265" customFormat="1">
      <c r="A1651" s="265">
        <v>214338</v>
      </c>
      <c r="B1651" s="265" t="s">
        <v>3417</v>
      </c>
      <c r="C1651" s="265" t="s">
        <v>266</v>
      </c>
      <c r="D1651" s="265" t="s">
        <v>266</v>
      </c>
      <c r="E1651" s="265" t="s">
        <v>264</v>
      </c>
      <c r="F1651" s="265" t="s">
        <v>266</v>
      </c>
      <c r="G1651" s="265" t="s">
        <v>264</v>
      </c>
      <c r="H1651" s="265" t="s">
        <v>264</v>
      </c>
      <c r="I1651" s="265" t="s">
        <v>264</v>
      </c>
      <c r="J1651" s="265" t="s">
        <v>264</v>
      </c>
      <c r="K1651" s="265" t="s">
        <v>266</v>
      </c>
      <c r="L1651" s="265" t="s">
        <v>264</v>
      </c>
      <c r="AQ1651" s="267"/>
    </row>
    <row r="1652" spans="1:43" s="265" customFormat="1">
      <c r="A1652" s="265">
        <v>216062</v>
      </c>
      <c r="B1652" s="265" t="s">
        <v>3417</v>
      </c>
      <c r="C1652" s="265" t="s">
        <v>265</v>
      </c>
      <c r="D1652" s="265" t="s">
        <v>266</v>
      </c>
      <c r="E1652" s="265" t="s">
        <v>266</v>
      </c>
      <c r="F1652" s="265" t="s">
        <v>266</v>
      </c>
      <c r="G1652" s="265" t="s">
        <v>266</v>
      </c>
      <c r="H1652" s="265" t="s">
        <v>265</v>
      </c>
      <c r="I1652" s="265" t="s">
        <v>265</v>
      </c>
      <c r="J1652" s="265" t="s">
        <v>265</v>
      </c>
      <c r="K1652" s="265" t="s">
        <v>265</v>
      </c>
      <c r="L1652" s="265" t="s">
        <v>265</v>
      </c>
      <c r="AQ1652" s="267"/>
    </row>
    <row r="1653" spans="1:43" s="265" customFormat="1">
      <c r="A1653" s="265">
        <v>216063</v>
      </c>
      <c r="B1653" s="265" t="s">
        <v>3417</v>
      </c>
      <c r="C1653" s="265" t="s">
        <v>266</v>
      </c>
      <c r="D1653" s="265" t="s">
        <v>266</v>
      </c>
      <c r="E1653" s="265" t="s">
        <v>266</v>
      </c>
      <c r="F1653" s="265" t="s">
        <v>266</v>
      </c>
      <c r="G1653" s="265" t="s">
        <v>266</v>
      </c>
      <c r="H1653" s="265" t="s">
        <v>265</v>
      </c>
      <c r="I1653" s="265" t="s">
        <v>265</v>
      </c>
      <c r="J1653" s="265" t="s">
        <v>265</v>
      </c>
      <c r="K1653" s="265" t="s">
        <v>265</v>
      </c>
      <c r="L1653" s="265" t="s">
        <v>265</v>
      </c>
      <c r="AQ1653" s="267"/>
    </row>
    <row r="1654" spans="1:43" s="265" customFormat="1">
      <c r="A1654" s="265">
        <v>215314</v>
      </c>
      <c r="B1654" s="265" t="s">
        <v>3417</v>
      </c>
      <c r="C1654" s="265" t="s">
        <v>264</v>
      </c>
      <c r="D1654" s="265" t="s">
        <v>266</v>
      </c>
      <c r="E1654" s="265" t="s">
        <v>264</v>
      </c>
      <c r="F1654" s="265" t="s">
        <v>266</v>
      </c>
      <c r="G1654" s="265" t="s">
        <v>265</v>
      </c>
      <c r="H1654" s="265" t="s">
        <v>265</v>
      </c>
      <c r="I1654" s="265" t="s">
        <v>264</v>
      </c>
      <c r="J1654" s="265" t="s">
        <v>264</v>
      </c>
      <c r="K1654" s="265" t="s">
        <v>264</v>
      </c>
      <c r="L1654" s="265" t="s">
        <v>264</v>
      </c>
      <c r="AQ1654" s="267"/>
    </row>
    <row r="1655" spans="1:43" s="265" customFormat="1">
      <c r="A1655" s="265">
        <v>216064</v>
      </c>
      <c r="B1655" s="265" t="s">
        <v>3417</v>
      </c>
      <c r="C1655" s="265" t="s">
        <v>266</v>
      </c>
      <c r="D1655" s="265" t="s">
        <v>266</v>
      </c>
      <c r="E1655" s="265" t="s">
        <v>266</v>
      </c>
      <c r="F1655" s="265" t="s">
        <v>266</v>
      </c>
      <c r="G1655" s="265" t="s">
        <v>265</v>
      </c>
      <c r="H1655" s="265" t="s">
        <v>265</v>
      </c>
      <c r="I1655" s="265" t="s">
        <v>265</v>
      </c>
      <c r="J1655" s="265" t="s">
        <v>265</v>
      </c>
      <c r="K1655" s="265" t="s">
        <v>265</v>
      </c>
      <c r="L1655" s="265" t="s">
        <v>265</v>
      </c>
      <c r="AQ1655" s="267"/>
    </row>
    <row r="1656" spans="1:43" s="265" customFormat="1">
      <c r="A1656" s="265">
        <v>216065</v>
      </c>
      <c r="B1656" s="265" t="s">
        <v>3417</v>
      </c>
      <c r="C1656" s="265" t="s">
        <v>266</v>
      </c>
      <c r="D1656" s="265" t="s">
        <v>266</v>
      </c>
      <c r="E1656" s="265" t="s">
        <v>266</v>
      </c>
      <c r="F1656" s="265" t="s">
        <v>266</v>
      </c>
      <c r="G1656" s="265" t="s">
        <v>265</v>
      </c>
      <c r="H1656" s="265" t="s">
        <v>265</v>
      </c>
      <c r="I1656" s="265" t="s">
        <v>265</v>
      </c>
      <c r="J1656" s="265" t="s">
        <v>265</v>
      </c>
      <c r="K1656" s="265" t="s">
        <v>265</v>
      </c>
      <c r="L1656" s="265" t="s">
        <v>265</v>
      </c>
      <c r="AQ1656" s="267"/>
    </row>
    <row r="1657" spans="1:43" s="265" customFormat="1">
      <c r="A1657" s="265">
        <v>216066</v>
      </c>
      <c r="B1657" s="265" t="s">
        <v>3417</v>
      </c>
      <c r="C1657" s="265" t="s">
        <v>266</v>
      </c>
      <c r="D1657" s="265" t="s">
        <v>265</v>
      </c>
      <c r="E1657" s="265" t="s">
        <v>266</v>
      </c>
      <c r="F1657" s="265" t="s">
        <v>265</v>
      </c>
      <c r="G1657" s="265" t="s">
        <v>265</v>
      </c>
      <c r="H1657" s="265" t="s">
        <v>265</v>
      </c>
      <c r="I1657" s="265" t="s">
        <v>265</v>
      </c>
      <c r="J1657" s="265" t="s">
        <v>265</v>
      </c>
      <c r="K1657" s="265" t="s">
        <v>265</v>
      </c>
      <c r="L1657" s="265" t="s">
        <v>265</v>
      </c>
      <c r="AQ1657" s="267"/>
    </row>
    <row r="1658" spans="1:43" s="265" customFormat="1" ht="15.75">
      <c r="A1658" s="268">
        <v>215316</v>
      </c>
      <c r="B1658" s="265" t="s">
        <v>3417</v>
      </c>
      <c r="C1658" s="269" t="s">
        <v>265</v>
      </c>
      <c r="D1658" s="269" t="s">
        <v>265</v>
      </c>
      <c r="E1658" s="269" t="s">
        <v>266</v>
      </c>
      <c r="F1658" s="269" t="s">
        <v>265</v>
      </c>
      <c r="G1658" s="269" t="s">
        <v>266</v>
      </c>
      <c r="H1658" s="269" t="s">
        <v>266</v>
      </c>
      <c r="I1658" s="269" t="s">
        <v>265</v>
      </c>
      <c r="J1658" s="269" t="s">
        <v>266</v>
      </c>
      <c r="K1658" s="269" t="s">
        <v>265</v>
      </c>
      <c r="L1658" s="269" t="s">
        <v>265</v>
      </c>
      <c r="M1658" s="269"/>
      <c r="N1658" s="269"/>
      <c r="O1658" s="269"/>
      <c r="P1658" s="269"/>
      <c r="Q1658" s="269"/>
      <c r="R1658" s="269"/>
      <c r="S1658" s="269"/>
      <c r="T1658" s="269"/>
      <c r="U1658" s="269"/>
      <c r="V1658" s="269"/>
      <c r="W1658" s="269"/>
      <c r="X1658" s="269"/>
      <c r="Y1658" s="269"/>
      <c r="Z1658" s="269"/>
      <c r="AA1658" s="269"/>
      <c r="AB1658" s="269"/>
      <c r="AC1658" s="269"/>
      <c r="AD1658" s="269"/>
      <c r="AE1658" s="269"/>
      <c r="AF1658" s="269"/>
      <c r="AG1658" s="269"/>
      <c r="AH1658" s="269"/>
      <c r="AI1658" s="269"/>
      <c r="AJ1658" s="269"/>
      <c r="AK1658" s="269"/>
      <c r="AL1658" s="269"/>
      <c r="AM1658" s="269"/>
      <c r="AN1658" s="269"/>
      <c r="AO1658" s="269"/>
      <c r="AP1658" s="269"/>
      <c r="AQ1658" s="267"/>
    </row>
    <row r="1659" spans="1:43" s="265" customFormat="1">
      <c r="A1659" s="265">
        <v>215320</v>
      </c>
      <c r="B1659" s="265" t="s">
        <v>3417</v>
      </c>
      <c r="C1659" s="265" t="s">
        <v>264</v>
      </c>
      <c r="D1659" s="265" t="s">
        <v>264</v>
      </c>
      <c r="E1659" s="265" t="s">
        <v>266</v>
      </c>
      <c r="F1659" s="265" t="s">
        <v>264</v>
      </c>
      <c r="G1659" s="265" t="s">
        <v>264</v>
      </c>
      <c r="H1659" s="265" t="s">
        <v>265</v>
      </c>
      <c r="I1659" s="265" t="s">
        <v>266</v>
      </c>
      <c r="J1659" s="265" t="s">
        <v>266</v>
      </c>
      <c r="K1659" s="265" t="s">
        <v>266</v>
      </c>
      <c r="L1659" s="265" t="s">
        <v>266</v>
      </c>
      <c r="AQ1659" s="267"/>
    </row>
    <row r="1660" spans="1:43" s="265" customFormat="1">
      <c r="A1660" s="265">
        <v>216067</v>
      </c>
      <c r="B1660" s="265" t="s">
        <v>3417</v>
      </c>
      <c r="C1660" s="265" t="s">
        <v>266</v>
      </c>
      <c r="D1660" s="265" t="s">
        <v>265</v>
      </c>
      <c r="E1660" s="265" t="s">
        <v>266</v>
      </c>
      <c r="F1660" s="265" t="s">
        <v>265</v>
      </c>
      <c r="G1660" s="265" t="s">
        <v>266</v>
      </c>
      <c r="H1660" s="265" t="s">
        <v>265</v>
      </c>
      <c r="I1660" s="265" t="s">
        <v>265</v>
      </c>
      <c r="J1660" s="265" t="s">
        <v>265</v>
      </c>
      <c r="K1660" s="265" t="s">
        <v>265</v>
      </c>
      <c r="L1660" s="265" t="s">
        <v>265</v>
      </c>
      <c r="AQ1660" s="267"/>
    </row>
    <row r="1661" spans="1:43" s="265" customFormat="1">
      <c r="A1661" s="265">
        <v>215321</v>
      </c>
      <c r="B1661" s="265" t="s">
        <v>3417</v>
      </c>
      <c r="C1661" s="265" t="s">
        <v>266</v>
      </c>
      <c r="D1661" s="265" t="s">
        <v>264</v>
      </c>
      <c r="E1661" s="265" t="s">
        <v>264</v>
      </c>
      <c r="F1661" s="265" t="s">
        <v>265</v>
      </c>
      <c r="G1661" s="265" t="s">
        <v>265</v>
      </c>
      <c r="H1661" s="265" t="s">
        <v>266</v>
      </c>
      <c r="I1661" s="265" t="s">
        <v>266</v>
      </c>
      <c r="J1661" s="265" t="s">
        <v>266</v>
      </c>
      <c r="K1661" s="265" t="s">
        <v>265</v>
      </c>
      <c r="L1661" s="265" t="s">
        <v>265</v>
      </c>
      <c r="AQ1661" s="267"/>
    </row>
    <row r="1662" spans="1:43" s="265" customFormat="1">
      <c r="A1662" s="265">
        <v>210624</v>
      </c>
      <c r="B1662" s="265" t="s">
        <v>3417</v>
      </c>
      <c r="C1662" s="265" t="s">
        <v>264</v>
      </c>
      <c r="D1662" s="265" t="s">
        <v>266</v>
      </c>
      <c r="E1662" s="265" t="s">
        <v>266</v>
      </c>
      <c r="F1662" s="265" t="s">
        <v>264</v>
      </c>
      <c r="G1662" s="265" t="s">
        <v>266</v>
      </c>
      <c r="H1662" s="265" t="s">
        <v>265</v>
      </c>
      <c r="I1662" s="265" t="s">
        <v>266</v>
      </c>
      <c r="J1662" s="265" t="s">
        <v>265</v>
      </c>
      <c r="K1662" s="265" t="s">
        <v>264</v>
      </c>
      <c r="L1662" s="265" t="s">
        <v>265</v>
      </c>
      <c r="AQ1662" s="267"/>
    </row>
    <row r="1663" spans="1:43" s="265" customFormat="1">
      <c r="A1663" s="265">
        <v>216068</v>
      </c>
      <c r="B1663" s="265" t="s">
        <v>3417</v>
      </c>
      <c r="C1663" s="265" t="s">
        <v>265</v>
      </c>
      <c r="D1663" s="265" t="s">
        <v>265</v>
      </c>
      <c r="E1663" s="265" t="s">
        <v>266</v>
      </c>
      <c r="F1663" s="265" t="s">
        <v>266</v>
      </c>
      <c r="G1663" s="265" t="s">
        <v>265</v>
      </c>
      <c r="H1663" s="265" t="s">
        <v>265</v>
      </c>
      <c r="I1663" s="265" t="s">
        <v>265</v>
      </c>
      <c r="J1663" s="265" t="s">
        <v>265</v>
      </c>
      <c r="K1663" s="265" t="s">
        <v>265</v>
      </c>
      <c r="L1663" s="265" t="s">
        <v>265</v>
      </c>
      <c r="AQ1663" s="267"/>
    </row>
    <row r="1664" spans="1:43" s="265" customFormat="1">
      <c r="A1664" s="265">
        <v>216069</v>
      </c>
      <c r="B1664" s="265" t="s">
        <v>3417</v>
      </c>
      <c r="C1664" s="265" t="s">
        <v>266</v>
      </c>
      <c r="D1664" s="265" t="s">
        <v>266</v>
      </c>
      <c r="E1664" s="265" t="s">
        <v>266</v>
      </c>
      <c r="F1664" s="265" t="s">
        <v>266</v>
      </c>
      <c r="G1664" s="265" t="s">
        <v>266</v>
      </c>
      <c r="H1664" s="265" t="s">
        <v>265</v>
      </c>
      <c r="I1664" s="265" t="s">
        <v>265</v>
      </c>
      <c r="J1664" s="265" t="s">
        <v>265</v>
      </c>
      <c r="K1664" s="265" t="s">
        <v>265</v>
      </c>
      <c r="L1664" s="265" t="s">
        <v>265</v>
      </c>
      <c r="AQ1664" s="267"/>
    </row>
    <row r="1665" spans="1:43" s="265" customFormat="1">
      <c r="A1665" s="265">
        <v>211964</v>
      </c>
      <c r="B1665" s="265" t="s">
        <v>3417</v>
      </c>
      <c r="C1665" s="265" t="s">
        <v>264</v>
      </c>
      <c r="D1665" s="265" t="s">
        <v>264</v>
      </c>
      <c r="E1665" s="265" t="s">
        <v>264</v>
      </c>
      <c r="F1665" s="265" t="s">
        <v>264</v>
      </c>
      <c r="G1665" s="265" t="s">
        <v>264</v>
      </c>
      <c r="H1665" s="265" t="s">
        <v>266</v>
      </c>
      <c r="I1665" s="265" t="s">
        <v>264</v>
      </c>
      <c r="J1665" s="265" t="s">
        <v>266</v>
      </c>
      <c r="K1665" s="265" t="s">
        <v>264</v>
      </c>
      <c r="L1665" s="265" t="s">
        <v>266</v>
      </c>
      <c r="AQ1665" s="267"/>
    </row>
    <row r="1666" spans="1:43" s="265" customFormat="1">
      <c r="A1666" s="265">
        <v>216070</v>
      </c>
      <c r="B1666" s="265" t="s">
        <v>3417</v>
      </c>
      <c r="C1666" s="265" t="s">
        <v>266</v>
      </c>
      <c r="D1666" s="265" t="s">
        <v>266</v>
      </c>
      <c r="E1666" s="265" t="s">
        <v>266</v>
      </c>
      <c r="F1666" s="265" t="s">
        <v>265</v>
      </c>
      <c r="G1666" s="265" t="s">
        <v>266</v>
      </c>
      <c r="H1666" s="265" t="s">
        <v>265</v>
      </c>
      <c r="I1666" s="265" t="s">
        <v>265</v>
      </c>
      <c r="J1666" s="265" t="s">
        <v>265</v>
      </c>
      <c r="K1666" s="265" t="s">
        <v>265</v>
      </c>
      <c r="L1666" s="265" t="s">
        <v>265</v>
      </c>
      <c r="AQ1666" s="267"/>
    </row>
    <row r="1667" spans="1:43" s="265" customFormat="1">
      <c r="A1667" s="265">
        <v>216071</v>
      </c>
      <c r="B1667" s="265" t="s">
        <v>3417</v>
      </c>
      <c r="C1667" s="265" t="s">
        <v>266</v>
      </c>
      <c r="D1667" s="265" t="s">
        <v>266</v>
      </c>
      <c r="E1667" s="265" t="s">
        <v>265</v>
      </c>
      <c r="F1667" s="265" t="s">
        <v>265</v>
      </c>
      <c r="G1667" s="265" t="s">
        <v>265</v>
      </c>
      <c r="H1667" s="265" t="s">
        <v>265</v>
      </c>
      <c r="I1667" s="265" t="s">
        <v>265</v>
      </c>
      <c r="J1667" s="265" t="s">
        <v>265</v>
      </c>
      <c r="K1667" s="265" t="s">
        <v>265</v>
      </c>
      <c r="L1667" s="265" t="s">
        <v>265</v>
      </c>
      <c r="AQ1667" s="267"/>
    </row>
    <row r="1668" spans="1:43" s="265" customFormat="1">
      <c r="A1668" s="265">
        <v>212906</v>
      </c>
      <c r="B1668" s="265" t="s">
        <v>3417</v>
      </c>
      <c r="C1668" s="265" t="s">
        <v>266</v>
      </c>
      <c r="D1668" s="265" t="s">
        <v>266</v>
      </c>
      <c r="E1668" s="265" t="s">
        <v>266</v>
      </c>
      <c r="F1668" s="265" t="s">
        <v>264</v>
      </c>
      <c r="G1668" s="265" t="s">
        <v>265</v>
      </c>
      <c r="H1668" s="265" t="s">
        <v>265</v>
      </c>
      <c r="I1668" s="265" t="s">
        <v>264</v>
      </c>
      <c r="J1668" s="265" t="s">
        <v>264</v>
      </c>
      <c r="K1668" s="265" t="s">
        <v>264</v>
      </c>
      <c r="L1668" s="265" t="s">
        <v>266</v>
      </c>
      <c r="AQ1668" s="267"/>
    </row>
    <row r="1669" spans="1:43" s="265" customFormat="1">
      <c r="A1669" s="265">
        <v>215328</v>
      </c>
      <c r="B1669" s="265" t="s">
        <v>3417</v>
      </c>
      <c r="C1669" s="265" t="s">
        <v>265</v>
      </c>
      <c r="D1669" s="265" t="s">
        <v>264</v>
      </c>
      <c r="E1669" s="265" t="s">
        <v>264</v>
      </c>
      <c r="F1669" s="265" t="s">
        <v>266</v>
      </c>
      <c r="G1669" s="265" t="s">
        <v>266</v>
      </c>
      <c r="H1669" s="265" t="s">
        <v>265</v>
      </c>
      <c r="I1669" s="265" t="s">
        <v>265</v>
      </c>
      <c r="J1669" s="265" t="s">
        <v>265</v>
      </c>
      <c r="K1669" s="265" t="s">
        <v>266</v>
      </c>
      <c r="L1669" s="265" t="s">
        <v>265</v>
      </c>
      <c r="AQ1669" s="267"/>
    </row>
    <row r="1670" spans="1:43" s="265" customFormat="1">
      <c r="A1670" s="265">
        <v>215329</v>
      </c>
      <c r="B1670" s="265" t="s">
        <v>3417</v>
      </c>
      <c r="C1670" s="265" t="s">
        <v>264</v>
      </c>
      <c r="D1670" s="265" t="s">
        <v>266</v>
      </c>
      <c r="E1670" s="265" t="s">
        <v>266</v>
      </c>
      <c r="F1670" s="265" t="s">
        <v>264</v>
      </c>
      <c r="G1670" s="265" t="s">
        <v>264</v>
      </c>
      <c r="H1670" s="265" t="s">
        <v>265</v>
      </c>
      <c r="I1670" s="265" t="s">
        <v>266</v>
      </c>
      <c r="J1670" s="265" t="s">
        <v>265</v>
      </c>
      <c r="K1670" s="265" t="s">
        <v>266</v>
      </c>
      <c r="L1670" s="265" t="s">
        <v>265</v>
      </c>
      <c r="AQ1670" s="267"/>
    </row>
    <row r="1671" spans="1:43" s="265" customFormat="1">
      <c r="A1671" s="265">
        <v>211965</v>
      </c>
      <c r="B1671" s="265" t="s">
        <v>3417</v>
      </c>
      <c r="C1671" s="265" t="s">
        <v>266</v>
      </c>
      <c r="D1671" s="265" t="s">
        <v>266</v>
      </c>
      <c r="E1671" s="265" t="s">
        <v>264</v>
      </c>
      <c r="F1671" s="265" t="s">
        <v>264</v>
      </c>
      <c r="G1671" s="265" t="s">
        <v>265</v>
      </c>
      <c r="H1671" s="265" t="s">
        <v>266</v>
      </c>
      <c r="I1671" s="265" t="s">
        <v>264</v>
      </c>
      <c r="J1671" s="265" t="s">
        <v>266</v>
      </c>
      <c r="K1671" s="265" t="s">
        <v>264</v>
      </c>
      <c r="L1671" s="265" t="s">
        <v>264</v>
      </c>
      <c r="AQ1671" s="267"/>
    </row>
    <row r="1672" spans="1:43" s="265" customFormat="1" ht="15.75">
      <c r="A1672" s="268">
        <v>216072</v>
      </c>
      <c r="B1672" s="265" t="s">
        <v>3417</v>
      </c>
      <c r="C1672" s="269" t="s">
        <v>265</v>
      </c>
      <c r="D1672" s="269" t="s">
        <v>265</v>
      </c>
      <c r="E1672" s="269" t="s">
        <v>265</v>
      </c>
      <c r="F1672" s="269" t="s">
        <v>265</v>
      </c>
      <c r="G1672" s="269" t="s">
        <v>265</v>
      </c>
      <c r="H1672" s="269" t="s">
        <v>265</v>
      </c>
      <c r="I1672" s="269" t="s">
        <v>265</v>
      </c>
      <c r="J1672" s="269" t="s">
        <v>265</v>
      </c>
      <c r="K1672" s="269" t="s">
        <v>265</v>
      </c>
      <c r="L1672" s="269" t="s">
        <v>265</v>
      </c>
      <c r="M1672" s="269"/>
      <c r="N1672" s="269"/>
      <c r="O1672" s="269"/>
      <c r="P1672" s="269"/>
      <c r="Q1672" s="269"/>
      <c r="R1672" s="269"/>
      <c r="S1672" s="269"/>
      <c r="T1672" s="269"/>
      <c r="U1672" s="269"/>
      <c r="V1672" s="269"/>
      <c r="W1672" s="269"/>
      <c r="X1672" s="269"/>
      <c r="Y1672" s="269"/>
      <c r="Z1672" s="269"/>
      <c r="AA1672" s="269"/>
      <c r="AB1672" s="269"/>
      <c r="AC1672" s="269"/>
      <c r="AD1672" s="269"/>
      <c r="AE1672" s="269"/>
      <c r="AF1672" s="269"/>
      <c r="AG1672" s="269"/>
      <c r="AH1672" s="269"/>
      <c r="AI1672" s="269"/>
      <c r="AJ1672" s="269"/>
      <c r="AK1672" s="269"/>
      <c r="AL1672" s="269"/>
      <c r="AM1672" s="269"/>
      <c r="AN1672" s="269"/>
      <c r="AO1672" s="269"/>
      <c r="AP1672" s="269"/>
      <c r="AQ1672" s="267"/>
    </row>
    <row r="1673" spans="1:43" s="265" customFormat="1">
      <c r="A1673" s="265">
        <v>211967</v>
      </c>
      <c r="B1673" s="265" t="s">
        <v>3417</v>
      </c>
      <c r="C1673" s="265" t="s">
        <v>264</v>
      </c>
      <c r="D1673" s="265" t="s">
        <v>264</v>
      </c>
      <c r="E1673" s="265" t="s">
        <v>264</v>
      </c>
      <c r="F1673" s="265" t="s">
        <v>264</v>
      </c>
      <c r="G1673" s="265" t="s">
        <v>266</v>
      </c>
      <c r="H1673" s="265" t="s">
        <v>266</v>
      </c>
      <c r="I1673" s="265" t="s">
        <v>264</v>
      </c>
      <c r="J1673" s="265" t="s">
        <v>264</v>
      </c>
      <c r="K1673" s="265" t="s">
        <v>264</v>
      </c>
      <c r="L1673" s="265" t="s">
        <v>264</v>
      </c>
      <c r="AQ1673" s="267"/>
    </row>
    <row r="1674" spans="1:43" s="265" customFormat="1">
      <c r="A1674" s="265">
        <v>216073</v>
      </c>
      <c r="B1674" s="265" t="s">
        <v>3417</v>
      </c>
      <c r="C1674" s="265" t="s">
        <v>266</v>
      </c>
      <c r="D1674" s="265" t="s">
        <v>266</v>
      </c>
      <c r="E1674" s="265" t="s">
        <v>266</v>
      </c>
      <c r="F1674" s="265" t="s">
        <v>266</v>
      </c>
      <c r="G1674" s="265" t="s">
        <v>266</v>
      </c>
      <c r="H1674" s="265" t="s">
        <v>265</v>
      </c>
      <c r="I1674" s="265" t="s">
        <v>265</v>
      </c>
      <c r="J1674" s="265" t="s">
        <v>265</v>
      </c>
      <c r="K1674" s="265" t="s">
        <v>265</v>
      </c>
      <c r="L1674" s="265" t="s">
        <v>265</v>
      </c>
      <c r="AQ1674" s="267"/>
    </row>
    <row r="1675" spans="1:43" s="265" customFormat="1">
      <c r="A1675" s="265">
        <v>216074</v>
      </c>
      <c r="B1675" s="265" t="s">
        <v>3417</v>
      </c>
      <c r="C1675" s="265" t="s">
        <v>266</v>
      </c>
      <c r="D1675" s="265" t="s">
        <v>265</v>
      </c>
      <c r="E1675" s="265" t="s">
        <v>266</v>
      </c>
      <c r="F1675" s="265" t="s">
        <v>266</v>
      </c>
      <c r="G1675" s="265" t="s">
        <v>265</v>
      </c>
      <c r="H1675" s="265" t="s">
        <v>265</v>
      </c>
      <c r="I1675" s="265" t="s">
        <v>265</v>
      </c>
      <c r="J1675" s="265" t="s">
        <v>265</v>
      </c>
      <c r="K1675" s="265" t="s">
        <v>265</v>
      </c>
      <c r="L1675" s="265" t="s">
        <v>265</v>
      </c>
      <c r="AQ1675" s="267"/>
    </row>
    <row r="1676" spans="1:43" s="265" customFormat="1">
      <c r="A1676" s="265">
        <v>214364</v>
      </c>
      <c r="B1676" s="265" t="s">
        <v>3417</v>
      </c>
      <c r="C1676" s="265" t="s">
        <v>265</v>
      </c>
      <c r="D1676" s="265" t="s">
        <v>264</v>
      </c>
      <c r="E1676" s="265" t="s">
        <v>266</v>
      </c>
      <c r="F1676" s="265" t="s">
        <v>266</v>
      </c>
      <c r="G1676" s="265" t="s">
        <v>264</v>
      </c>
      <c r="H1676" s="265" t="s">
        <v>265</v>
      </c>
      <c r="I1676" s="265" t="s">
        <v>265</v>
      </c>
      <c r="J1676" s="265" t="s">
        <v>265</v>
      </c>
      <c r="K1676" s="265" t="s">
        <v>265</v>
      </c>
      <c r="L1676" s="265" t="s">
        <v>265</v>
      </c>
      <c r="AQ1676" s="267"/>
    </row>
    <row r="1677" spans="1:43" s="265" customFormat="1">
      <c r="A1677" s="265">
        <v>211968</v>
      </c>
      <c r="B1677" s="265" t="s">
        <v>3417</v>
      </c>
      <c r="C1677" s="265" t="s">
        <v>264</v>
      </c>
      <c r="D1677" s="265" t="s">
        <v>264</v>
      </c>
      <c r="E1677" s="265" t="s">
        <v>264</v>
      </c>
      <c r="F1677" s="265" t="s">
        <v>266</v>
      </c>
      <c r="G1677" s="265" t="s">
        <v>266</v>
      </c>
      <c r="H1677" s="265" t="s">
        <v>265</v>
      </c>
      <c r="I1677" s="265" t="s">
        <v>265</v>
      </c>
      <c r="J1677" s="265" t="s">
        <v>265</v>
      </c>
      <c r="K1677" s="265" t="s">
        <v>265</v>
      </c>
      <c r="L1677" s="265" t="s">
        <v>265</v>
      </c>
      <c r="AQ1677" s="267"/>
    </row>
    <row r="1678" spans="1:43" s="265" customFormat="1">
      <c r="A1678" s="265">
        <v>216075</v>
      </c>
      <c r="B1678" s="265" t="s">
        <v>3417</v>
      </c>
      <c r="C1678" s="265" t="s">
        <v>265</v>
      </c>
      <c r="D1678" s="265" t="s">
        <v>266</v>
      </c>
      <c r="E1678" s="265" t="s">
        <v>266</v>
      </c>
      <c r="F1678" s="265" t="s">
        <v>266</v>
      </c>
      <c r="G1678" s="265" t="s">
        <v>266</v>
      </c>
      <c r="H1678" s="265" t="s">
        <v>265</v>
      </c>
      <c r="I1678" s="265" t="s">
        <v>265</v>
      </c>
      <c r="J1678" s="265" t="s">
        <v>265</v>
      </c>
      <c r="K1678" s="265" t="s">
        <v>265</v>
      </c>
      <c r="L1678" s="265" t="s">
        <v>265</v>
      </c>
      <c r="AQ1678" s="267"/>
    </row>
    <row r="1679" spans="1:43" s="265" customFormat="1" ht="15.75">
      <c r="A1679" s="268">
        <v>214365</v>
      </c>
      <c r="B1679" s="265" t="s">
        <v>3417</v>
      </c>
      <c r="C1679" s="269" t="s">
        <v>264</v>
      </c>
      <c r="D1679" s="269" t="s">
        <v>264</v>
      </c>
      <c r="E1679" s="269" t="s">
        <v>264</v>
      </c>
      <c r="F1679" s="269" t="s">
        <v>264</v>
      </c>
      <c r="G1679" s="269" t="s">
        <v>264</v>
      </c>
      <c r="H1679" s="269" t="s">
        <v>265</v>
      </c>
      <c r="I1679" s="269" t="s">
        <v>265</v>
      </c>
      <c r="J1679" s="269" t="s">
        <v>265</v>
      </c>
      <c r="K1679" s="269" t="s">
        <v>265</v>
      </c>
      <c r="L1679" s="269" t="s">
        <v>265</v>
      </c>
      <c r="M1679" s="269"/>
      <c r="N1679" s="269"/>
      <c r="O1679" s="269"/>
      <c r="P1679" s="269"/>
      <c r="Q1679" s="269"/>
      <c r="R1679" s="269"/>
      <c r="S1679" s="269"/>
      <c r="T1679" s="269"/>
      <c r="U1679" s="269"/>
      <c r="V1679" s="269"/>
      <c r="W1679" s="269"/>
      <c r="X1679" s="269"/>
      <c r="Y1679" s="269"/>
      <c r="Z1679" s="269"/>
      <c r="AA1679" s="269"/>
      <c r="AB1679" s="269"/>
      <c r="AC1679" s="269"/>
      <c r="AD1679" s="269"/>
      <c r="AE1679" s="269"/>
      <c r="AF1679" s="269"/>
      <c r="AG1679" s="269"/>
      <c r="AH1679" s="269"/>
      <c r="AI1679" s="269"/>
      <c r="AJ1679" s="269"/>
      <c r="AK1679" s="269"/>
      <c r="AL1679" s="269"/>
      <c r="AM1679" s="269"/>
      <c r="AN1679" s="269"/>
      <c r="AO1679" s="269"/>
      <c r="AP1679" s="269"/>
      <c r="AQ1679" s="267"/>
    </row>
    <row r="1680" spans="1:43" s="265" customFormat="1">
      <c r="A1680" s="265">
        <v>215333</v>
      </c>
      <c r="B1680" s="265" t="s">
        <v>3417</v>
      </c>
      <c r="C1680" s="265" t="s">
        <v>264</v>
      </c>
      <c r="D1680" s="265" t="s">
        <v>264</v>
      </c>
      <c r="E1680" s="265" t="s">
        <v>264</v>
      </c>
      <c r="F1680" s="265" t="s">
        <v>264</v>
      </c>
      <c r="G1680" s="265" t="s">
        <v>266</v>
      </c>
      <c r="H1680" s="265" t="s">
        <v>266</v>
      </c>
      <c r="I1680" s="265" t="s">
        <v>265</v>
      </c>
      <c r="J1680" s="265" t="s">
        <v>264</v>
      </c>
      <c r="K1680" s="265" t="s">
        <v>264</v>
      </c>
      <c r="L1680" s="265" t="s">
        <v>266</v>
      </c>
      <c r="AQ1680" s="267"/>
    </row>
    <row r="1681" spans="1:43" s="265" customFormat="1">
      <c r="A1681" s="265">
        <v>212920</v>
      </c>
      <c r="B1681" s="265" t="s">
        <v>3417</v>
      </c>
      <c r="C1681" s="265" t="s">
        <v>265</v>
      </c>
      <c r="D1681" s="265" t="s">
        <v>265</v>
      </c>
      <c r="E1681" s="265" t="s">
        <v>264</v>
      </c>
      <c r="F1681" s="265" t="s">
        <v>264</v>
      </c>
      <c r="G1681" s="265" t="s">
        <v>265</v>
      </c>
      <c r="H1681" s="265" t="s">
        <v>265</v>
      </c>
      <c r="I1681" s="265" t="s">
        <v>265</v>
      </c>
      <c r="J1681" s="265" t="s">
        <v>265</v>
      </c>
      <c r="K1681" s="265" t="s">
        <v>265</v>
      </c>
      <c r="L1681" s="265" t="s">
        <v>265</v>
      </c>
      <c r="AQ1681" s="267"/>
    </row>
    <row r="1682" spans="1:43" s="265" customFormat="1">
      <c r="A1682" s="265">
        <v>216076</v>
      </c>
      <c r="B1682" s="265" t="s">
        <v>3417</v>
      </c>
      <c r="C1682" s="265" t="s">
        <v>265</v>
      </c>
      <c r="D1682" s="265" t="s">
        <v>266</v>
      </c>
      <c r="E1682" s="265" t="s">
        <v>266</v>
      </c>
      <c r="F1682" s="265" t="s">
        <v>266</v>
      </c>
      <c r="G1682" s="265" t="s">
        <v>266</v>
      </c>
      <c r="H1682" s="265" t="s">
        <v>265</v>
      </c>
      <c r="I1682" s="265" t="s">
        <v>265</v>
      </c>
      <c r="J1682" s="265" t="s">
        <v>265</v>
      </c>
      <c r="K1682" s="265" t="s">
        <v>265</v>
      </c>
      <c r="L1682" s="265" t="s">
        <v>265</v>
      </c>
      <c r="AQ1682" s="267"/>
    </row>
    <row r="1683" spans="1:43" s="265" customFormat="1">
      <c r="A1683" s="265">
        <v>216077</v>
      </c>
      <c r="B1683" s="265" t="s">
        <v>3417</v>
      </c>
      <c r="C1683" s="265" t="s">
        <v>266</v>
      </c>
      <c r="D1683" s="265" t="s">
        <v>266</v>
      </c>
      <c r="E1683" s="265" t="s">
        <v>266</v>
      </c>
      <c r="F1683" s="265" t="s">
        <v>266</v>
      </c>
      <c r="G1683" s="265" t="s">
        <v>266</v>
      </c>
      <c r="H1683" s="265" t="s">
        <v>265</v>
      </c>
      <c r="I1683" s="265" t="s">
        <v>265</v>
      </c>
      <c r="J1683" s="265" t="s">
        <v>265</v>
      </c>
      <c r="K1683" s="265" t="s">
        <v>265</v>
      </c>
      <c r="L1683" s="265" t="s">
        <v>265</v>
      </c>
      <c r="AQ1683" s="267"/>
    </row>
    <row r="1684" spans="1:43" s="265" customFormat="1">
      <c r="A1684" s="265">
        <v>215337</v>
      </c>
      <c r="B1684" s="265" t="s">
        <v>3417</v>
      </c>
      <c r="C1684" s="265" t="s">
        <v>266</v>
      </c>
      <c r="D1684" s="265" t="s">
        <v>264</v>
      </c>
      <c r="E1684" s="265" t="s">
        <v>266</v>
      </c>
      <c r="F1684" s="265" t="s">
        <v>266</v>
      </c>
      <c r="G1684" s="265" t="s">
        <v>266</v>
      </c>
      <c r="H1684" s="265" t="s">
        <v>266</v>
      </c>
      <c r="I1684" s="265" t="s">
        <v>266</v>
      </c>
      <c r="J1684" s="265" t="s">
        <v>264</v>
      </c>
      <c r="K1684" s="265" t="s">
        <v>264</v>
      </c>
      <c r="L1684" s="265" t="s">
        <v>266</v>
      </c>
      <c r="AQ1684" s="267"/>
    </row>
    <row r="1685" spans="1:43" s="265" customFormat="1">
      <c r="A1685" s="265">
        <v>216078</v>
      </c>
      <c r="B1685" s="265" t="s">
        <v>3417</v>
      </c>
      <c r="C1685" s="265" t="s">
        <v>266</v>
      </c>
      <c r="D1685" s="265" t="s">
        <v>266</v>
      </c>
      <c r="E1685" s="265" t="s">
        <v>266</v>
      </c>
      <c r="F1685" s="265" t="s">
        <v>266</v>
      </c>
      <c r="G1685" s="265" t="s">
        <v>266</v>
      </c>
      <c r="H1685" s="265" t="s">
        <v>265</v>
      </c>
      <c r="I1685" s="265" t="s">
        <v>265</v>
      </c>
      <c r="J1685" s="265" t="s">
        <v>265</v>
      </c>
      <c r="K1685" s="265" t="s">
        <v>265</v>
      </c>
      <c r="L1685" s="265" t="s">
        <v>265</v>
      </c>
      <c r="AQ1685" s="267"/>
    </row>
    <row r="1686" spans="1:43" s="265" customFormat="1">
      <c r="A1686" s="265">
        <v>215340</v>
      </c>
      <c r="B1686" s="265" t="s">
        <v>3417</v>
      </c>
      <c r="C1686" s="265" t="s">
        <v>264</v>
      </c>
      <c r="D1686" s="265" t="s">
        <v>264</v>
      </c>
      <c r="E1686" s="265" t="s">
        <v>266</v>
      </c>
      <c r="F1686" s="265" t="s">
        <v>266</v>
      </c>
      <c r="G1686" s="265" t="s">
        <v>266</v>
      </c>
      <c r="H1686" s="265" t="s">
        <v>265</v>
      </c>
      <c r="I1686" s="265" t="s">
        <v>265</v>
      </c>
      <c r="J1686" s="265" t="s">
        <v>266</v>
      </c>
      <c r="K1686" s="265" t="s">
        <v>266</v>
      </c>
      <c r="L1686" s="265" t="s">
        <v>264</v>
      </c>
      <c r="AQ1686" s="267"/>
    </row>
    <row r="1687" spans="1:43" s="265" customFormat="1">
      <c r="A1687" s="265">
        <v>212929</v>
      </c>
      <c r="B1687" s="265" t="s">
        <v>3417</v>
      </c>
      <c r="C1687" s="265" t="s">
        <v>264</v>
      </c>
      <c r="D1687" s="265" t="s">
        <v>266</v>
      </c>
      <c r="E1687" s="265" t="s">
        <v>266</v>
      </c>
      <c r="F1687" s="265" t="s">
        <v>264</v>
      </c>
      <c r="G1687" s="265" t="s">
        <v>264</v>
      </c>
      <c r="H1687" s="265" t="s">
        <v>265</v>
      </c>
      <c r="I1687" s="265" t="s">
        <v>266</v>
      </c>
      <c r="J1687" s="265" t="s">
        <v>264</v>
      </c>
      <c r="K1687" s="265" t="s">
        <v>264</v>
      </c>
      <c r="L1687" s="265" t="s">
        <v>264</v>
      </c>
      <c r="AQ1687" s="267"/>
    </row>
    <row r="1688" spans="1:43" s="265" customFormat="1">
      <c r="A1688" s="265">
        <v>215342</v>
      </c>
      <c r="B1688" s="265" t="s">
        <v>3417</v>
      </c>
      <c r="C1688" s="265" t="s">
        <v>265</v>
      </c>
      <c r="D1688" s="265" t="s">
        <v>264</v>
      </c>
      <c r="E1688" s="265" t="s">
        <v>264</v>
      </c>
      <c r="F1688" s="265" t="s">
        <v>264</v>
      </c>
      <c r="G1688" s="265" t="s">
        <v>265</v>
      </c>
      <c r="H1688" s="265" t="s">
        <v>265</v>
      </c>
      <c r="I1688" s="265" t="s">
        <v>266</v>
      </c>
      <c r="J1688" s="265" t="s">
        <v>266</v>
      </c>
      <c r="K1688" s="265" t="s">
        <v>266</v>
      </c>
      <c r="L1688" s="265" t="s">
        <v>265</v>
      </c>
      <c r="AQ1688" s="267"/>
    </row>
    <row r="1689" spans="1:43" s="265" customFormat="1">
      <c r="A1689" s="265">
        <v>216079</v>
      </c>
      <c r="B1689" s="265" t="s">
        <v>3417</v>
      </c>
      <c r="C1689" s="265" t="s">
        <v>266</v>
      </c>
      <c r="D1689" s="265" t="s">
        <v>266</v>
      </c>
      <c r="E1689" s="265" t="s">
        <v>265</v>
      </c>
      <c r="F1689" s="265" t="s">
        <v>266</v>
      </c>
      <c r="G1689" s="265" t="s">
        <v>265</v>
      </c>
      <c r="H1689" s="265" t="s">
        <v>265</v>
      </c>
      <c r="I1689" s="265" t="s">
        <v>265</v>
      </c>
      <c r="J1689" s="265" t="s">
        <v>265</v>
      </c>
      <c r="K1689" s="265" t="s">
        <v>265</v>
      </c>
      <c r="L1689" s="265" t="s">
        <v>265</v>
      </c>
      <c r="AQ1689" s="267"/>
    </row>
    <row r="1690" spans="1:43" s="265" customFormat="1">
      <c r="A1690" s="265">
        <v>216080</v>
      </c>
      <c r="B1690" s="265" t="s">
        <v>3417</v>
      </c>
      <c r="C1690" s="265" t="s">
        <v>266</v>
      </c>
      <c r="D1690" s="265" t="s">
        <v>266</v>
      </c>
      <c r="E1690" s="265" t="s">
        <v>266</v>
      </c>
      <c r="F1690" s="265" t="s">
        <v>266</v>
      </c>
      <c r="G1690" s="265" t="s">
        <v>266</v>
      </c>
      <c r="H1690" s="265" t="s">
        <v>265</v>
      </c>
      <c r="I1690" s="265" t="s">
        <v>265</v>
      </c>
      <c r="J1690" s="265" t="s">
        <v>265</v>
      </c>
      <c r="K1690" s="265" t="s">
        <v>265</v>
      </c>
      <c r="L1690" s="265" t="s">
        <v>265</v>
      </c>
      <c r="AQ1690" s="267"/>
    </row>
    <row r="1691" spans="1:43" s="265" customFormat="1">
      <c r="A1691" s="265">
        <v>216081</v>
      </c>
      <c r="B1691" s="265" t="s">
        <v>3417</v>
      </c>
      <c r="C1691" s="265" t="s">
        <v>266</v>
      </c>
      <c r="D1691" s="265" t="s">
        <v>266</v>
      </c>
      <c r="E1691" s="265" t="s">
        <v>266</v>
      </c>
      <c r="F1691" s="265" t="s">
        <v>266</v>
      </c>
      <c r="G1691" s="265" t="s">
        <v>266</v>
      </c>
      <c r="H1691" s="265" t="s">
        <v>265</v>
      </c>
      <c r="I1691" s="265" t="s">
        <v>265</v>
      </c>
      <c r="J1691" s="265" t="s">
        <v>265</v>
      </c>
      <c r="K1691" s="265" t="s">
        <v>265</v>
      </c>
      <c r="L1691" s="265" t="s">
        <v>265</v>
      </c>
      <c r="AQ1691" s="267"/>
    </row>
    <row r="1692" spans="1:43" s="265" customFormat="1">
      <c r="A1692" s="265">
        <v>216082</v>
      </c>
      <c r="B1692" s="265" t="s">
        <v>3417</v>
      </c>
      <c r="C1692" s="265" t="s">
        <v>266</v>
      </c>
      <c r="D1692" s="265" t="s">
        <v>266</v>
      </c>
      <c r="E1692" s="265" t="s">
        <v>266</v>
      </c>
      <c r="F1692" s="265" t="s">
        <v>266</v>
      </c>
      <c r="G1692" s="265" t="s">
        <v>266</v>
      </c>
      <c r="H1692" s="265" t="s">
        <v>265</v>
      </c>
      <c r="I1692" s="265" t="s">
        <v>265</v>
      </c>
      <c r="J1692" s="265" t="s">
        <v>265</v>
      </c>
      <c r="K1692" s="265" t="s">
        <v>265</v>
      </c>
      <c r="L1692" s="265" t="s">
        <v>265</v>
      </c>
      <c r="AQ1692" s="267"/>
    </row>
    <row r="1693" spans="1:43" s="265" customFormat="1">
      <c r="A1693" s="265">
        <v>216083</v>
      </c>
      <c r="B1693" s="265" t="s">
        <v>3417</v>
      </c>
      <c r="C1693" s="265" t="s">
        <v>266</v>
      </c>
      <c r="D1693" s="265" t="s">
        <v>265</v>
      </c>
      <c r="E1693" s="265" t="s">
        <v>265</v>
      </c>
      <c r="F1693" s="265" t="s">
        <v>266</v>
      </c>
      <c r="G1693" s="265" t="s">
        <v>265</v>
      </c>
      <c r="H1693" s="265" t="s">
        <v>265</v>
      </c>
      <c r="I1693" s="265" t="s">
        <v>265</v>
      </c>
      <c r="J1693" s="265" t="s">
        <v>265</v>
      </c>
      <c r="K1693" s="265" t="s">
        <v>265</v>
      </c>
      <c r="L1693" s="265" t="s">
        <v>265</v>
      </c>
      <c r="AQ1693" s="267"/>
    </row>
    <row r="1694" spans="1:43" s="265" customFormat="1">
      <c r="A1694" s="265">
        <v>216084</v>
      </c>
      <c r="B1694" s="265" t="s">
        <v>3417</v>
      </c>
      <c r="C1694" s="265" t="s">
        <v>266</v>
      </c>
      <c r="D1694" s="265" t="s">
        <v>266</v>
      </c>
      <c r="E1694" s="265" t="s">
        <v>266</v>
      </c>
      <c r="F1694" s="265" t="s">
        <v>266</v>
      </c>
      <c r="G1694" s="265" t="s">
        <v>266</v>
      </c>
      <c r="H1694" s="265" t="s">
        <v>265</v>
      </c>
      <c r="I1694" s="265" t="s">
        <v>265</v>
      </c>
      <c r="J1694" s="265" t="s">
        <v>265</v>
      </c>
      <c r="K1694" s="265" t="s">
        <v>265</v>
      </c>
      <c r="L1694" s="265" t="s">
        <v>265</v>
      </c>
      <c r="AQ1694" s="267"/>
    </row>
    <row r="1695" spans="1:43" s="265" customFormat="1">
      <c r="A1695" s="265">
        <v>216085</v>
      </c>
      <c r="B1695" s="265" t="s">
        <v>3417</v>
      </c>
      <c r="C1695" s="265" t="s">
        <v>265</v>
      </c>
      <c r="D1695" s="265" t="s">
        <v>266</v>
      </c>
      <c r="E1695" s="265" t="s">
        <v>266</v>
      </c>
      <c r="F1695" s="265" t="s">
        <v>266</v>
      </c>
      <c r="G1695" s="265" t="s">
        <v>266</v>
      </c>
      <c r="H1695" s="265" t="s">
        <v>265</v>
      </c>
      <c r="I1695" s="265" t="s">
        <v>265</v>
      </c>
      <c r="J1695" s="265" t="s">
        <v>265</v>
      </c>
      <c r="K1695" s="265" t="s">
        <v>265</v>
      </c>
      <c r="L1695" s="265" t="s">
        <v>265</v>
      </c>
      <c r="AQ1695" s="267"/>
    </row>
    <row r="1696" spans="1:43" s="265" customFormat="1">
      <c r="A1696" s="265">
        <v>212941</v>
      </c>
      <c r="B1696" s="265" t="s">
        <v>3417</v>
      </c>
      <c r="C1696" s="265" t="s">
        <v>264</v>
      </c>
      <c r="D1696" s="265" t="s">
        <v>264</v>
      </c>
      <c r="E1696" s="265" t="s">
        <v>264</v>
      </c>
      <c r="F1696" s="265" t="s">
        <v>264</v>
      </c>
      <c r="G1696" s="265" t="s">
        <v>264</v>
      </c>
      <c r="H1696" s="265" t="s">
        <v>266</v>
      </c>
      <c r="I1696" s="265" t="s">
        <v>266</v>
      </c>
      <c r="J1696" s="265" t="s">
        <v>266</v>
      </c>
      <c r="K1696" s="265" t="s">
        <v>266</v>
      </c>
      <c r="L1696" s="265" t="s">
        <v>264</v>
      </c>
      <c r="AQ1696" s="267"/>
    </row>
    <row r="1697" spans="1:43" s="265" customFormat="1">
      <c r="A1697" s="265">
        <v>212943</v>
      </c>
      <c r="B1697" s="265" t="s">
        <v>3417</v>
      </c>
      <c r="C1697" s="265" t="s">
        <v>266</v>
      </c>
      <c r="D1697" s="265" t="s">
        <v>266</v>
      </c>
      <c r="E1697" s="265" t="s">
        <v>264</v>
      </c>
      <c r="F1697" s="265" t="s">
        <v>264</v>
      </c>
      <c r="G1697" s="265" t="s">
        <v>264</v>
      </c>
      <c r="H1697" s="265" t="s">
        <v>265</v>
      </c>
      <c r="I1697" s="265" t="s">
        <v>264</v>
      </c>
      <c r="J1697" s="265" t="s">
        <v>265</v>
      </c>
      <c r="K1697" s="265" t="s">
        <v>264</v>
      </c>
      <c r="L1697" s="265" t="s">
        <v>264</v>
      </c>
      <c r="AQ1697" s="267"/>
    </row>
    <row r="1698" spans="1:43" s="265" customFormat="1">
      <c r="A1698" s="265">
        <v>215515</v>
      </c>
      <c r="B1698" s="265" t="s">
        <v>3417</v>
      </c>
      <c r="C1698" s="265" t="s">
        <v>265</v>
      </c>
      <c r="D1698" s="265" t="s">
        <v>264</v>
      </c>
      <c r="E1698" s="265" t="s">
        <v>264</v>
      </c>
      <c r="F1698" s="265" t="s">
        <v>265</v>
      </c>
      <c r="G1698" s="265" t="s">
        <v>265</v>
      </c>
      <c r="H1698" s="265" t="s">
        <v>265</v>
      </c>
      <c r="I1698" s="265" t="s">
        <v>266</v>
      </c>
      <c r="J1698" s="265" t="s">
        <v>265</v>
      </c>
      <c r="K1698" s="265" t="s">
        <v>265</v>
      </c>
      <c r="L1698" s="265" t="s">
        <v>266</v>
      </c>
      <c r="AQ1698" s="267"/>
    </row>
    <row r="1699" spans="1:43" s="265" customFormat="1">
      <c r="A1699" s="265">
        <v>216086</v>
      </c>
      <c r="B1699" s="265" t="s">
        <v>3417</v>
      </c>
      <c r="C1699" s="265" t="s">
        <v>266</v>
      </c>
      <c r="D1699" s="265" t="s">
        <v>266</v>
      </c>
      <c r="E1699" s="265" t="s">
        <v>265</v>
      </c>
      <c r="F1699" s="265" t="s">
        <v>265</v>
      </c>
      <c r="G1699" s="265" t="s">
        <v>265</v>
      </c>
      <c r="H1699" s="265" t="s">
        <v>265</v>
      </c>
      <c r="I1699" s="265" t="s">
        <v>265</v>
      </c>
      <c r="J1699" s="265" t="s">
        <v>265</v>
      </c>
      <c r="K1699" s="265" t="s">
        <v>265</v>
      </c>
      <c r="L1699" s="265" t="s">
        <v>265</v>
      </c>
      <c r="AQ1699" s="267"/>
    </row>
    <row r="1700" spans="1:43" s="265" customFormat="1">
      <c r="A1700" s="265">
        <v>216087</v>
      </c>
      <c r="B1700" s="265" t="s">
        <v>3417</v>
      </c>
      <c r="C1700" s="265" t="s">
        <v>265</v>
      </c>
      <c r="D1700" s="265" t="s">
        <v>266</v>
      </c>
      <c r="E1700" s="265" t="s">
        <v>266</v>
      </c>
      <c r="F1700" s="265" t="s">
        <v>265</v>
      </c>
      <c r="G1700" s="265" t="s">
        <v>266</v>
      </c>
      <c r="H1700" s="265" t="s">
        <v>265</v>
      </c>
      <c r="I1700" s="265" t="s">
        <v>265</v>
      </c>
      <c r="J1700" s="265" t="s">
        <v>265</v>
      </c>
      <c r="K1700" s="265" t="s">
        <v>265</v>
      </c>
      <c r="L1700" s="265" t="s">
        <v>265</v>
      </c>
      <c r="AQ1700" s="267"/>
    </row>
    <row r="1701" spans="1:43" s="265" customFormat="1">
      <c r="A1701" s="265">
        <v>216088</v>
      </c>
      <c r="B1701" s="265" t="s">
        <v>3417</v>
      </c>
      <c r="C1701" s="265" t="s">
        <v>266</v>
      </c>
      <c r="D1701" s="265" t="s">
        <v>266</v>
      </c>
      <c r="E1701" s="265" t="s">
        <v>266</v>
      </c>
      <c r="F1701" s="265" t="s">
        <v>265</v>
      </c>
      <c r="G1701" s="265" t="s">
        <v>265</v>
      </c>
      <c r="H1701" s="265" t="s">
        <v>265</v>
      </c>
      <c r="I1701" s="265" t="s">
        <v>265</v>
      </c>
      <c r="J1701" s="265" t="s">
        <v>265</v>
      </c>
      <c r="K1701" s="265" t="s">
        <v>265</v>
      </c>
      <c r="L1701" s="265" t="s">
        <v>265</v>
      </c>
      <c r="AQ1701" s="267"/>
    </row>
    <row r="1702" spans="1:43" s="265" customFormat="1">
      <c r="A1702" s="265">
        <v>214396</v>
      </c>
      <c r="B1702" s="265" t="s">
        <v>3417</v>
      </c>
      <c r="C1702" s="265" t="s">
        <v>264</v>
      </c>
      <c r="D1702" s="265" t="s">
        <v>266</v>
      </c>
      <c r="E1702" s="265" t="s">
        <v>266</v>
      </c>
      <c r="F1702" s="265" t="s">
        <v>264</v>
      </c>
      <c r="G1702" s="265" t="s">
        <v>265</v>
      </c>
      <c r="H1702" s="265" t="s">
        <v>264</v>
      </c>
      <c r="I1702" s="265" t="s">
        <v>264</v>
      </c>
      <c r="J1702" s="265" t="s">
        <v>266</v>
      </c>
      <c r="K1702" s="265" t="s">
        <v>266</v>
      </c>
      <c r="L1702" s="265" t="s">
        <v>265</v>
      </c>
      <c r="AQ1702" s="267"/>
    </row>
    <row r="1703" spans="1:43" s="265" customFormat="1">
      <c r="A1703" s="265">
        <v>216089</v>
      </c>
      <c r="B1703" s="265" t="s">
        <v>3417</v>
      </c>
      <c r="C1703" s="265" t="s">
        <v>266</v>
      </c>
      <c r="D1703" s="265" t="s">
        <v>266</v>
      </c>
      <c r="E1703" s="265" t="s">
        <v>266</v>
      </c>
      <c r="F1703" s="265" t="s">
        <v>266</v>
      </c>
      <c r="G1703" s="265" t="s">
        <v>266</v>
      </c>
      <c r="H1703" s="265" t="s">
        <v>265</v>
      </c>
      <c r="I1703" s="265" t="s">
        <v>265</v>
      </c>
      <c r="J1703" s="265" t="s">
        <v>265</v>
      </c>
      <c r="K1703" s="265" t="s">
        <v>265</v>
      </c>
      <c r="L1703" s="265" t="s">
        <v>265</v>
      </c>
      <c r="AQ1703" s="267"/>
    </row>
    <row r="1704" spans="1:43" s="265" customFormat="1">
      <c r="A1704" s="265">
        <v>216090</v>
      </c>
      <c r="B1704" s="265" t="s">
        <v>3417</v>
      </c>
      <c r="C1704" s="265" t="s">
        <v>265</v>
      </c>
      <c r="D1704" s="265" t="s">
        <v>266</v>
      </c>
      <c r="E1704" s="265" t="s">
        <v>266</v>
      </c>
      <c r="F1704" s="265" t="s">
        <v>266</v>
      </c>
      <c r="G1704" s="265" t="s">
        <v>265</v>
      </c>
      <c r="H1704" s="265" t="s">
        <v>265</v>
      </c>
      <c r="I1704" s="265" t="s">
        <v>265</v>
      </c>
      <c r="J1704" s="265" t="s">
        <v>265</v>
      </c>
      <c r="K1704" s="265" t="s">
        <v>265</v>
      </c>
      <c r="L1704" s="265" t="s">
        <v>265</v>
      </c>
      <c r="AQ1704" s="267"/>
    </row>
    <row r="1705" spans="1:43" s="265" customFormat="1">
      <c r="A1705" s="265">
        <v>216091</v>
      </c>
      <c r="B1705" s="265" t="s">
        <v>3417</v>
      </c>
      <c r="C1705" s="265" t="s">
        <v>266</v>
      </c>
      <c r="D1705" s="265" t="s">
        <v>266</v>
      </c>
      <c r="E1705" s="265" t="s">
        <v>266</v>
      </c>
      <c r="F1705" s="265" t="s">
        <v>266</v>
      </c>
      <c r="G1705" s="265" t="s">
        <v>266</v>
      </c>
      <c r="H1705" s="265" t="s">
        <v>265</v>
      </c>
      <c r="I1705" s="265" t="s">
        <v>265</v>
      </c>
      <c r="J1705" s="265" t="s">
        <v>265</v>
      </c>
      <c r="K1705" s="265" t="s">
        <v>265</v>
      </c>
      <c r="L1705" s="265" t="s">
        <v>265</v>
      </c>
      <c r="AQ1705" s="267"/>
    </row>
    <row r="1706" spans="1:43" s="265" customFormat="1">
      <c r="A1706" s="265">
        <v>216092</v>
      </c>
      <c r="B1706" s="265" t="s">
        <v>3417</v>
      </c>
      <c r="C1706" s="265" t="s">
        <v>266</v>
      </c>
      <c r="D1706" s="265" t="s">
        <v>266</v>
      </c>
      <c r="E1706" s="265" t="s">
        <v>266</v>
      </c>
      <c r="F1706" s="265" t="s">
        <v>266</v>
      </c>
      <c r="G1706" s="265" t="s">
        <v>266</v>
      </c>
      <c r="H1706" s="265" t="s">
        <v>265</v>
      </c>
      <c r="I1706" s="265" t="s">
        <v>265</v>
      </c>
      <c r="J1706" s="265" t="s">
        <v>265</v>
      </c>
      <c r="K1706" s="265" t="s">
        <v>265</v>
      </c>
      <c r="L1706" s="265" t="s">
        <v>265</v>
      </c>
      <c r="AQ1706" s="267"/>
    </row>
    <row r="1707" spans="1:43" s="265" customFormat="1">
      <c r="A1707" s="265">
        <v>216093</v>
      </c>
      <c r="B1707" s="265" t="s">
        <v>3417</v>
      </c>
      <c r="C1707" s="265" t="s">
        <v>266</v>
      </c>
      <c r="D1707" s="265" t="s">
        <v>266</v>
      </c>
      <c r="E1707" s="265" t="s">
        <v>266</v>
      </c>
      <c r="F1707" s="265" t="s">
        <v>265</v>
      </c>
      <c r="G1707" s="265" t="s">
        <v>265</v>
      </c>
      <c r="H1707" s="265" t="s">
        <v>265</v>
      </c>
      <c r="I1707" s="265" t="s">
        <v>265</v>
      </c>
      <c r="J1707" s="265" t="s">
        <v>265</v>
      </c>
      <c r="K1707" s="265" t="s">
        <v>265</v>
      </c>
      <c r="L1707" s="265" t="s">
        <v>265</v>
      </c>
      <c r="AQ1707" s="267"/>
    </row>
    <row r="1708" spans="1:43" s="265" customFormat="1">
      <c r="A1708" s="265">
        <v>215355</v>
      </c>
      <c r="B1708" s="265" t="s">
        <v>3417</v>
      </c>
      <c r="C1708" s="265" t="s">
        <v>264</v>
      </c>
      <c r="D1708" s="265" t="s">
        <v>266</v>
      </c>
      <c r="E1708" s="265" t="s">
        <v>266</v>
      </c>
      <c r="F1708" s="265" t="s">
        <v>266</v>
      </c>
      <c r="G1708" s="265" t="s">
        <v>266</v>
      </c>
      <c r="H1708" s="265" t="s">
        <v>266</v>
      </c>
      <c r="I1708" s="265" t="s">
        <v>264</v>
      </c>
      <c r="J1708" s="265" t="s">
        <v>266</v>
      </c>
      <c r="K1708" s="265" t="s">
        <v>266</v>
      </c>
      <c r="L1708" s="265" t="s">
        <v>264</v>
      </c>
      <c r="AQ1708" s="267"/>
    </row>
    <row r="1709" spans="1:43" s="265" customFormat="1" ht="15.75">
      <c r="A1709" s="268">
        <v>216094</v>
      </c>
      <c r="B1709" s="265" t="s">
        <v>3417</v>
      </c>
      <c r="C1709" s="269" t="s">
        <v>265</v>
      </c>
      <c r="D1709" s="269" t="s">
        <v>265</v>
      </c>
      <c r="E1709" s="269" t="s">
        <v>265</v>
      </c>
      <c r="F1709" s="269" t="s">
        <v>265</v>
      </c>
      <c r="G1709" s="269" t="s">
        <v>265</v>
      </c>
      <c r="H1709" s="269" t="s">
        <v>265</v>
      </c>
      <c r="I1709" s="269" t="s">
        <v>265</v>
      </c>
      <c r="J1709" s="269" t="s">
        <v>265</v>
      </c>
      <c r="K1709" s="269" t="s">
        <v>265</v>
      </c>
      <c r="L1709" s="269" t="s">
        <v>265</v>
      </c>
      <c r="M1709" s="269"/>
      <c r="N1709" s="269"/>
      <c r="O1709" s="269"/>
      <c r="P1709" s="269"/>
      <c r="Q1709" s="269"/>
      <c r="R1709" s="269"/>
      <c r="S1709" s="269"/>
      <c r="T1709" s="269"/>
      <c r="U1709" s="269"/>
      <c r="V1709" s="269"/>
      <c r="W1709" s="269"/>
      <c r="X1709" s="269"/>
      <c r="Y1709" s="269"/>
      <c r="Z1709" s="269"/>
      <c r="AA1709" s="269"/>
      <c r="AB1709" s="269"/>
      <c r="AC1709" s="269"/>
      <c r="AD1709" s="269"/>
      <c r="AE1709" s="269"/>
      <c r="AF1709" s="269"/>
      <c r="AG1709" s="269"/>
      <c r="AH1709" s="269"/>
      <c r="AI1709" s="269"/>
      <c r="AJ1709" s="269"/>
      <c r="AK1709" s="269"/>
      <c r="AL1709" s="269"/>
      <c r="AM1709" s="269"/>
      <c r="AN1709" s="269"/>
      <c r="AO1709" s="269"/>
      <c r="AP1709" s="269"/>
      <c r="AQ1709" s="267"/>
    </row>
    <row r="1710" spans="1:43" s="265" customFormat="1">
      <c r="A1710" s="265">
        <v>215356</v>
      </c>
      <c r="B1710" s="265" t="s">
        <v>3417</v>
      </c>
      <c r="C1710" s="265" t="s">
        <v>264</v>
      </c>
      <c r="D1710" s="265" t="s">
        <v>264</v>
      </c>
      <c r="E1710" s="265" t="s">
        <v>264</v>
      </c>
      <c r="F1710" s="265" t="s">
        <v>264</v>
      </c>
      <c r="G1710" s="265" t="s">
        <v>264</v>
      </c>
      <c r="H1710" s="265" t="s">
        <v>266</v>
      </c>
      <c r="I1710" s="265" t="s">
        <v>266</v>
      </c>
      <c r="J1710" s="265" t="s">
        <v>265</v>
      </c>
      <c r="K1710" s="265" t="s">
        <v>266</v>
      </c>
      <c r="L1710" s="265" t="s">
        <v>266</v>
      </c>
      <c r="AQ1710" s="267"/>
    </row>
    <row r="1711" spans="1:43" s="265" customFormat="1">
      <c r="A1711" s="265">
        <v>216095</v>
      </c>
      <c r="B1711" s="265" t="s">
        <v>3417</v>
      </c>
      <c r="C1711" s="265" t="s">
        <v>266</v>
      </c>
      <c r="D1711" s="265" t="s">
        <v>266</v>
      </c>
      <c r="E1711" s="265" t="s">
        <v>266</v>
      </c>
      <c r="F1711" s="265" t="s">
        <v>266</v>
      </c>
      <c r="G1711" s="265" t="s">
        <v>266</v>
      </c>
      <c r="H1711" s="265" t="s">
        <v>265</v>
      </c>
      <c r="I1711" s="265" t="s">
        <v>265</v>
      </c>
      <c r="J1711" s="265" t="s">
        <v>265</v>
      </c>
      <c r="K1711" s="265" t="s">
        <v>265</v>
      </c>
      <c r="L1711" s="265" t="s">
        <v>265</v>
      </c>
      <c r="AQ1711" s="267"/>
    </row>
    <row r="1712" spans="1:43" s="265" customFormat="1">
      <c r="A1712" s="265">
        <v>216096</v>
      </c>
      <c r="B1712" s="265" t="s">
        <v>3417</v>
      </c>
      <c r="C1712" s="265" t="s">
        <v>266</v>
      </c>
      <c r="D1712" s="265" t="s">
        <v>266</v>
      </c>
      <c r="E1712" s="265" t="s">
        <v>266</v>
      </c>
      <c r="F1712" s="265" t="s">
        <v>266</v>
      </c>
      <c r="G1712" s="265" t="s">
        <v>266</v>
      </c>
      <c r="H1712" s="265" t="s">
        <v>265</v>
      </c>
      <c r="I1712" s="265" t="s">
        <v>265</v>
      </c>
      <c r="J1712" s="265" t="s">
        <v>265</v>
      </c>
      <c r="K1712" s="265" t="s">
        <v>265</v>
      </c>
      <c r="L1712" s="265" t="s">
        <v>265</v>
      </c>
      <c r="AQ1712" s="267"/>
    </row>
    <row r="1713" spans="1:43" s="265" customFormat="1">
      <c r="A1713" s="265">
        <v>214403</v>
      </c>
      <c r="B1713" s="265" t="s">
        <v>3417</v>
      </c>
      <c r="C1713" s="265" t="s">
        <v>264</v>
      </c>
      <c r="D1713" s="265" t="s">
        <v>264</v>
      </c>
      <c r="E1713" s="265" t="s">
        <v>264</v>
      </c>
      <c r="F1713" s="265" t="s">
        <v>264</v>
      </c>
      <c r="G1713" s="265" t="s">
        <v>264</v>
      </c>
      <c r="H1713" s="265" t="s">
        <v>265</v>
      </c>
      <c r="I1713" s="265" t="s">
        <v>264</v>
      </c>
      <c r="J1713" s="265" t="s">
        <v>266</v>
      </c>
      <c r="K1713" s="265" t="s">
        <v>266</v>
      </c>
      <c r="L1713" s="265" t="s">
        <v>266</v>
      </c>
      <c r="AQ1713" s="267"/>
    </row>
    <row r="1714" spans="1:43" s="265" customFormat="1" ht="15.75">
      <c r="A1714" s="268">
        <v>215361</v>
      </c>
      <c r="B1714" s="265" t="s">
        <v>3417</v>
      </c>
      <c r="C1714" s="269" t="s">
        <v>265</v>
      </c>
      <c r="D1714" s="269" t="s">
        <v>264</v>
      </c>
      <c r="E1714" s="269" t="s">
        <v>264</v>
      </c>
      <c r="F1714" s="269" t="s">
        <v>265</v>
      </c>
      <c r="G1714" s="269" t="s">
        <v>265</v>
      </c>
      <c r="H1714" s="269" t="s">
        <v>265</v>
      </c>
      <c r="I1714" s="269" t="s">
        <v>265</v>
      </c>
      <c r="J1714" s="269" t="s">
        <v>265</v>
      </c>
      <c r="K1714" s="269" t="s">
        <v>266</v>
      </c>
      <c r="L1714" s="269" t="s">
        <v>265</v>
      </c>
      <c r="M1714" s="269"/>
      <c r="N1714" s="269"/>
      <c r="O1714" s="269"/>
      <c r="P1714" s="269"/>
      <c r="Q1714" s="269"/>
      <c r="R1714" s="269"/>
      <c r="S1714" s="269"/>
      <c r="T1714" s="269"/>
      <c r="U1714" s="269"/>
      <c r="V1714" s="269"/>
      <c r="W1714" s="269"/>
      <c r="X1714" s="269"/>
      <c r="Y1714" s="269"/>
      <c r="Z1714" s="269"/>
      <c r="AA1714" s="269"/>
      <c r="AB1714" s="269"/>
      <c r="AC1714" s="269"/>
      <c r="AD1714" s="269"/>
      <c r="AE1714" s="269"/>
      <c r="AF1714" s="269"/>
      <c r="AG1714" s="269"/>
      <c r="AH1714" s="269"/>
      <c r="AI1714" s="269"/>
      <c r="AJ1714" s="269"/>
      <c r="AK1714" s="269"/>
      <c r="AL1714" s="269"/>
      <c r="AM1714" s="269"/>
      <c r="AN1714" s="269"/>
      <c r="AO1714" s="269"/>
      <c r="AP1714" s="269"/>
      <c r="AQ1714" s="267"/>
    </row>
    <row r="1715" spans="1:43" s="265" customFormat="1">
      <c r="A1715" s="265">
        <v>209262</v>
      </c>
      <c r="B1715" s="265" t="s">
        <v>3417</v>
      </c>
      <c r="C1715" s="265" t="s">
        <v>266</v>
      </c>
      <c r="D1715" s="265" t="s">
        <v>266</v>
      </c>
      <c r="E1715" s="265" t="s">
        <v>264</v>
      </c>
      <c r="F1715" s="265" t="s">
        <v>264</v>
      </c>
      <c r="G1715" s="265" t="s">
        <v>265</v>
      </c>
      <c r="H1715" s="265" t="s">
        <v>265</v>
      </c>
      <c r="I1715" s="265" t="s">
        <v>265</v>
      </c>
      <c r="J1715" s="265" t="s">
        <v>265</v>
      </c>
      <c r="K1715" s="265" t="s">
        <v>265</v>
      </c>
      <c r="L1715" s="265" t="s">
        <v>265</v>
      </c>
      <c r="AQ1715" s="267"/>
    </row>
    <row r="1716" spans="1:43" s="265" customFormat="1">
      <c r="A1716" s="265">
        <v>214409</v>
      </c>
      <c r="B1716" s="265" t="s">
        <v>3417</v>
      </c>
      <c r="C1716" s="265" t="s">
        <v>264</v>
      </c>
      <c r="D1716" s="265" t="s">
        <v>264</v>
      </c>
      <c r="E1716" s="265" t="s">
        <v>264</v>
      </c>
      <c r="F1716" s="265" t="s">
        <v>264</v>
      </c>
      <c r="G1716" s="265" t="s">
        <v>264</v>
      </c>
      <c r="H1716" s="265" t="s">
        <v>266</v>
      </c>
      <c r="I1716" s="265" t="s">
        <v>266</v>
      </c>
      <c r="J1716" s="265" t="s">
        <v>266</v>
      </c>
      <c r="K1716" s="265" t="s">
        <v>266</v>
      </c>
      <c r="L1716" s="265" t="s">
        <v>266</v>
      </c>
      <c r="AQ1716" s="267"/>
    </row>
    <row r="1717" spans="1:43" s="265" customFormat="1">
      <c r="A1717" s="265">
        <v>211986</v>
      </c>
      <c r="B1717" s="265" t="s">
        <v>3417</v>
      </c>
      <c r="C1717" s="265" t="s">
        <v>264</v>
      </c>
      <c r="D1717" s="265" t="s">
        <v>264</v>
      </c>
      <c r="E1717" s="265" t="s">
        <v>266</v>
      </c>
      <c r="F1717" s="265" t="s">
        <v>266</v>
      </c>
      <c r="G1717" s="265" t="s">
        <v>265</v>
      </c>
      <c r="H1717" s="265" t="s">
        <v>265</v>
      </c>
      <c r="I1717" s="265" t="s">
        <v>265</v>
      </c>
      <c r="J1717" s="265" t="s">
        <v>266</v>
      </c>
      <c r="K1717" s="265" t="s">
        <v>265</v>
      </c>
      <c r="L1717" s="265" t="s">
        <v>265</v>
      </c>
      <c r="AQ1717" s="267"/>
    </row>
    <row r="1718" spans="1:43" s="265" customFormat="1">
      <c r="A1718" s="265">
        <v>215367</v>
      </c>
      <c r="B1718" s="265" t="s">
        <v>3417</v>
      </c>
      <c r="C1718" s="265" t="s">
        <v>264</v>
      </c>
      <c r="D1718" s="265" t="s">
        <v>266</v>
      </c>
      <c r="E1718" s="265" t="s">
        <v>266</v>
      </c>
      <c r="F1718" s="265" t="s">
        <v>264</v>
      </c>
      <c r="G1718" s="265" t="s">
        <v>264</v>
      </c>
      <c r="H1718" s="265" t="s">
        <v>266</v>
      </c>
      <c r="I1718" s="265" t="s">
        <v>266</v>
      </c>
      <c r="J1718" s="265" t="s">
        <v>266</v>
      </c>
      <c r="K1718" s="265" t="s">
        <v>266</v>
      </c>
      <c r="L1718" s="265" t="s">
        <v>266</v>
      </c>
      <c r="AQ1718" s="267"/>
    </row>
    <row r="1719" spans="1:43" s="265" customFormat="1">
      <c r="A1719" s="265">
        <v>214411</v>
      </c>
      <c r="B1719" s="265" t="s">
        <v>3417</v>
      </c>
      <c r="C1719" s="265" t="s">
        <v>264</v>
      </c>
      <c r="D1719" s="265" t="s">
        <v>266</v>
      </c>
      <c r="E1719" s="265" t="s">
        <v>266</v>
      </c>
      <c r="F1719" s="265" t="s">
        <v>264</v>
      </c>
      <c r="G1719" s="265" t="s">
        <v>264</v>
      </c>
      <c r="H1719" s="265" t="s">
        <v>266</v>
      </c>
      <c r="I1719" s="265" t="s">
        <v>266</v>
      </c>
      <c r="J1719" s="265" t="s">
        <v>264</v>
      </c>
      <c r="K1719" s="265" t="s">
        <v>264</v>
      </c>
      <c r="L1719" s="265" t="s">
        <v>266</v>
      </c>
      <c r="AQ1719" s="267"/>
    </row>
    <row r="1720" spans="1:43" s="265" customFormat="1">
      <c r="A1720" s="265">
        <v>214412</v>
      </c>
      <c r="B1720" s="265" t="s">
        <v>3417</v>
      </c>
      <c r="C1720" s="265" t="s">
        <v>265</v>
      </c>
      <c r="D1720" s="265" t="s">
        <v>266</v>
      </c>
      <c r="E1720" s="265" t="s">
        <v>266</v>
      </c>
      <c r="F1720" s="265" t="s">
        <v>264</v>
      </c>
      <c r="G1720" s="265" t="s">
        <v>266</v>
      </c>
      <c r="H1720" s="265" t="s">
        <v>265</v>
      </c>
      <c r="I1720" s="265" t="s">
        <v>266</v>
      </c>
      <c r="J1720" s="265" t="s">
        <v>265</v>
      </c>
      <c r="K1720" s="265" t="s">
        <v>265</v>
      </c>
      <c r="L1720" s="265" t="s">
        <v>265</v>
      </c>
      <c r="AQ1720" s="267"/>
    </row>
    <row r="1721" spans="1:43" s="265" customFormat="1">
      <c r="A1721" s="265">
        <v>208002</v>
      </c>
      <c r="B1721" s="265" t="s">
        <v>3417</v>
      </c>
      <c r="C1721" s="265" t="s">
        <v>264</v>
      </c>
      <c r="D1721" s="265" t="s">
        <v>266</v>
      </c>
      <c r="E1721" s="265" t="s">
        <v>264</v>
      </c>
      <c r="F1721" s="265" t="s">
        <v>264</v>
      </c>
      <c r="G1721" s="265" t="s">
        <v>266</v>
      </c>
      <c r="H1721" s="265" t="s">
        <v>266</v>
      </c>
      <c r="I1721" s="265" t="s">
        <v>266</v>
      </c>
      <c r="J1721" s="265" t="s">
        <v>266</v>
      </c>
      <c r="K1721" s="265" t="s">
        <v>264</v>
      </c>
      <c r="L1721" s="265" t="s">
        <v>264</v>
      </c>
      <c r="AQ1721" s="267"/>
    </row>
    <row r="1722" spans="1:43" s="265" customFormat="1">
      <c r="A1722" s="265">
        <v>214415</v>
      </c>
      <c r="B1722" s="265" t="s">
        <v>3417</v>
      </c>
      <c r="C1722" s="265" t="s">
        <v>264</v>
      </c>
      <c r="D1722" s="265" t="s">
        <v>264</v>
      </c>
      <c r="E1722" s="265" t="s">
        <v>264</v>
      </c>
      <c r="F1722" s="265" t="s">
        <v>264</v>
      </c>
      <c r="G1722" s="265" t="s">
        <v>265</v>
      </c>
      <c r="H1722" s="265" t="s">
        <v>265</v>
      </c>
      <c r="I1722" s="265" t="s">
        <v>266</v>
      </c>
      <c r="J1722" s="265" t="s">
        <v>266</v>
      </c>
      <c r="K1722" s="265" t="s">
        <v>266</v>
      </c>
      <c r="L1722" s="265" t="s">
        <v>266</v>
      </c>
      <c r="AQ1722" s="267"/>
    </row>
    <row r="1723" spans="1:43" s="265" customFormat="1">
      <c r="A1723" s="265">
        <v>214416</v>
      </c>
      <c r="B1723" s="265" t="s">
        <v>3417</v>
      </c>
      <c r="C1723" s="265" t="s">
        <v>264</v>
      </c>
      <c r="D1723" s="265" t="s">
        <v>264</v>
      </c>
      <c r="E1723" s="265" t="s">
        <v>264</v>
      </c>
      <c r="F1723" s="265" t="s">
        <v>264</v>
      </c>
      <c r="G1723" s="265" t="s">
        <v>266</v>
      </c>
      <c r="H1723" s="265" t="s">
        <v>265</v>
      </c>
      <c r="I1723" s="265" t="s">
        <v>264</v>
      </c>
      <c r="J1723" s="265" t="s">
        <v>266</v>
      </c>
      <c r="K1723" s="265" t="s">
        <v>266</v>
      </c>
      <c r="L1723" s="265" t="s">
        <v>265</v>
      </c>
      <c r="AQ1723" s="267"/>
    </row>
    <row r="1724" spans="1:43" s="265" customFormat="1">
      <c r="A1724" s="265">
        <v>211338</v>
      </c>
      <c r="B1724" s="265" t="s">
        <v>3417</v>
      </c>
      <c r="C1724" s="265" t="s">
        <v>264</v>
      </c>
      <c r="D1724" s="265" t="s">
        <v>264</v>
      </c>
      <c r="E1724" s="265" t="s">
        <v>264</v>
      </c>
      <c r="F1724" s="265" t="s">
        <v>264</v>
      </c>
      <c r="G1724" s="265" t="s">
        <v>266</v>
      </c>
      <c r="H1724" s="265" t="s">
        <v>264</v>
      </c>
      <c r="I1724" s="265" t="s">
        <v>264</v>
      </c>
      <c r="J1724" s="265" t="s">
        <v>264</v>
      </c>
      <c r="K1724" s="265" t="s">
        <v>266</v>
      </c>
      <c r="L1724" s="265" t="s">
        <v>266</v>
      </c>
      <c r="AQ1724" s="267"/>
    </row>
    <row r="1725" spans="1:43" s="265" customFormat="1">
      <c r="A1725" s="265">
        <v>216097</v>
      </c>
      <c r="B1725" s="265" t="s">
        <v>3417</v>
      </c>
      <c r="C1725" s="265" t="s">
        <v>265</v>
      </c>
      <c r="D1725" s="265" t="s">
        <v>266</v>
      </c>
      <c r="E1725" s="265" t="s">
        <v>266</v>
      </c>
      <c r="F1725" s="265" t="s">
        <v>266</v>
      </c>
      <c r="G1725" s="265" t="s">
        <v>266</v>
      </c>
      <c r="H1725" s="265" t="s">
        <v>265</v>
      </c>
      <c r="I1725" s="265" t="s">
        <v>265</v>
      </c>
      <c r="J1725" s="265" t="s">
        <v>265</v>
      </c>
      <c r="K1725" s="265" t="s">
        <v>265</v>
      </c>
      <c r="L1725" s="265" t="s">
        <v>265</v>
      </c>
      <c r="AQ1725" s="267"/>
    </row>
    <row r="1726" spans="1:43" s="265" customFormat="1">
      <c r="A1726" s="265">
        <v>216098</v>
      </c>
      <c r="B1726" s="265" t="s">
        <v>3417</v>
      </c>
      <c r="C1726" s="265" t="s">
        <v>265</v>
      </c>
      <c r="D1726" s="265" t="s">
        <v>265</v>
      </c>
      <c r="E1726" s="265" t="s">
        <v>266</v>
      </c>
      <c r="F1726" s="265" t="s">
        <v>266</v>
      </c>
      <c r="G1726" s="265" t="s">
        <v>266</v>
      </c>
      <c r="H1726" s="265" t="s">
        <v>265</v>
      </c>
      <c r="I1726" s="265" t="s">
        <v>265</v>
      </c>
      <c r="J1726" s="265" t="s">
        <v>265</v>
      </c>
      <c r="K1726" s="265" t="s">
        <v>265</v>
      </c>
      <c r="L1726" s="265" t="s">
        <v>265</v>
      </c>
      <c r="AQ1726" s="267"/>
    </row>
    <row r="1727" spans="1:43" s="265" customFormat="1" ht="15.75">
      <c r="A1727" s="268">
        <v>212967</v>
      </c>
      <c r="B1727" s="265" t="s">
        <v>3417</v>
      </c>
      <c r="C1727" s="269" t="s">
        <v>264</v>
      </c>
      <c r="D1727" s="269" t="s">
        <v>266</v>
      </c>
      <c r="E1727" s="269" t="s">
        <v>264</v>
      </c>
      <c r="F1727" s="269" t="s">
        <v>264</v>
      </c>
      <c r="G1727" s="269" t="s">
        <v>265</v>
      </c>
      <c r="H1727" s="269" t="s">
        <v>265</v>
      </c>
      <c r="I1727" s="269" t="s">
        <v>266</v>
      </c>
      <c r="J1727" s="269" t="s">
        <v>266</v>
      </c>
      <c r="K1727" s="269" t="s">
        <v>266</v>
      </c>
      <c r="L1727" s="269" t="s">
        <v>264</v>
      </c>
      <c r="M1727" s="269"/>
      <c r="N1727" s="269"/>
      <c r="O1727" s="269"/>
      <c r="P1727" s="269"/>
      <c r="Q1727" s="269"/>
      <c r="R1727" s="269"/>
      <c r="S1727" s="269"/>
      <c r="T1727" s="269"/>
      <c r="U1727" s="269"/>
      <c r="V1727" s="269"/>
      <c r="W1727" s="269"/>
      <c r="X1727" s="269"/>
      <c r="Y1727" s="269"/>
      <c r="Z1727" s="269"/>
      <c r="AA1727" s="269"/>
      <c r="AB1727" s="269"/>
      <c r="AC1727" s="269"/>
      <c r="AD1727" s="269"/>
      <c r="AE1727" s="269"/>
      <c r="AF1727" s="269"/>
      <c r="AG1727" s="269"/>
      <c r="AH1727" s="269"/>
      <c r="AI1727" s="269"/>
      <c r="AJ1727" s="269"/>
      <c r="AK1727" s="269"/>
      <c r="AL1727" s="269"/>
      <c r="AM1727" s="269"/>
      <c r="AN1727" s="269"/>
      <c r="AO1727" s="269"/>
      <c r="AP1727" s="269"/>
      <c r="AQ1727" s="267"/>
    </row>
    <row r="1728" spans="1:43" s="265" customFormat="1">
      <c r="A1728" s="265">
        <v>215370</v>
      </c>
      <c r="B1728" s="265" t="s">
        <v>3417</v>
      </c>
      <c r="C1728" s="265" t="s">
        <v>266</v>
      </c>
      <c r="D1728" s="265" t="s">
        <v>264</v>
      </c>
      <c r="E1728" s="265" t="s">
        <v>264</v>
      </c>
      <c r="F1728" s="265" t="s">
        <v>266</v>
      </c>
      <c r="G1728" s="265" t="s">
        <v>266</v>
      </c>
      <c r="H1728" s="265" t="s">
        <v>265</v>
      </c>
      <c r="I1728" s="265" t="s">
        <v>265</v>
      </c>
      <c r="J1728" s="265" t="s">
        <v>265</v>
      </c>
      <c r="K1728" s="265" t="s">
        <v>265</v>
      </c>
      <c r="L1728" s="265" t="s">
        <v>265</v>
      </c>
      <c r="AQ1728" s="267"/>
    </row>
    <row r="1729" spans="1:43" s="265" customFormat="1">
      <c r="A1729" s="265">
        <v>214422</v>
      </c>
      <c r="B1729" s="265" t="s">
        <v>3417</v>
      </c>
      <c r="C1729" s="265" t="s">
        <v>265</v>
      </c>
      <c r="D1729" s="265" t="s">
        <v>266</v>
      </c>
      <c r="E1729" s="265" t="s">
        <v>266</v>
      </c>
      <c r="F1729" s="265" t="s">
        <v>266</v>
      </c>
      <c r="G1729" s="265" t="s">
        <v>265</v>
      </c>
      <c r="H1729" s="265" t="s">
        <v>266</v>
      </c>
      <c r="I1729" s="265" t="s">
        <v>265</v>
      </c>
      <c r="J1729" s="265" t="s">
        <v>266</v>
      </c>
      <c r="K1729" s="265" t="s">
        <v>265</v>
      </c>
      <c r="L1729" s="265" t="s">
        <v>265</v>
      </c>
      <c r="AQ1729" s="267"/>
    </row>
    <row r="1730" spans="1:43" s="265" customFormat="1">
      <c r="A1730" s="265">
        <v>211340</v>
      </c>
      <c r="B1730" s="265" t="s">
        <v>3417</v>
      </c>
      <c r="C1730" s="265" t="s">
        <v>266</v>
      </c>
      <c r="D1730" s="265" t="s">
        <v>264</v>
      </c>
      <c r="E1730" s="265" t="s">
        <v>264</v>
      </c>
      <c r="F1730" s="265" t="s">
        <v>266</v>
      </c>
      <c r="G1730" s="265" t="s">
        <v>265</v>
      </c>
      <c r="H1730" s="265" t="s">
        <v>265</v>
      </c>
      <c r="I1730" s="265" t="s">
        <v>266</v>
      </c>
      <c r="J1730" s="265" t="s">
        <v>265</v>
      </c>
      <c r="K1730" s="265" t="s">
        <v>266</v>
      </c>
      <c r="L1730" s="265" t="s">
        <v>265</v>
      </c>
      <c r="AQ1730" s="267"/>
    </row>
    <row r="1731" spans="1:43" s="265" customFormat="1">
      <c r="A1731" s="265">
        <v>216100</v>
      </c>
      <c r="B1731" s="265" t="s">
        <v>3417</v>
      </c>
      <c r="C1731" s="265" t="s">
        <v>266</v>
      </c>
      <c r="D1731" s="265" t="s">
        <v>266</v>
      </c>
      <c r="E1731" s="265" t="s">
        <v>266</v>
      </c>
      <c r="F1731" s="265" t="s">
        <v>266</v>
      </c>
      <c r="G1731" s="265" t="s">
        <v>266</v>
      </c>
      <c r="H1731" s="265" t="s">
        <v>265</v>
      </c>
      <c r="I1731" s="265" t="s">
        <v>265</v>
      </c>
      <c r="J1731" s="265" t="s">
        <v>265</v>
      </c>
      <c r="K1731" s="265" t="s">
        <v>265</v>
      </c>
      <c r="L1731" s="265" t="s">
        <v>265</v>
      </c>
      <c r="AQ1731" s="267"/>
    </row>
    <row r="1732" spans="1:43" s="265" customFormat="1">
      <c r="A1732" s="265">
        <v>214428</v>
      </c>
      <c r="B1732" s="265" t="s">
        <v>3417</v>
      </c>
      <c r="C1732" s="265" t="s">
        <v>264</v>
      </c>
      <c r="D1732" s="265" t="s">
        <v>264</v>
      </c>
      <c r="E1732" s="265" t="s">
        <v>264</v>
      </c>
      <c r="F1732" s="265" t="s">
        <v>264</v>
      </c>
      <c r="G1732" s="265" t="s">
        <v>264</v>
      </c>
      <c r="H1732" s="265" t="s">
        <v>265</v>
      </c>
      <c r="I1732" s="265" t="s">
        <v>264</v>
      </c>
      <c r="J1732" s="265" t="s">
        <v>264</v>
      </c>
      <c r="K1732" s="265" t="s">
        <v>264</v>
      </c>
      <c r="L1732" s="265" t="s">
        <v>265</v>
      </c>
      <c r="AQ1732" s="267"/>
    </row>
    <row r="1733" spans="1:43" s="265" customFormat="1">
      <c r="A1733" s="265">
        <v>216101</v>
      </c>
      <c r="B1733" s="265" t="s">
        <v>3417</v>
      </c>
      <c r="C1733" s="265" t="s">
        <v>266</v>
      </c>
      <c r="D1733" s="265" t="s">
        <v>266</v>
      </c>
      <c r="E1733" s="265" t="s">
        <v>266</v>
      </c>
      <c r="F1733" s="265" t="s">
        <v>265</v>
      </c>
      <c r="G1733" s="265" t="s">
        <v>266</v>
      </c>
      <c r="H1733" s="265" t="s">
        <v>265</v>
      </c>
      <c r="I1733" s="265" t="s">
        <v>265</v>
      </c>
      <c r="J1733" s="265" t="s">
        <v>265</v>
      </c>
      <c r="K1733" s="265" t="s">
        <v>265</v>
      </c>
      <c r="L1733" s="265" t="s">
        <v>265</v>
      </c>
      <c r="AQ1733" s="267"/>
    </row>
    <row r="1734" spans="1:43" s="265" customFormat="1">
      <c r="A1734" s="265">
        <v>214430</v>
      </c>
      <c r="B1734" s="265" t="s">
        <v>3417</v>
      </c>
      <c r="C1734" s="265" t="s">
        <v>266</v>
      </c>
      <c r="D1734" s="265" t="s">
        <v>266</v>
      </c>
      <c r="E1734" s="265" t="s">
        <v>266</v>
      </c>
      <c r="F1734" s="265" t="s">
        <v>265</v>
      </c>
      <c r="G1734" s="265" t="s">
        <v>265</v>
      </c>
      <c r="H1734" s="265" t="s">
        <v>265</v>
      </c>
      <c r="I1734" s="265" t="s">
        <v>265</v>
      </c>
      <c r="J1734" s="265" t="s">
        <v>265</v>
      </c>
      <c r="K1734" s="265" t="s">
        <v>265</v>
      </c>
      <c r="L1734" s="265" t="s">
        <v>266</v>
      </c>
      <c r="AQ1734" s="267"/>
    </row>
    <row r="1735" spans="1:43" s="265" customFormat="1">
      <c r="A1735" s="265">
        <v>216102</v>
      </c>
      <c r="B1735" s="265" t="s">
        <v>3417</v>
      </c>
      <c r="C1735" s="265" t="s">
        <v>266</v>
      </c>
      <c r="D1735" s="265" t="s">
        <v>266</v>
      </c>
      <c r="E1735" s="265" t="s">
        <v>266</v>
      </c>
      <c r="F1735" s="265" t="s">
        <v>266</v>
      </c>
      <c r="G1735" s="265" t="s">
        <v>265</v>
      </c>
      <c r="H1735" s="265" t="s">
        <v>265</v>
      </c>
      <c r="I1735" s="265" t="s">
        <v>265</v>
      </c>
      <c r="J1735" s="265" t="s">
        <v>265</v>
      </c>
      <c r="K1735" s="265" t="s">
        <v>265</v>
      </c>
      <c r="L1735" s="265" t="s">
        <v>265</v>
      </c>
      <c r="AQ1735" s="267"/>
    </row>
    <row r="1736" spans="1:43" s="265" customFormat="1">
      <c r="A1736" s="265">
        <v>216103</v>
      </c>
      <c r="B1736" s="265" t="s">
        <v>3417</v>
      </c>
      <c r="C1736" s="265" t="s">
        <v>266</v>
      </c>
      <c r="D1736" s="265" t="s">
        <v>266</v>
      </c>
      <c r="E1736" s="265" t="s">
        <v>266</v>
      </c>
      <c r="F1736" s="265" t="s">
        <v>266</v>
      </c>
      <c r="G1736" s="265" t="s">
        <v>266</v>
      </c>
      <c r="H1736" s="265" t="s">
        <v>265</v>
      </c>
      <c r="I1736" s="265" t="s">
        <v>265</v>
      </c>
      <c r="J1736" s="265" t="s">
        <v>265</v>
      </c>
      <c r="K1736" s="265" t="s">
        <v>265</v>
      </c>
      <c r="L1736" s="265" t="s">
        <v>265</v>
      </c>
      <c r="AQ1736" s="267"/>
    </row>
    <row r="1737" spans="1:43" s="265" customFormat="1">
      <c r="A1737" s="265">
        <v>216104</v>
      </c>
      <c r="B1737" s="265" t="s">
        <v>3417</v>
      </c>
      <c r="C1737" s="265" t="s">
        <v>266</v>
      </c>
      <c r="D1737" s="265" t="s">
        <v>266</v>
      </c>
      <c r="E1737" s="265" t="s">
        <v>266</v>
      </c>
      <c r="F1737" s="265" t="s">
        <v>266</v>
      </c>
      <c r="G1737" s="265" t="s">
        <v>266</v>
      </c>
      <c r="H1737" s="265" t="s">
        <v>265</v>
      </c>
      <c r="I1737" s="265" t="s">
        <v>265</v>
      </c>
      <c r="J1737" s="265" t="s">
        <v>265</v>
      </c>
      <c r="K1737" s="265" t="s">
        <v>265</v>
      </c>
      <c r="L1737" s="265" t="s">
        <v>265</v>
      </c>
      <c r="AQ1737" s="267"/>
    </row>
    <row r="1738" spans="1:43" s="265" customFormat="1">
      <c r="A1738" s="265">
        <v>216105</v>
      </c>
      <c r="B1738" s="265" t="s">
        <v>3417</v>
      </c>
      <c r="C1738" s="265" t="s">
        <v>265</v>
      </c>
      <c r="D1738" s="265" t="s">
        <v>266</v>
      </c>
      <c r="E1738" s="265" t="s">
        <v>266</v>
      </c>
      <c r="F1738" s="265" t="s">
        <v>266</v>
      </c>
      <c r="G1738" s="265" t="s">
        <v>266</v>
      </c>
      <c r="H1738" s="265" t="s">
        <v>265</v>
      </c>
      <c r="I1738" s="265" t="s">
        <v>265</v>
      </c>
      <c r="J1738" s="265" t="s">
        <v>265</v>
      </c>
      <c r="K1738" s="265" t="s">
        <v>265</v>
      </c>
      <c r="L1738" s="265" t="s">
        <v>265</v>
      </c>
      <c r="AQ1738" s="267"/>
    </row>
    <row r="1739" spans="1:43" s="265" customFormat="1">
      <c r="A1739" s="265">
        <v>216106</v>
      </c>
      <c r="B1739" s="265" t="s">
        <v>3417</v>
      </c>
      <c r="C1739" s="265" t="s">
        <v>266</v>
      </c>
      <c r="D1739" s="265" t="s">
        <v>266</v>
      </c>
      <c r="E1739" s="265" t="s">
        <v>265</v>
      </c>
      <c r="F1739" s="265" t="s">
        <v>266</v>
      </c>
      <c r="G1739" s="265" t="s">
        <v>266</v>
      </c>
      <c r="H1739" s="265" t="s">
        <v>265</v>
      </c>
      <c r="I1739" s="265" t="s">
        <v>265</v>
      </c>
      <c r="J1739" s="265" t="s">
        <v>265</v>
      </c>
      <c r="K1739" s="265" t="s">
        <v>265</v>
      </c>
      <c r="L1739" s="265" t="s">
        <v>265</v>
      </c>
      <c r="AQ1739" s="267"/>
    </row>
    <row r="1740" spans="1:43" s="265" customFormat="1">
      <c r="A1740" s="265">
        <v>216107</v>
      </c>
      <c r="B1740" s="265" t="s">
        <v>3417</v>
      </c>
      <c r="C1740" s="265" t="s">
        <v>266</v>
      </c>
      <c r="D1740" s="265" t="s">
        <v>266</v>
      </c>
      <c r="E1740" s="265" t="s">
        <v>266</v>
      </c>
      <c r="F1740" s="265" t="s">
        <v>266</v>
      </c>
      <c r="G1740" s="265" t="s">
        <v>266</v>
      </c>
      <c r="H1740" s="265" t="s">
        <v>265</v>
      </c>
      <c r="I1740" s="265" t="s">
        <v>265</v>
      </c>
      <c r="J1740" s="265" t="s">
        <v>265</v>
      </c>
      <c r="K1740" s="265" t="s">
        <v>265</v>
      </c>
      <c r="L1740" s="265" t="s">
        <v>265</v>
      </c>
      <c r="AQ1740" s="267"/>
    </row>
    <row r="1741" spans="1:43" s="265" customFormat="1">
      <c r="A1741" s="265">
        <v>214438</v>
      </c>
      <c r="B1741" s="265" t="s">
        <v>3417</v>
      </c>
      <c r="C1741" s="265" t="s">
        <v>266</v>
      </c>
      <c r="D1741" s="265" t="s">
        <v>264</v>
      </c>
      <c r="E1741" s="265" t="s">
        <v>264</v>
      </c>
      <c r="F1741" s="265" t="s">
        <v>266</v>
      </c>
      <c r="G1741" s="265" t="s">
        <v>266</v>
      </c>
      <c r="H1741" s="265" t="s">
        <v>265</v>
      </c>
      <c r="I1741" s="265" t="s">
        <v>265</v>
      </c>
      <c r="J1741" s="265" t="s">
        <v>266</v>
      </c>
      <c r="K1741" s="265" t="s">
        <v>266</v>
      </c>
      <c r="L1741" s="265" t="s">
        <v>265</v>
      </c>
      <c r="AQ1741" s="267"/>
    </row>
    <row r="1742" spans="1:43" s="265" customFormat="1">
      <c r="A1742" s="265">
        <v>210668</v>
      </c>
      <c r="B1742" s="265" t="s">
        <v>3417</v>
      </c>
      <c r="C1742" s="265" t="s">
        <v>266</v>
      </c>
      <c r="D1742" s="265" t="s">
        <v>266</v>
      </c>
      <c r="E1742" s="265" t="s">
        <v>266</v>
      </c>
      <c r="F1742" s="265" t="s">
        <v>266</v>
      </c>
      <c r="G1742" s="265" t="s">
        <v>265</v>
      </c>
      <c r="H1742" s="265" t="s">
        <v>265</v>
      </c>
      <c r="I1742" s="265" t="s">
        <v>265</v>
      </c>
      <c r="J1742" s="265" t="s">
        <v>264</v>
      </c>
      <c r="K1742" s="265" t="s">
        <v>266</v>
      </c>
      <c r="L1742" s="265" t="s">
        <v>266</v>
      </c>
      <c r="AQ1742" s="267"/>
    </row>
    <row r="1743" spans="1:43" s="265" customFormat="1">
      <c r="A1743" s="265">
        <v>211997</v>
      </c>
      <c r="B1743" s="265" t="s">
        <v>3417</v>
      </c>
      <c r="C1743" s="265" t="s">
        <v>264</v>
      </c>
      <c r="D1743" s="265" t="s">
        <v>265</v>
      </c>
      <c r="E1743" s="265" t="s">
        <v>264</v>
      </c>
      <c r="F1743" s="265" t="s">
        <v>264</v>
      </c>
      <c r="G1743" s="265" t="s">
        <v>265</v>
      </c>
      <c r="H1743" s="265" t="s">
        <v>265</v>
      </c>
      <c r="I1743" s="265" t="s">
        <v>266</v>
      </c>
      <c r="J1743" s="265" t="s">
        <v>266</v>
      </c>
      <c r="K1743" s="265" t="s">
        <v>264</v>
      </c>
      <c r="L1743" s="265" t="s">
        <v>266</v>
      </c>
      <c r="AQ1743" s="267"/>
    </row>
    <row r="1744" spans="1:43" s="265" customFormat="1">
      <c r="A1744" s="265">
        <v>216108</v>
      </c>
      <c r="B1744" s="265" t="s">
        <v>3417</v>
      </c>
      <c r="C1744" s="265" t="s">
        <v>265</v>
      </c>
      <c r="D1744" s="265" t="s">
        <v>265</v>
      </c>
      <c r="E1744" s="265" t="s">
        <v>265</v>
      </c>
      <c r="F1744" s="265" t="s">
        <v>266</v>
      </c>
      <c r="G1744" s="265" t="s">
        <v>266</v>
      </c>
      <c r="H1744" s="265" t="s">
        <v>265</v>
      </c>
      <c r="I1744" s="265" t="s">
        <v>265</v>
      </c>
      <c r="J1744" s="265" t="s">
        <v>265</v>
      </c>
      <c r="K1744" s="265" t="s">
        <v>265</v>
      </c>
      <c r="L1744" s="265" t="s">
        <v>265</v>
      </c>
      <c r="AQ1744" s="267"/>
    </row>
    <row r="1745" spans="1:43" s="265" customFormat="1">
      <c r="A1745" s="265">
        <v>215380</v>
      </c>
      <c r="B1745" s="265" t="s">
        <v>3417</v>
      </c>
      <c r="C1745" s="265" t="s">
        <v>266</v>
      </c>
      <c r="D1745" s="265" t="s">
        <v>264</v>
      </c>
      <c r="E1745" s="265" t="s">
        <v>264</v>
      </c>
      <c r="F1745" s="265" t="s">
        <v>266</v>
      </c>
      <c r="G1745" s="265" t="s">
        <v>264</v>
      </c>
      <c r="H1745" s="265" t="s">
        <v>265</v>
      </c>
      <c r="I1745" s="265" t="s">
        <v>265</v>
      </c>
      <c r="J1745" s="265" t="s">
        <v>265</v>
      </c>
      <c r="K1745" s="265" t="s">
        <v>265</v>
      </c>
      <c r="L1745" s="265" t="s">
        <v>265</v>
      </c>
      <c r="AQ1745" s="267"/>
    </row>
    <row r="1746" spans="1:43" s="265" customFormat="1">
      <c r="A1746" s="265">
        <v>211353</v>
      </c>
      <c r="B1746" s="265" t="s">
        <v>3417</v>
      </c>
      <c r="C1746" s="265" t="s">
        <v>264</v>
      </c>
      <c r="D1746" s="265" t="s">
        <v>266</v>
      </c>
      <c r="E1746" s="265" t="s">
        <v>264</v>
      </c>
      <c r="F1746" s="265" t="s">
        <v>264</v>
      </c>
      <c r="G1746" s="265" t="s">
        <v>266</v>
      </c>
      <c r="H1746" s="265" t="s">
        <v>265</v>
      </c>
      <c r="I1746" s="265" t="s">
        <v>266</v>
      </c>
      <c r="J1746" s="265" t="s">
        <v>264</v>
      </c>
      <c r="K1746" s="265" t="s">
        <v>264</v>
      </c>
      <c r="L1746" s="265" t="s">
        <v>264</v>
      </c>
      <c r="AQ1746" s="267"/>
    </row>
    <row r="1747" spans="1:43" s="265" customFormat="1">
      <c r="A1747" s="265">
        <v>216109</v>
      </c>
      <c r="B1747" s="265" t="s">
        <v>3417</v>
      </c>
      <c r="C1747" s="265" t="s">
        <v>266</v>
      </c>
      <c r="D1747" s="265" t="s">
        <v>266</v>
      </c>
      <c r="E1747" s="265" t="s">
        <v>266</v>
      </c>
      <c r="F1747" s="265" t="s">
        <v>266</v>
      </c>
      <c r="G1747" s="265" t="s">
        <v>266</v>
      </c>
      <c r="H1747" s="265" t="s">
        <v>265</v>
      </c>
      <c r="I1747" s="265" t="s">
        <v>265</v>
      </c>
      <c r="J1747" s="265" t="s">
        <v>265</v>
      </c>
      <c r="K1747" s="265" t="s">
        <v>265</v>
      </c>
      <c r="L1747" s="265" t="s">
        <v>265</v>
      </c>
      <c r="AQ1747" s="267"/>
    </row>
    <row r="1748" spans="1:43" s="265" customFormat="1" ht="15.75">
      <c r="A1748" s="268">
        <v>214457</v>
      </c>
      <c r="B1748" s="265" t="s">
        <v>3417</v>
      </c>
      <c r="C1748" s="269" t="s">
        <v>266</v>
      </c>
      <c r="D1748" s="269" t="s">
        <v>264</v>
      </c>
      <c r="E1748" s="269" t="s">
        <v>264</v>
      </c>
      <c r="F1748" s="269" t="s">
        <v>264</v>
      </c>
      <c r="G1748" s="269" t="s">
        <v>266</v>
      </c>
      <c r="H1748" s="269" t="s">
        <v>266</v>
      </c>
      <c r="I1748" s="269" t="s">
        <v>266</v>
      </c>
      <c r="J1748" s="269" t="s">
        <v>265</v>
      </c>
      <c r="K1748" s="269" t="s">
        <v>266</v>
      </c>
      <c r="L1748" s="269" t="s">
        <v>266</v>
      </c>
      <c r="M1748" s="269"/>
      <c r="N1748" s="269"/>
      <c r="O1748" s="269"/>
      <c r="P1748" s="269"/>
      <c r="Q1748" s="269"/>
      <c r="R1748" s="269"/>
      <c r="S1748" s="269"/>
      <c r="T1748" s="269"/>
      <c r="U1748" s="269"/>
      <c r="V1748" s="269"/>
      <c r="W1748" s="269"/>
      <c r="X1748" s="269"/>
      <c r="Y1748" s="269"/>
      <c r="Z1748" s="269"/>
      <c r="AA1748" s="269"/>
      <c r="AB1748" s="269"/>
      <c r="AC1748" s="269"/>
      <c r="AD1748" s="269"/>
      <c r="AE1748" s="269"/>
      <c r="AF1748" s="269"/>
      <c r="AG1748" s="269"/>
      <c r="AH1748" s="269"/>
      <c r="AI1748" s="269"/>
      <c r="AJ1748" s="269"/>
      <c r="AK1748" s="269"/>
      <c r="AL1748" s="269"/>
      <c r="AM1748" s="269"/>
      <c r="AN1748" s="269"/>
      <c r="AO1748" s="269"/>
      <c r="AP1748" s="269"/>
      <c r="AQ1748" s="267"/>
    </row>
    <row r="1749" spans="1:43" s="265" customFormat="1">
      <c r="A1749" s="265">
        <v>216110</v>
      </c>
      <c r="B1749" s="265" t="s">
        <v>3417</v>
      </c>
      <c r="C1749" s="265" t="s">
        <v>266</v>
      </c>
      <c r="D1749" s="265" t="s">
        <v>266</v>
      </c>
      <c r="E1749" s="265" t="s">
        <v>266</v>
      </c>
      <c r="F1749" s="265" t="s">
        <v>266</v>
      </c>
      <c r="G1749" s="265" t="s">
        <v>266</v>
      </c>
      <c r="H1749" s="265" t="s">
        <v>265</v>
      </c>
      <c r="I1749" s="265" t="s">
        <v>265</v>
      </c>
      <c r="J1749" s="265" t="s">
        <v>265</v>
      </c>
      <c r="K1749" s="265" t="s">
        <v>265</v>
      </c>
      <c r="L1749" s="265" t="s">
        <v>265</v>
      </c>
      <c r="AQ1749" s="267"/>
    </row>
    <row r="1750" spans="1:43" s="265" customFormat="1">
      <c r="A1750" s="265">
        <v>215386</v>
      </c>
      <c r="B1750" s="265" t="s">
        <v>3417</v>
      </c>
      <c r="C1750" s="265" t="s">
        <v>264</v>
      </c>
      <c r="D1750" s="265" t="s">
        <v>264</v>
      </c>
      <c r="E1750" s="265" t="s">
        <v>266</v>
      </c>
      <c r="F1750" s="265" t="s">
        <v>266</v>
      </c>
      <c r="G1750" s="265" t="s">
        <v>266</v>
      </c>
      <c r="H1750" s="265" t="s">
        <v>265</v>
      </c>
      <c r="I1750" s="265" t="s">
        <v>265</v>
      </c>
      <c r="J1750" s="265" t="s">
        <v>266</v>
      </c>
      <c r="K1750" s="265" t="s">
        <v>266</v>
      </c>
      <c r="L1750" s="265" t="s">
        <v>266</v>
      </c>
      <c r="AQ1750" s="267"/>
    </row>
    <row r="1751" spans="1:43" s="265" customFormat="1">
      <c r="A1751" s="265">
        <v>215387</v>
      </c>
      <c r="B1751" s="265" t="s">
        <v>3417</v>
      </c>
      <c r="C1751" s="265" t="s">
        <v>264</v>
      </c>
      <c r="D1751" s="265" t="s">
        <v>264</v>
      </c>
      <c r="E1751" s="265" t="s">
        <v>266</v>
      </c>
      <c r="F1751" s="265" t="s">
        <v>264</v>
      </c>
      <c r="G1751" s="265" t="s">
        <v>266</v>
      </c>
      <c r="H1751" s="265" t="s">
        <v>265</v>
      </c>
      <c r="I1751" s="265" t="s">
        <v>264</v>
      </c>
      <c r="J1751" s="265" t="s">
        <v>266</v>
      </c>
      <c r="K1751" s="265" t="s">
        <v>264</v>
      </c>
      <c r="L1751" s="265" t="s">
        <v>265</v>
      </c>
      <c r="AQ1751" s="267"/>
    </row>
    <row r="1752" spans="1:43" s="265" customFormat="1">
      <c r="A1752" s="265">
        <v>216111</v>
      </c>
      <c r="B1752" s="265" t="s">
        <v>3417</v>
      </c>
      <c r="C1752" s="265" t="s">
        <v>265</v>
      </c>
      <c r="D1752" s="265" t="s">
        <v>266</v>
      </c>
      <c r="E1752" s="265" t="s">
        <v>266</v>
      </c>
      <c r="F1752" s="265" t="s">
        <v>266</v>
      </c>
      <c r="G1752" s="265" t="s">
        <v>265</v>
      </c>
      <c r="H1752" s="265" t="s">
        <v>265</v>
      </c>
      <c r="I1752" s="265" t="s">
        <v>265</v>
      </c>
      <c r="J1752" s="265" t="s">
        <v>265</v>
      </c>
      <c r="K1752" s="265" t="s">
        <v>265</v>
      </c>
      <c r="L1752" s="265" t="s">
        <v>265</v>
      </c>
      <c r="AQ1752" s="267"/>
    </row>
    <row r="1753" spans="1:43" s="265" customFormat="1">
      <c r="A1753" s="265">
        <v>214463</v>
      </c>
      <c r="B1753" s="265" t="s">
        <v>3417</v>
      </c>
      <c r="C1753" s="265" t="s">
        <v>266</v>
      </c>
      <c r="D1753" s="265" t="s">
        <v>264</v>
      </c>
      <c r="E1753" s="265" t="s">
        <v>264</v>
      </c>
      <c r="F1753" s="265" t="s">
        <v>264</v>
      </c>
      <c r="G1753" s="265" t="s">
        <v>265</v>
      </c>
      <c r="H1753" s="265" t="s">
        <v>265</v>
      </c>
      <c r="I1753" s="265" t="s">
        <v>265</v>
      </c>
      <c r="J1753" s="265" t="s">
        <v>265</v>
      </c>
      <c r="K1753" s="265" t="s">
        <v>265</v>
      </c>
      <c r="L1753" s="265" t="s">
        <v>265</v>
      </c>
      <c r="AQ1753" s="267"/>
    </row>
    <row r="1754" spans="1:43" s="265" customFormat="1">
      <c r="A1754" s="265">
        <v>215390</v>
      </c>
      <c r="B1754" s="265" t="s">
        <v>3417</v>
      </c>
      <c r="C1754" s="265" t="s">
        <v>265</v>
      </c>
      <c r="D1754" s="265" t="s">
        <v>264</v>
      </c>
      <c r="E1754" s="265" t="s">
        <v>266</v>
      </c>
      <c r="F1754" s="265" t="s">
        <v>266</v>
      </c>
      <c r="G1754" s="265" t="s">
        <v>266</v>
      </c>
      <c r="H1754" s="265" t="s">
        <v>264</v>
      </c>
      <c r="I1754" s="265" t="s">
        <v>266</v>
      </c>
      <c r="J1754" s="265" t="s">
        <v>266</v>
      </c>
      <c r="K1754" s="265" t="s">
        <v>266</v>
      </c>
      <c r="L1754" s="265" t="s">
        <v>265</v>
      </c>
      <c r="AQ1754" s="267"/>
    </row>
    <row r="1755" spans="1:43" s="265" customFormat="1">
      <c r="A1755" s="265">
        <v>215391</v>
      </c>
      <c r="B1755" s="265" t="s">
        <v>3417</v>
      </c>
      <c r="C1755" s="265" t="s">
        <v>264</v>
      </c>
      <c r="D1755" s="265" t="s">
        <v>266</v>
      </c>
      <c r="E1755" s="265" t="s">
        <v>266</v>
      </c>
      <c r="F1755" s="265" t="s">
        <v>266</v>
      </c>
      <c r="G1755" s="265" t="s">
        <v>265</v>
      </c>
      <c r="H1755" s="265" t="s">
        <v>266</v>
      </c>
      <c r="I1755" s="265" t="s">
        <v>266</v>
      </c>
      <c r="J1755" s="265" t="s">
        <v>266</v>
      </c>
      <c r="K1755" s="265" t="s">
        <v>266</v>
      </c>
      <c r="L1755" s="265" t="s">
        <v>265</v>
      </c>
      <c r="AQ1755" s="267"/>
    </row>
    <row r="1756" spans="1:43" s="265" customFormat="1">
      <c r="A1756" s="265">
        <v>214465</v>
      </c>
      <c r="B1756" s="265" t="s">
        <v>3417</v>
      </c>
      <c r="C1756" s="265" t="s">
        <v>265</v>
      </c>
      <c r="D1756" s="265" t="s">
        <v>264</v>
      </c>
      <c r="E1756" s="265" t="s">
        <v>264</v>
      </c>
      <c r="F1756" s="265" t="s">
        <v>266</v>
      </c>
      <c r="G1756" s="265" t="s">
        <v>266</v>
      </c>
      <c r="H1756" s="265" t="s">
        <v>265</v>
      </c>
      <c r="I1756" s="265" t="s">
        <v>264</v>
      </c>
      <c r="J1756" s="265" t="s">
        <v>266</v>
      </c>
      <c r="K1756" s="265" t="s">
        <v>264</v>
      </c>
      <c r="L1756" s="265" t="s">
        <v>266</v>
      </c>
      <c r="AQ1756" s="267"/>
    </row>
    <row r="1757" spans="1:43" s="265" customFormat="1">
      <c r="A1757" s="265">
        <v>216112</v>
      </c>
      <c r="B1757" s="265" t="s">
        <v>3417</v>
      </c>
      <c r="C1757" s="265" t="s">
        <v>266</v>
      </c>
      <c r="D1757" s="265" t="s">
        <v>266</v>
      </c>
      <c r="E1757" s="265" t="s">
        <v>266</v>
      </c>
      <c r="F1757" s="265" t="s">
        <v>266</v>
      </c>
      <c r="G1757" s="265" t="s">
        <v>266</v>
      </c>
      <c r="H1757" s="265" t="s">
        <v>265</v>
      </c>
      <c r="I1757" s="265" t="s">
        <v>265</v>
      </c>
      <c r="J1757" s="265" t="s">
        <v>265</v>
      </c>
      <c r="K1757" s="265" t="s">
        <v>265</v>
      </c>
      <c r="L1757" s="265" t="s">
        <v>265</v>
      </c>
      <c r="AQ1757" s="267"/>
    </row>
    <row r="1758" spans="1:43" s="265" customFormat="1" ht="15.75">
      <c r="A1758" s="268">
        <v>214470</v>
      </c>
      <c r="B1758" s="265" t="s">
        <v>3417</v>
      </c>
      <c r="C1758" s="269" t="s">
        <v>266</v>
      </c>
      <c r="D1758" s="269" t="s">
        <v>264</v>
      </c>
      <c r="E1758" s="269" t="s">
        <v>266</v>
      </c>
      <c r="F1758" s="269" t="s">
        <v>264</v>
      </c>
      <c r="G1758" s="269" t="s">
        <v>264</v>
      </c>
      <c r="H1758" s="269" t="s">
        <v>265</v>
      </c>
      <c r="I1758" s="269" t="s">
        <v>265</v>
      </c>
      <c r="J1758" s="269" t="s">
        <v>265</v>
      </c>
      <c r="K1758" s="269" t="s">
        <v>265</v>
      </c>
      <c r="L1758" s="269" t="s">
        <v>265</v>
      </c>
      <c r="M1758" s="269"/>
      <c r="N1758" s="269"/>
      <c r="O1758" s="269"/>
      <c r="P1758" s="269"/>
      <c r="Q1758" s="269"/>
      <c r="R1758" s="269"/>
      <c r="S1758" s="269"/>
      <c r="T1758" s="269"/>
      <c r="U1758" s="269"/>
      <c r="V1758" s="269"/>
      <c r="W1758" s="269"/>
      <c r="X1758" s="269"/>
      <c r="Y1758" s="269"/>
      <c r="Z1758" s="269"/>
      <c r="AA1758" s="269"/>
      <c r="AB1758" s="269"/>
      <c r="AC1758" s="269"/>
      <c r="AD1758" s="269"/>
      <c r="AE1758" s="269"/>
      <c r="AF1758" s="269"/>
      <c r="AG1758" s="269"/>
      <c r="AH1758" s="269"/>
      <c r="AI1758" s="269"/>
      <c r="AJ1758" s="269"/>
      <c r="AK1758" s="269"/>
      <c r="AL1758" s="269"/>
      <c r="AM1758" s="269"/>
      <c r="AN1758" s="269"/>
      <c r="AO1758" s="269"/>
      <c r="AP1758" s="269"/>
      <c r="AQ1758" s="267"/>
    </row>
    <row r="1759" spans="1:43" s="265" customFormat="1">
      <c r="A1759" s="265">
        <v>216113</v>
      </c>
      <c r="B1759" s="265" t="s">
        <v>3417</v>
      </c>
      <c r="C1759" s="265" t="s">
        <v>266</v>
      </c>
      <c r="D1759" s="265" t="s">
        <v>266</v>
      </c>
      <c r="E1759" s="265" t="s">
        <v>266</v>
      </c>
      <c r="F1759" s="265" t="s">
        <v>266</v>
      </c>
      <c r="G1759" s="265" t="s">
        <v>265</v>
      </c>
      <c r="H1759" s="265" t="s">
        <v>265</v>
      </c>
      <c r="I1759" s="265" t="s">
        <v>265</v>
      </c>
      <c r="J1759" s="265" t="s">
        <v>265</v>
      </c>
      <c r="K1759" s="265" t="s">
        <v>265</v>
      </c>
      <c r="L1759" s="265" t="s">
        <v>265</v>
      </c>
      <c r="AQ1759" s="267"/>
    </row>
    <row r="1760" spans="1:43" s="265" customFormat="1">
      <c r="A1760" s="265">
        <v>212010</v>
      </c>
      <c r="B1760" s="265" t="s">
        <v>3417</v>
      </c>
      <c r="C1760" s="265" t="s">
        <v>266</v>
      </c>
      <c r="D1760" s="265" t="s">
        <v>264</v>
      </c>
      <c r="E1760" s="265" t="s">
        <v>264</v>
      </c>
      <c r="F1760" s="265" t="s">
        <v>264</v>
      </c>
      <c r="G1760" s="265" t="s">
        <v>266</v>
      </c>
      <c r="H1760" s="265" t="s">
        <v>265</v>
      </c>
      <c r="I1760" s="265" t="s">
        <v>266</v>
      </c>
      <c r="J1760" s="265" t="s">
        <v>266</v>
      </c>
      <c r="K1760" s="265" t="s">
        <v>264</v>
      </c>
      <c r="L1760" s="265" t="s">
        <v>266</v>
      </c>
      <c r="AQ1760" s="267"/>
    </row>
    <row r="1761" spans="1:43" s="265" customFormat="1">
      <c r="A1761" s="265">
        <v>216114</v>
      </c>
      <c r="B1761" s="265" t="s">
        <v>3417</v>
      </c>
      <c r="C1761" s="265" t="s">
        <v>266</v>
      </c>
      <c r="D1761" s="265" t="s">
        <v>266</v>
      </c>
      <c r="E1761" s="265" t="s">
        <v>266</v>
      </c>
      <c r="F1761" s="265" t="s">
        <v>265</v>
      </c>
      <c r="G1761" s="265" t="s">
        <v>266</v>
      </c>
      <c r="H1761" s="265" t="s">
        <v>265</v>
      </c>
      <c r="I1761" s="265" t="s">
        <v>265</v>
      </c>
      <c r="J1761" s="265" t="s">
        <v>265</v>
      </c>
      <c r="K1761" s="265" t="s">
        <v>265</v>
      </c>
      <c r="L1761" s="265" t="s">
        <v>265</v>
      </c>
      <c r="AQ1761" s="267"/>
    </row>
    <row r="1762" spans="1:43" s="265" customFormat="1">
      <c r="A1762" s="265">
        <v>216115</v>
      </c>
      <c r="B1762" s="265" t="s">
        <v>3417</v>
      </c>
      <c r="C1762" s="265" t="s">
        <v>266</v>
      </c>
      <c r="D1762" s="265" t="s">
        <v>266</v>
      </c>
      <c r="E1762" s="265" t="s">
        <v>266</v>
      </c>
      <c r="F1762" s="265" t="s">
        <v>266</v>
      </c>
      <c r="G1762" s="265" t="s">
        <v>265</v>
      </c>
      <c r="H1762" s="265" t="s">
        <v>265</v>
      </c>
      <c r="I1762" s="265" t="s">
        <v>265</v>
      </c>
      <c r="J1762" s="265" t="s">
        <v>265</v>
      </c>
      <c r="K1762" s="265" t="s">
        <v>265</v>
      </c>
      <c r="L1762" s="265" t="s">
        <v>265</v>
      </c>
      <c r="AQ1762" s="267"/>
    </row>
    <row r="1763" spans="1:43" s="265" customFormat="1">
      <c r="A1763" s="265">
        <v>216116</v>
      </c>
      <c r="B1763" s="265" t="s">
        <v>3417</v>
      </c>
      <c r="C1763" s="265" t="s">
        <v>266</v>
      </c>
      <c r="D1763" s="265" t="s">
        <v>265</v>
      </c>
      <c r="E1763" s="265" t="s">
        <v>265</v>
      </c>
      <c r="F1763" s="265" t="s">
        <v>265</v>
      </c>
      <c r="G1763" s="265" t="s">
        <v>266</v>
      </c>
      <c r="H1763" s="265" t="s">
        <v>265</v>
      </c>
      <c r="I1763" s="265" t="s">
        <v>265</v>
      </c>
      <c r="J1763" s="265" t="s">
        <v>265</v>
      </c>
      <c r="K1763" s="265" t="s">
        <v>265</v>
      </c>
      <c r="L1763" s="265" t="s">
        <v>265</v>
      </c>
      <c r="AQ1763" s="267"/>
    </row>
    <row r="1764" spans="1:43" s="265" customFormat="1">
      <c r="A1764" s="265">
        <v>216117</v>
      </c>
      <c r="B1764" s="265" t="s">
        <v>3417</v>
      </c>
      <c r="C1764" s="265" t="s">
        <v>266</v>
      </c>
      <c r="D1764" s="265" t="s">
        <v>265</v>
      </c>
      <c r="E1764" s="265" t="s">
        <v>266</v>
      </c>
      <c r="F1764" s="265" t="s">
        <v>266</v>
      </c>
      <c r="G1764" s="265" t="s">
        <v>265</v>
      </c>
      <c r="H1764" s="265" t="s">
        <v>265</v>
      </c>
      <c r="I1764" s="265" t="s">
        <v>265</v>
      </c>
      <c r="J1764" s="265" t="s">
        <v>265</v>
      </c>
      <c r="K1764" s="265" t="s">
        <v>265</v>
      </c>
      <c r="L1764" s="265" t="s">
        <v>265</v>
      </c>
      <c r="AQ1764" s="267"/>
    </row>
    <row r="1765" spans="1:43" s="265" customFormat="1">
      <c r="A1765" s="270">
        <v>215400</v>
      </c>
      <c r="B1765" s="265" t="s">
        <v>3417</v>
      </c>
      <c r="C1765" s="265" t="s">
        <v>265</v>
      </c>
      <c r="D1765" s="265" t="s">
        <v>264</v>
      </c>
      <c r="E1765" s="265" t="s">
        <v>264</v>
      </c>
      <c r="F1765" s="265" t="s">
        <v>264</v>
      </c>
      <c r="G1765" s="265" t="s">
        <v>266</v>
      </c>
      <c r="H1765" s="265" t="s">
        <v>265</v>
      </c>
      <c r="I1765" s="265" t="s">
        <v>265</v>
      </c>
      <c r="J1765" s="265" t="s">
        <v>265</v>
      </c>
      <c r="K1765" s="265" t="s">
        <v>265</v>
      </c>
      <c r="L1765" s="265" t="s">
        <v>265</v>
      </c>
      <c r="AQ1765" s="267"/>
    </row>
    <row r="1766" spans="1:43" s="265" customFormat="1">
      <c r="A1766" s="270">
        <v>216118</v>
      </c>
      <c r="B1766" s="265" t="s">
        <v>3417</v>
      </c>
      <c r="C1766" s="265" t="s">
        <v>265</v>
      </c>
      <c r="D1766" s="265" t="s">
        <v>266</v>
      </c>
      <c r="E1766" s="265" t="s">
        <v>266</v>
      </c>
      <c r="F1766" s="265" t="s">
        <v>265</v>
      </c>
      <c r="G1766" s="265" t="s">
        <v>265</v>
      </c>
      <c r="H1766" s="265" t="s">
        <v>265</v>
      </c>
      <c r="I1766" s="265" t="s">
        <v>265</v>
      </c>
      <c r="J1766" s="265" t="s">
        <v>265</v>
      </c>
      <c r="K1766" s="265" t="s">
        <v>265</v>
      </c>
      <c r="L1766" s="265" t="s">
        <v>265</v>
      </c>
      <c r="AQ1766" s="267"/>
    </row>
    <row r="1767" spans="1:43" s="265" customFormat="1">
      <c r="A1767" s="270">
        <v>215401</v>
      </c>
      <c r="B1767" s="265" t="s">
        <v>3417</v>
      </c>
      <c r="C1767" s="265" t="s">
        <v>266</v>
      </c>
      <c r="D1767" s="265" t="s">
        <v>264</v>
      </c>
      <c r="E1767" s="265" t="s">
        <v>266</v>
      </c>
      <c r="F1767" s="265" t="s">
        <v>266</v>
      </c>
      <c r="G1767" s="265" t="s">
        <v>265</v>
      </c>
      <c r="H1767" s="265" t="s">
        <v>265</v>
      </c>
      <c r="I1767" s="265" t="s">
        <v>266</v>
      </c>
      <c r="J1767" s="265" t="s">
        <v>265</v>
      </c>
      <c r="K1767" s="265" t="s">
        <v>264</v>
      </c>
      <c r="L1767" s="265" t="s">
        <v>266</v>
      </c>
      <c r="AQ1767" s="267"/>
    </row>
    <row r="1768" spans="1:43" s="265" customFormat="1">
      <c r="A1768" s="270">
        <v>210126</v>
      </c>
      <c r="B1768" s="265" t="s">
        <v>3417</v>
      </c>
      <c r="C1768" s="265" t="s">
        <v>264</v>
      </c>
      <c r="D1768" s="265" t="s">
        <v>266</v>
      </c>
      <c r="E1768" s="265" t="s">
        <v>264</v>
      </c>
      <c r="F1768" s="265" t="s">
        <v>266</v>
      </c>
      <c r="G1768" s="265" t="s">
        <v>265</v>
      </c>
      <c r="H1768" s="265" t="s">
        <v>265</v>
      </c>
      <c r="I1768" s="265" t="s">
        <v>265</v>
      </c>
      <c r="J1768" s="265" t="s">
        <v>265</v>
      </c>
      <c r="K1768" s="265" t="s">
        <v>265</v>
      </c>
      <c r="L1768" s="265" t="s">
        <v>265</v>
      </c>
      <c r="AQ1768" s="267"/>
    </row>
    <row r="1769" spans="1:43" s="265" customFormat="1">
      <c r="A1769" s="270">
        <v>216119</v>
      </c>
      <c r="B1769" s="265" t="s">
        <v>3417</v>
      </c>
      <c r="C1769" s="265" t="s">
        <v>266</v>
      </c>
      <c r="D1769" s="265" t="s">
        <v>265</v>
      </c>
      <c r="E1769" s="265" t="s">
        <v>266</v>
      </c>
      <c r="F1769" s="265" t="s">
        <v>266</v>
      </c>
      <c r="G1769" s="265" t="s">
        <v>265</v>
      </c>
      <c r="H1769" s="265" t="s">
        <v>265</v>
      </c>
      <c r="I1769" s="265" t="s">
        <v>265</v>
      </c>
      <c r="J1769" s="265" t="s">
        <v>265</v>
      </c>
      <c r="K1769" s="265" t="s">
        <v>265</v>
      </c>
      <c r="L1769" s="265" t="s">
        <v>265</v>
      </c>
      <c r="AQ1769" s="267"/>
    </row>
    <row r="1770" spans="1:43" s="265" customFormat="1">
      <c r="A1770" s="270">
        <v>216120</v>
      </c>
      <c r="B1770" s="265" t="s">
        <v>3417</v>
      </c>
      <c r="C1770" s="265" t="s">
        <v>265</v>
      </c>
      <c r="D1770" s="265" t="s">
        <v>266</v>
      </c>
      <c r="E1770" s="265" t="s">
        <v>266</v>
      </c>
      <c r="F1770" s="265" t="s">
        <v>265</v>
      </c>
      <c r="G1770" s="265" t="s">
        <v>265</v>
      </c>
      <c r="H1770" s="265" t="s">
        <v>265</v>
      </c>
      <c r="I1770" s="265" t="s">
        <v>265</v>
      </c>
      <c r="J1770" s="265" t="s">
        <v>265</v>
      </c>
      <c r="K1770" s="265" t="s">
        <v>265</v>
      </c>
      <c r="L1770" s="265" t="s">
        <v>265</v>
      </c>
      <c r="AQ1770" s="267"/>
    </row>
    <row r="1771" spans="1:43" s="265" customFormat="1">
      <c r="A1771" s="270">
        <v>216211</v>
      </c>
      <c r="B1771" s="265" t="s">
        <v>3417</v>
      </c>
      <c r="C1771" s="265" t="s">
        <v>266</v>
      </c>
      <c r="D1771" s="265" t="s">
        <v>265</v>
      </c>
      <c r="E1771" s="265" t="s">
        <v>265</v>
      </c>
      <c r="F1771" s="265" t="s">
        <v>265</v>
      </c>
      <c r="G1771" s="265" t="s">
        <v>266</v>
      </c>
      <c r="H1771" s="265" t="s">
        <v>265</v>
      </c>
      <c r="I1771" s="265" t="s">
        <v>265</v>
      </c>
      <c r="J1771" s="265" t="s">
        <v>265</v>
      </c>
      <c r="K1771" s="265" t="s">
        <v>265</v>
      </c>
      <c r="L1771" s="265" t="s">
        <v>265</v>
      </c>
      <c r="AQ1771" s="267"/>
    </row>
    <row r="1772" spans="1:43" s="265" customFormat="1">
      <c r="A1772" s="270">
        <v>215398</v>
      </c>
      <c r="B1772" s="265" t="s">
        <v>3417</v>
      </c>
      <c r="C1772" s="265" t="s">
        <v>264</v>
      </c>
      <c r="D1772" s="265" t="s">
        <v>264</v>
      </c>
      <c r="E1772" s="265" t="s">
        <v>266</v>
      </c>
      <c r="F1772" s="265" t="s">
        <v>264</v>
      </c>
      <c r="G1772" s="265" t="s">
        <v>264</v>
      </c>
      <c r="H1772" s="265" t="s">
        <v>266</v>
      </c>
      <c r="I1772" s="265" t="s">
        <v>266</v>
      </c>
      <c r="J1772" s="265" t="s">
        <v>266</v>
      </c>
      <c r="K1772" s="265" t="s">
        <v>266</v>
      </c>
      <c r="L1772" s="265" t="s">
        <v>266</v>
      </c>
      <c r="AQ1772" s="267"/>
    </row>
    <row r="1773" spans="1:43" s="265" customFormat="1">
      <c r="A1773" s="270">
        <v>215402</v>
      </c>
      <c r="B1773" s="265" t="s">
        <v>3417</v>
      </c>
      <c r="C1773" s="265" t="s">
        <v>266</v>
      </c>
      <c r="D1773" s="265" t="s">
        <v>264</v>
      </c>
      <c r="E1773" s="265" t="s">
        <v>264</v>
      </c>
      <c r="F1773" s="265" t="s">
        <v>264</v>
      </c>
      <c r="G1773" s="265" t="s">
        <v>266</v>
      </c>
      <c r="H1773" s="265" t="s">
        <v>265</v>
      </c>
      <c r="I1773" s="265" t="s">
        <v>265</v>
      </c>
      <c r="J1773" s="265" t="s">
        <v>266</v>
      </c>
      <c r="K1773" s="265" t="s">
        <v>265</v>
      </c>
      <c r="L1773" s="265" t="s">
        <v>266</v>
      </c>
      <c r="AQ1773" s="267"/>
    </row>
    <row r="1774" spans="1:43" s="265" customFormat="1">
      <c r="A1774" s="270">
        <v>216207</v>
      </c>
      <c r="B1774" s="265" t="s">
        <v>3417</v>
      </c>
      <c r="C1774" s="265" t="s">
        <v>266</v>
      </c>
      <c r="D1774" s="265" t="s">
        <v>265</v>
      </c>
      <c r="E1774" s="265" t="s">
        <v>266</v>
      </c>
      <c r="F1774" s="265" t="s">
        <v>266</v>
      </c>
      <c r="G1774" s="265" t="s">
        <v>266</v>
      </c>
      <c r="H1774" s="265" t="s">
        <v>265</v>
      </c>
      <c r="I1774" s="265" t="s">
        <v>265</v>
      </c>
      <c r="J1774" s="265" t="s">
        <v>265</v>
      </c>
      <c r="K1774" s="265" t="s">
        <v>265</v>
      </c>
      <c r="L1774" s="265" t="s">
        <v>265</v>
      </c>
      <c r="AQ1774" s="267"/>
    </row>
    <row r="1775" spans="1:43" s="265" customFormat="1">
      <c r="A1775" s="270">
        <v>216121</v>
      </c>
      <c r="B1775" s="265" t="s">
        <v>3417</v>
      </c>
      <c r="C1775" s="265" t="s">
        <v>266</v>
      </c>
      <c r="D1775" s="265" t="s">
        <v>265</v>
      </c>
      <c r="E1775" s="265" t="s">
        <v>265</v>
      </c>
      <c r="F1775" s="265" t="s">
        <v>266</v>
      </c>
      <c r="G1775" s="265" t="s">
        <v>266</v>
      </c>
      <c r="H1775" s="265" t="s">
        <v>265</v>
      </c>
      <c r="I1775" s="265" t="s">
        <v>265</v>
      </c>
      <c r="J1775" s="265" t="s">
        <v>265</v>
      </c>
      <c r="K1775" s="265" t="s">
        <v>265</v>
      </c>
      <c r="L1775" s="265" t="s">
        <v>265</v>
      </c>
      <c r="AQ1775" s="267"/>
    </row>
    <row r="1776" spans="1:43" s="265" customFormat="1">
      <c r="A1776" s="270">
        <v>215405</v>
      </c>
      <c r="B1776" s="265" t="s">
        <v>3417</v>
      </c>
      <c r="C1776" s="265" t="s">
        <v>264</v>
      </c>
      <c r="D1776" s="265" t="s">
        <v>264</v>
      </c>
      <c r="E1776" s="265" t="s">
        <v>266</v>
      </c>
      <c r="F1776" s="265" t="s">
        <v>265</v>
      </c>
      <c r="G1776" s="265" t="s">
        <v>266</v>
      </c>
      <c r="H1776" s="265" t="s">
        <v>266</v>
      </c>
      <c r="I1776" s="265" t="s">
        <v>266</v>
      </c>
      <c r="J1776" s="265" t="s">
        <v>265</v>
      </c>
      <c r="K1776" s="265" t="s">
        <v>264</v>
      </c>
      <c r="L1776" s="265" t="s">
        <v>265</v>
      </c>
      <c r="AQ1776" s="267"/>
    </row>
    <row r="1777" spans="1:43" s="265" customFormat="1">
      <c r="A1777" s="270">
        <v>214489</v>
      </c>
      <c r="B1777" s="265" t="s">
        <v>3417</v>
      </c>
      <c r="C1777" s="265" t="s">
        <v>265</v>
      </c>
      <c r="D1777" s="265" t="s">
        <v>266</v>
      </c>
      <c r="E1777" s="265" t="s">
        <v>264</v>
      </c>
      <c r="F1777" s="265" t="s">
        <v>266</v>
      </c>
      <c r="G1777" s="265" t="s">
        <v>265</v>
      </c>
      <c r="H1777" s="265" t="s">
        <v>265</v>
      </c>
      <c r="I1777" s="265" t="s">
        <v>265</v>
      </c>
      <c r="J1777" s="265" t="s">
        <v>265</v>
      </c>
      <c r="K1777" s="265" t="s">
        <v>265</v>
      </c>
      <c r="L1777" s="265" t="s">
        <v>265</v>
      </c>
      <c r="AQ1777" s="267"/>
    </row>
    <row r="1778" spans="1:43" s="265" customFormat="1">
      <c r="A1778" s="270">
        <v>216122</v>
      </c>
      <c r="B1778" s="265" t="s">
        <v>3417</v>
      </c>
      <c r="C1778" s="265" t="s">
        <v>266</v>
      </c>
      <c r="D1778" s="265" t="s">
        <v>266</v>
      </c>
      <c r="E1778" s="265" t="s">
        <v>266</v>
      </c>
      <c r="F1778" s="265" t="s">
        <v>266</v>
      </c>
      <c r="G1778" s="265" t="s">
        <v>266</v>
      </c>
      <c r="H1778" s="265" t="s">
        <v>265</v>
      </c>
      <c r="I1778" s="265" t="s">
        <v>265</v>
      </c>
      <c r="J1778" s="265" t="s">
        <v>265</v>
      </c>
      <c r="K1778" s="265" t="s">
        <v>265</v>
      </c>
      <c r="L1778" s="265" t="s">
        <v>265</v>
      </c>
      <c r="AQ1778" s="267"/>
    </row>
    <row r="1779" spans="1:43" s="265" customFormat="1">
      <c r="A1779" s="270">
        <v>213002</v>
      </c>
      <c r="B1779" s="265" t="s">
        <v>3417</v>
      </c>
      <c r="C1779" s="265" t="s">
        <v>264</v>
      </c>
      <c r="D1779" s="265" t="s">
        <v>264</v>
      </c>
      <c r="E1779" s="265" t="s">
        <v>266</v>
      </c>
      <c r="F1779" s="265" t="s">
        <v>266</v>
      </c>
      <c r="G1779" s="265" t="s">
        <v>265</v>
      </c>
      <c r="H1779" s="265" t="s">
        <v>265</v>
      </c>
      <c r="I1779" s="265" t="s">
        <v>266</v>
      </c>
      <c r="J1779" s="265" t="s">
        <v>265</v>
      </c>
      <c r="K1779" s="265" t="s">
        <v>266</v>
      </c>
      <c r="L1779" s="265" t="s">
        <v>266</v>
      </c>
      <c r="AQ1779" s="267"/>
    </row>
    <row r="1780" spans="1:43" s="265" customFormat="1">
      <c r="A1780" s="270">
        <v>216123</v>
      </c>
      <c r="B1780" s="265" t="s">
        <v>3417</v>
      </c>
      <c r="C1780" s="265" t="s">
        <v>265</v>
      </c>
      <c r="D1780" s="265" t="s">
        <v>266</v>
      </c>
      <c r="E1780" s="265" t="s">
        <v>266</v>
      </c>
      <c r="F1780" s="265" t="s">
        <v>266</v>
      </c>
      <c r="G1780" s="265" t="s">
        <v>265</v>
      </c>
      <c r="H1780" s="265" t="s">
        <v>265</v>
      </c>
      <c r="I1780" s="265" t="s">
        <v>265</v>
      </c>
      <c r="J1780" s="265" t="s">
        <v>265</v>
      </c>
      <c r="K1780" s="265" t="s">
        <v>265</v>
      </c>
      <c r="L1780" s="265" t="s">
        <v>265</v>
      </c>
      <c r="AQ1780" s="267"/>
    </row>
    <row r="1781" spans="1:43" s="265" customFormat="1">
      <c r="A1781" s="270">
        <v>215409</v>
      </c>
      <c r="B1781" s="265" t="s">
        <v>3417</v>
      </c>
      <c r="C1781" s="265" t="s">
        <v>265</v>
      </c>
      <c r="D1781" s="265" t="s">
        <v>264</v>
      </c>
      <c r="E1781" s="265" t="s">
        <v>264</v>
      </c>
      <c r="F1781" s="265" t="s">
        <v>264</v>
      </c>
      <c r="G1781" s="265" t="s">
        <v>266</v>
      </c>
      <c r="H1781" s="265" t="s">
        <v>266</v>
      </c>
      <c r="I1781" s="265" t="s">
        <v>266</v>
      </c>
      <c r="J1781" s="265" t="s">
        <v>266</v>
      </c>
      <c r="K1781" s="265" t="s">
        <v>264</v>
      </c>
      <c r="L1781" s="265" t="s">
        <v>266</v>
      </c>
      <c r="AQ1781" s="267"/>
    </row>
    <row r="1782" spans="1:43" s="265" customFormat="1">
      <c r="A1782" s="270">
        <v>212019</v>
      </c>
      <c r="B1782" s="265" t="s">
        <v>3417</v>
      </c>
      <c r="C1782" s="265" t="s">
        <v>265</v>
      </c>
      <c r="D1782" s="265" t="s">
        <v>264</v>
      </c>
      <c r="E1782" s="265" t="s">
        <v>266</v>
      </c>
      <c r="F1782" s="265" t="s">
        <v>265</v>
      </c>
      <c r="G1782" s="265" t="s">
        <v>266</v>
      </c>
      <c r="H1782" s="265" t="s">
        <v>266</v>
      </c>
      <c r="I1782" s="265" t="s">
        <v>266</v>
      </c>
      <c r="J1782" s="265" t="s">
        <v>264</v>
      </c>
      <c r="K1782" s="265" t="s">
        <v>266</v>
      </c>
      <c r="L1782" s="265" t="s">
        <v>265</v>
      </c>
      <c r="AQ1782" s="267"/>
    </row>
    <row r="1783" spans="1:43" s="265" customFormat="1">
      <c r="A1783" s="270">
        <v>215410</v>
      </c>
      <c r="B1783" s="265" t="s">
        <v>3417</v>
      </c>
      <c r="C1783" s="265" t="s">
        <v>264</v>
      </c>
      <c r="D1783" s="265" t="s">
        <v>264</v>
      </c>
      <c r="E1783" s="265" t="s">
        <v>264</v>
      </c>
      <c r="F1783" s="265" t="s">
        <v>266</v>
      </c>
      <c r="G1783" s="265" t="s">
        <v>264</v>
      </c>
      <c r="H1783" s="265" t="s">
        <v>266</v>
      </c>
      <c r="I1783" s="265" t="s">
        <v>266</v>
      </c>
      <c r="J1783" s="265" t="s">
        <v>266</v>
      </c>
      <c r="K1783" s="265" t="s">
        <v>266</v>
      </c>
      <c r="L1783" s="265" t="s">
        <v>264</v>
      </c>
      <c r="AQ1783" s="267"/>
    </row>
    <row r="1784" spans="1:43" s="265" customFormat="1">
      <c r="A1784" s="270">
        <v>214500</v>
      </c>
      <c r="B1784" s="265" t="s">
        <v>3417</v>
      </c>
      <c r="C1784" s="265" t="s">
        <v>264</v>
      </c>
      <c r="D1784" s="265" t="s">
        <v>264</v>
      </c>
      <c r="E1784" s="265" t="s">
        <v>264</v>
      </c>
      <c r="F1784" s="265" t="s">
        <v>264</v>
      </c>
      <c r="G1784" s="265" t="s">
        <v>264</v>
      </c>
      <c r="H1784" s="265" t="s">
        <v>264</v>
      </c>
      <c r="I1784" s="265" t="s">
        <v>266</v>
      </c>
      <c r="J1784" s="265" t="s">
        <v>266</v>
      </c>
      <c r="K1784" s="265" t="s">
        <v>266</v>
      </c>
      <c r="L1784" s="265" t="s">
        <v>266</v>
      </c>
      <c r="AQ1784" s="267"/>
    </row>
    <row r="1785" spans="1:43" s="265" customFormat="1">
      <c r="A1785" s="270">
        <v>216124</v>
      </c>
      <c r="B1785" s="265" t="s">
        <v>3417</v>
      </c>
      <c r="C1785" s="265" t="s">
        <v>266</v>
      </c>
      <c r="D1785" s="265" t="s">
        <v>266</v>
      </c>
      <c r="E1785" s="265" t="s">
        <v>266</v>
      </c>
      <c r="F1785" s="265" t="s">
        <v>265</v>
      </c>
      <c r="G1785" s="265" t="s">
        <v>265</v>
      </c>
      <c r="H1785" s="265" t="s">
        <v>265</v>
      </c>
      <c r="I1785" s="265" t="s">
        <v>265</v>
      </c>
      <c r="J1785" s="265" t="s">
        <v>265</v>
      </c>
      <c r="K1785" s="265" t="s">
        <v>265</v>
      </c>
      <c r="L1785" s="265" t="s">
        <v>265</v>
      </c>
      <c r="AQ1785" s="267"/>
    </row>
    <row r="1786" spans="1:43" s="265" customFormat="1">
      <c r="A1786" s="270">
        <v>215411</v>
      </c>
      <c r="B1786" s="265" t="s">
        <v>3417</v>
      </c>
      <c r="C1786" s="265" t="s">
        <v>264</v>
      </c>
      <c r="D1786" s="265" t="s">
        <v>264</v>
      </c>
      <c r="E1786" s="265" t="s">
        <v>266</v>
      </c>
      <c r="F1786" s="265" t="s">
        <v>265</v>
      </c>
      <c r="G1786" s="265" t="s">
        <v>264</v>
      </c>
      <c r="H1786" s="265" t="s">
        <v>265</v>
      </c>
      <c r="I1786" s="265" t="s">
        <v>265</v>
      </c>
      <c r="J1786" s="265" t="s">
        <v>264</v>
      </c>
      <c r="K1786" s="265" t="s">
        <v>264</v>
      </c>
      <c r="L1786" s="265" t="s">
        <v>265</v>
      </c>
      <c r="AQ1786" s="267"/>
    </row>
    <row r="1787" spans="1:43" s="265" customFormat="1">
      <c r="A1787" s="270">
        <v>216125</v>
      </c>
      <c r="B1787" s="265" t="s">
        <v>3417</v>
      </c>
      <c r="C1787" s="265" t="s">
        <v>266</v>
      </c>
      <c r="D1787" s="265" t="s">
        <v>266</v>
      </c>
      <c r="E1787" s="265" t="s">
        <v>266</v>
      </c>
      <c r="F1787" s="265" t="s">
        <v>266</v>
      </c>
      <c r="G1787" s="265" t="s">
        <v>266</v>
      </c>
      <c r="H1787" s="265" t="s">
        <v>265</v>
      </c>
      <c r="I1787" s="265" t="s">
        <v>265</v>
      </c>
      <c r="J1787" s="265" t="s">
        <v>265</v>
      </c>
      <c r="K1787" s="265" t="s">
        <v>265</v>
      </c>
      <c r="L1787" s="265" t="s">
        <v>265</v>
      </c>
      <c r="AQ1787" s="267"/>
    </row>
    <row r="1788" spans="1:43" s="265" customFormat="1">
      <c r="A1788" s="270">
        <v>216126</v>
      </c>
      <c r="B1788" s="265" t="s">
        <v>3417</v>
      </c>
      <c r="C1788" s="265" t="s">
        <v>265</v>
      </c>
      <c r="D1788" s="265" t="s">
        <v>266</v>
      </c>
      <c r="E1788" s="265" t="s">
        <v>266</v>
      </c>
      <c r="F1788" s="265" t="s">
        <v>266</v>
      </c>
      <c r="G1788" s="265" t="s">
        <v>266</v>
      </c>
      <c r="H1788" s="265" t="s">
        <v>265</v>
      </c>
      <c r="I1788" s="265" t="s">
        <v>265</v>
      </c>
      <c r="J1788" s="265" t="s">
        <v>265</v>
      </c>
      <c r="K1788" s="265" t="s">
        <v>265</v>
      </c>
      <c r="L1788" s="265" t="s">
        <v>265</v>
      </c>
      <c r="AQ1788" s="267"/>
    </row>
    <row r="1789" spans="1:43" s="265" customFormat="1">
      <c r="A1789" s="270">
        <v>216127</v>
      </c>
      <c r="B1789" s="265" t="s">
        <v>3417</v>
      </c>
      <c r="C1789" s="265" t="s">
        <v>265</v>
      </c>
      <c r="D1789" s="265" t="s">
        <v>266</v>
      </c>
      <c r="E1789" s="265" t="s">
        <v>266</v>
      </c>
      <c r="F1789" s="265" t="s">
        <v>266</v>
      </c>
      <c r="G1789" s="265" t="s">
        <v>265</v>
      </c>
      <c r="H1789" s="265" t="s">
        <v>265</v>
      </c>
      <c r="I1789" s="265" t="s">
        <v>265</v>
      </c>
      <c r="J1789" s="265" t="s">
        <v>265</v>
      </c>
      <c r="K1789" s="265" t="s">
        <v>265</v>
      </c>
      <c r="L1789" s="265" t="s">
        <v>265</v>
      </c>
      <c r="AQ1789" s="267"/>
    </row>
    <row r="1790" spans="1:43" s="265" customFormat="1">
      <c r="A1790" s="270">
        <v>216128</v>
      </c>
      <c r="B1790" s="265" t="s">
        <v>3417</v>
      </c>
      <c r="C1790" s="265" t="s">
        <v>266</v>
      </c>
      <c r="D1790" s="265" t="s">
        <v>266</v>
      </c>
      <c r="E1790" s="265" t="s">
        <v>266</v>
      </c>
      <c r="F1790" s="265" t="s">
        <v>266</v>
      </c>
      <c r="G1790" s="265" t="s">
        <v>265</v>
      </c>
      <c r="H1790" s="265" t="s">
        <v>265</v>
      </c>
      <c r="I1790" s="265" t="s">
        <v>265</v>
      </c>
      <c r="J1790" s="265" t="s">
        <v>265</v>
      </c>
      <c r="K1790" s="265" t="s">
        <v>265</v>
      </c>
      <c r="L1790" s="265" t="s">
        <v>265</v>
      </c>
      <c r="AQ1790" s="267"/>
    </row>
    <row r="1791" spans="1:43" s="265" customFormat="1">
      <c r="A1791" s="270">
        <v>216129</v>
      </c>
      <c r="B1791" s="265" t="s">
        <v>3417</v>
      </c>
      <c r="C1791" s="265" t="s">
        <v>265</v>
      </c>
      <c r="D1791" s="265" t="s">
        <v>266</v>
      </c>
      <c r="E1791" s="265" t="s">
        <v>266</v>
      </c>
      <c r="F1791" s="265" t="s">
        <v>266</v>
      </c>
      <c r="G1791" s="265" t="s">
        <v>266</v>
      </c>
      <c r="H1791" s="265" t="s">
        <v>265</v>
      </c>
      <c r="I1791" s="265" t="s">
        <v>265</v>
      </c>
      <c r="J1791" s="265" t="s">
        <v>265</v>
      </c>
      <c r="K1791" s="265" t="s">
        <v>265</v>
      </c>
      <c r="L1791" s="265" t="s">
        <v>265</v>
      </c>
      <c r="AQ1791" s="267"/>
    </row>
    <row r="1792" spans="1:43" s="265" customFormat="1">
      <c r="A1792" s="270">
        <v>216130</v>
      </c>
      <c r="B1792" s="265" t="s">
        <v>3417</v>
      </c>
      <c r="C1792" s="265" t="s">
        <v>266</v>
      </c>
      <c r="D1792" s="265" t="s">
        <v>266</v>
      </c>
      <c r="E1792" s="265" t="s">
        <v>266</v>
      </c>
      <c r="F1792" s="265" t="s">
        <v>265</v>
      </c>
      <c r="G1792" s="265" t="s">
        <v>266</v>
      </c>
      <c r="H1792" s="265" t="s">
        <v>265</v>
      </c>
      <c r="I1792" s="265" t="s">
        <v>265</v>
      </c>
      <c r="J1792" s="265" t="s">
        <v>265</v>
      </c>
      <c r="K1792" s="265" t="s">
        <v>265</v>
      </c>
      <c r="L1792" s="265" t="s">
        <v>265</v>
      </c>
      <c r="AQ1792" s="267"/>
    </row>
    <row r="1793" spans="1:43" s="265" customFormat="1">
      <c r="A1793" s="270">
        <v>215416</v>
      </c>
      <c r="B1793" s="265" t="s">
        <v>3417</v>
      </c>
      <c r="C1793" s="265" t="s">
        <v>264</v>
      </c>
      <c r="D1793" s="265" t="s">
        <v>264</v>
      </c>
      <c r="E1793" s="265" t="s">
        <v>264</v>
      </c>
      <c r="F1793" s="265" t="s">
        <v>266</v>
      </c>
      <c r="G1793" s="265" t="s">
        <v>264</v>
      </c>
      <c r="H1793" s="265" t="s">
        <v>266</v>
      </c>
      <c r="I1793" s="265" t="s">
        <v>266</v>
      </c>
      <c r="J1793" s="265" t="s">
        <v>264</v>
      </c>
      <c r="K1793" s="265" t="s">
        <v>266</v>
      </c>
      <c r="L1793" s="265" t="s">
        <v>266</v>
      </c>
      <c r="AQ1793" s="267"/>
    </row>
    <row r="1794" spans="1:43" s="265" customFormat="1">
      <c r="A1794" s="270">
        <v>214507</v>
      </c>
      <c r="B1794" s="265" t="s">
        <v>3417</v>
      </c>
      <c r="C1794" s="265" t="s">
        <v>264</v>
      </c>
      <c r="D1794" s="265" t="s">
        <v>266</v>
      </c>
      <c r="E1794" s="265" t="s">
        <v>264</v>
      </c>
      <c r="F1794" s="265" t="s">
        <v>264</v>
      </c>
      <c r="G1794" s="265" t="s">
        <v>265</v>
      </c>
      <c r="H1794" s="265" t="s">
        <v>264</v>
      </c>
      <c r="I1794" s="265" t="s">
        <v>266</v>
      </c>
      <c r="J1794" s="265" t="s">
        <v>265</v>
      </c>
      <c r="K1794" s="265" t="s">
        <v>264</v>
      </c>
      <c r="L1794" s="265" t="s">
        <v>265</v>
      </c>
      <c r="AQ1794" s="267"/>
    </row>
    <row r="1795" spans="1:43" s="265" customFormat="1">
      <c r="A1795" s="265">
        <v>215417</v>
      </c>
      <c r="B1795" s="265" t="s">
        <v>3417</v>
      </c>
      <c r="C1795" s="265" t="s">
        <v>264</v>
      </c>
      <c r="D1795" s="265" t="s">
        <v>264</v>
      </c>
      <c r="E1795" s="265" t="s">
        <v>264</v>
      </c>
      <c r="F1795" s="265" t="s">
        <v>264</v>
      </c>
      <c r="G1795" s="265" t="s">
        <v>264</v>
      </c>
      <c r="H1795" s="265" t="s">
        <v>266</v>
      </c>
      <c r="I1795" s="265" t="s">
        <v>265</v>
      </c>
      <c r="J1795" s="265" t="s">
        <v>266</v>
      </c>
      <c r="K1795" s="265" t="s">
        <v>266</v>
      </c>
      <c r="L1795" s="265" t="s">
        <v>266</v>
      </c>
      <c r="AQ1795" s="267"/>
    </row>
    <row r="1796" spans="1:43" s="265" customFormat="1">
      <c r="A1796" s="265">
        <v>215418</v>
      </c>
      <c r="B1796" s="265" t="s">
        <v>3417</v>
      </c>
      <c r="C1796" s="265" t="s">
        <v>266</v>
      </c>
      <c r="D1796" s="265" t="s">
        <v>266</v>
      </c>
      <c r="E1796" s="265" t="s">
        <v>264</v>
      </c>
      <c r="F1796" s="265" t="s">
        <v>266</v>
      </c>
      <c r="G1796" s="265" t="s">
        <v>265</v>
      </c>
      <c r="H1796" s="265" t="s">
        <v>266</v>
      </c>
      <c r="I1796" s="265" t="s">
        <v>264</v>
      </c>
      <c r="J1796" s="265" t="s">
        <v>264</v>
      </c>
      <c r="K1796" s="265" t="s">
        <v>266</v>
      </c>
      <c r="L1796" s="265" t="s">
        <v>266</v>
      </c>
      <c r="AQ1796" s="267"/>
    </row>
    <row r="1797" spans="1:43" s="265" customFormat="1">
      <c r="A1797" s="265">
        <v>212028</v>
      </c>
      <c r="B1797" s="265" t="s">
        <v>3417</v>
      </c>
      <c r="C1797" s="265" t="s">
        <v>264</v>
      </c>
      <c r="D1797" s="265" t="s">
        <v>266</v>
      </c>
      <c r="E1797" s="265" t="s">
        <v>264</v>
      </c>
      <c r="F1797" s="265" t="s">
        <v>266</v>
      </c>
      <c r="G1797" s="265" t="s">
        <v>266</v>
      </c>
      <c r="H1797" s="265" t="s">
        <v>266</v>
      </c>
      <c r="I1797" s="265" t="s">
        <v>264</v>
      </c>
      <c r="J1797" s="265" t="s">
        <v>266</v>
      </c>
      <c r="K1797" s="265" t="s">
        <v>266</v>
      </c>
      <c r="L1797" s="265" t="s">
        <v>265</v>
      </c>
      <c r="AQ1797" s="267"/>
    </row>
    <row r="1798" spans="1:43" s="265" customFormat="1">
      <c r="A1798" s="265">
        <v>216131</v>
      </c>
      <c r="B1798" s="265" t="s">
        <v>3417</v>
      </c>
      <c r="C1798" s="265" t="s">
        <v>266</v>
      </c>
      <c r="D1798" s="265" t="s">
        <v>266</v>
      </c>
      <c r="E1798" s="265" t="s">
        <v>266</v>
      </c>
      <c r="F1798" s="265" t="s">
        <v>266</v>
      </c>
      <c r="G1798" s="265" t="s">
        <v>266</v>
      </c>
      <c r="H1798" s="265" t="s">
        <v>265</v>
      </c>
      <c r="I1798" s="265" t="s">
        <v>265</v>
      </c>
      <c r="J1798" s="265" t="s">
        <v>265</v>
      </c>
      <c r="K1798" s="265" t="s">
        <v>265</v>
      </c>
      <c r="L1798" s="265" t="s">
        <v>265</v>
      </c>
      <c r="AQ1798" s="267"/>
    </row>
    <row r="1799" spans="1:43" s="265" customFormat="1">
      <c r="A1799" s="265">
        <v>216132</v>
      </c>
      <c r="B1799" s="265" t="s">
        <v>3417</v>
      </c>
      <c r="C1799" s="265" t="s">
        <v>266</v>
      </c>
      <c r="D1799" s="265" t="s">
        <v>266</v>
      </c>
      <c r="E1799" s="265" t="s">
        <v>266</v>
      </c>
      <c r="F1799" s="265" t="s">
        <v>265</v>
      </c>
      <c r="G1799" s="265" t="s">
        <v>265</v>
      </c>
      <c r="H1799" s="265" t="s">
        <v>265</v>
      </c>
      <c r="I1799" s="265" t="s">
        <v>265</v>
      </c>
      <c r="J1799" s="265" t="s">
        <v>265</v>
      </c>
      <c r="K1799" s="265" t="s">
        <v>265</v>
      </c>
      <c r="L1799" s="265" t="s">
        <v>265</v>
      </c>
      <c r="AQ1799" s="267"/>
    </row>
    <row r="1800" spans="1:43" s="265" customFormat="1">
      <c r="A1800" s="265">
        <v>216133</v>
      </c>
      <c r="B1800" s="265" t="s">
        <v>3417</v>
      </c>
      <c r="C1800" s="265" t="s">
        <v>266</v>
      </c>
      <c r="D1800" s="265" t="s">
        <v>266</v>
      </c>
      <c r="E1800" s="265" t="s">
        <v>266</v>
      </c>
      <c r="F1800" s="265" t="s">
        <v>266</v>
      </c>
      <c r="G1800" s="265" t="s">
        <v>266</v>
      </c>
      <c r="H1800" s="265" t="s">
        <v>265</v>
      </c>
      <c r="I1800" s="265" t="s">
        <v>265</v>
      </c>
      <c r="J1800" s="265" t="s">
        <v>265</v>
      </c>
      <c r="K1800" s="265" t="s">
        <v>265</v>
      </c>
      <c r="L1800" s="265" t="s">
        <v>265</v>
      </c>
      <c r="AQ1800" s="267"/>
    </row>
    <row r="1801" spans="1:43" s="265" customFormat="1">
      <c r="A1801" s="265">
        <v>216134</v>
      </c>
      <c r="B1801" s="265" t="s">
        <v>3417</v>
      </c>
      <c r="C1801" s="265" t="s">
        <v>266</v>
      </c>
      <c r="D1801" s="265" t="s">
        <v>266</v>
      </c>
      <c r="E1801" s="265" t="s">
        <v>266</v>
      </c>
      <c r="F1801" s="265" t="s">
        <v>266</v>
      </c>
      <c r="G1801" s="265" t="s">
        <v>266</v>
      </c>
      <c r="H1801" s="265" t="s">
        <v>265</v>
      </c>
      <c r="I1801" s="265" t="s">
        <v>265</v>
      </c>
      <c r="J1801" s="265" t="s">
        <v>265</v>
      </c>
      <c r="K1801" s="265" t="s">
        <v>265</v>
      </c>
      <c r="L1801" s="265" t="s">
        <v>265</v>
      </c>
      <c r="AQ1801" s="267"/>
    </row>
    <row r="1802" spans="1:43" s="265" customFormat="1">
      <c r="A1802" s="265">
        <v>215425</v>
      </c>
      <c r="B1802" s="265" t="s">
        <v>3417</v>
      </c>
      <c r="C1802" s="265" t="s">
        <v>266</v>
      </c>
      <c r="D1802" s="265" t="s">
        <v>266</v>
      </c>
      <c r="E1802" s="265" t="s">
        <v>266</v>
      </c>
      <c r="F1802" s="265" t="s">
        <v>264</v>
      </c>
      <c r="G1802" s="265" t="s">
        <v>265</v>
      </c>
      <c r="H1802" s="265" t="s">
        <v>266</v>
      </c>
      <c r="I1802" s="265" t="s">
        <v>266</v>
      </c>
      <c r="J1802" s="265" t="s">
        <v>264</v>
      </c>
      <c r="K1802" s="265" t="s">
        <v>264</v>
      </c>
      <c r="L1802" s="265" t="s">
        <v>265</v>
      </c>
      <c r="AQ1802" s="267"/>
    </row>
    <row r="1803" spans="1:43" s="265" customFormat="1">
      <c r="A1803" s="265">
        <v>216135</v>
      </c>
      <c r="B1803" s="265" t="s">
        <v>3417</v>
      </c>
      <c r="C1803" s="265" t="s">
        <v>266</v>
      </c>
      <c r="D1803" s="265" t="s">
        <v>266</v>
      </c>
      <c r="E1803" s="265" t="s">
        <v>266</v>
      </c>
      <c r="F1803" s="265" t="s">
        <v>266</v>
      </c>
      <c r="G1803" s="265" t="s">
        <v>266</v>
      </c>
      <c r="H1803" s="265" t="s">
        <v>265</v>
      </c>
      <c r="I1803" s="265" t="s">
        <v>265</v>
      </c>
      <c r="J1803" s="265" t="s">
        <v>265</v>
      </c>
      <c r="K1803" s="265" t="s">
        <v>265</v>
      </c>
      <c r="L1803" s="265" t="s">
        <v>265</v>
      </c>
      <c r="AQ1803" s="267"/>
    </row>
    <row r="1804" spans="1:43" s="265" customFormat="1">
      <c r="A1804" s="265">
        <v>216136</v>
      </c>
      <c r="B1804" s="265" t="s">
        <v>3417</v>
      </c>
      <c r="C1804" s="265" t="s">
        <v>266</v>
      </c>
      <c r="D1804" s="265" t="s">
        <v>265</v>
      </c>
      <c r="E1804" s="265" t="s">
        <v>265</v>
      </c>
      <c r="F1804" s="265" t="s">
        <v>265</v>
      </c>
      <c r="G1804" s="265" t="s">
        <v>266</v>
      </c>
      <c r="H1804" s="265" t="s">
        <v>265</v>
      </c>
      <c r="I1804" s="265" t="s">
        <v>265</v>
      </c>
      <c r="J1804" s="265" t="s">
        <v>265</v>
      </c>
      <c r="K1804" s="265" t="s">
        <v>265</v>
      </c>
      <c r="L1804" s="265" t="s">
        <v>265</v>
      </c>
      <c r="AQ1804" s="267"/>
    </row>
    <row r="1805" spans="1:43" s="265" customFormat="1">
      <c r="A1805" s="265">
        <v>216137</v>
      </c>
      <c r="B1805" s="265" t="s">
        <v>3417</v>
      </c>
      <c r="C1805" s="265" t="s">
        <v>266</v>
      </c>
      <c r="D1805" s="265" t="s">
        <v>266</v>
      </c>
      <c r="E1805" s="265" t="s">
        <v>266</v>
      </c>
      <c r="F1805" s="265" t="s">
        <v>266</v>
      </c>
      <c r="G1805" s="265" t="s">
        <v>266</v>
      </c>
      <c r="H1805" s="265" t="s">
        <v>265</v>
      </c>
      <c r="I1805" s="265" t="s">
        <v>265</v>
      </c>
      <c r="J1805" s="265" t="s">
        <v>265</v>
      </c>
      <c r="K1805" s="265" t="s">
        <v>265</v>
      </c>
      <c r="L1805" s="265" t="s">
        <v>265</v>
      </c>
      <c r="AQ1805" s="267"/>
    </row>
    <row r="1806" spans="1:43" s="265" customFormat="1">
      <c r="A1806" s="265">
        <v>216138</v>
      </c>
      <c r="B1806" s="265" t="s">
        <v>3417</v>
      </c>
      <c r="C1806" s="265" t="s">
        <v>266</v>
      </c>
      <c r="D1806" s="265" t="s">
        <v>266</v>
      </c>
      <c r="E1806" s="265" t="s">
        <v>266</v>
      </c>
      <c r="F1806" s="265" t="s">
        <v>265</v>
      </c>
      <c r="G1806" s="265" t="s">
        <v>265</v>
      </c>
      <c r="H1806" s="265" t="s">
        <v>265</v>
      </c>
      <c r="I1806" s="265" t="s">
        <v>265</v>
      </c>
      <c r="J1806" s="265" t="s">
        <v>265</v>
      </c>
      <c r="K1806" s="265" t="s">
        <v>265</v>
      </c>
      <c r="L1806" s="265" t="s">
        <v>265</v>
      </c>
      <c r="AQ1806" s="267"/>
    </row>
    <row r="1807" spans="1:43" s="265" customFormat="1">
      <c r="A1807" s="265">
        <v>216139</v>
      </c>
      <c r="B1807" s="265" t="s">
        <v>3417</v>
      </c>
      <c r="C1807" s="265" t="s">
        <v>266</v>
      </c>
      <c r="D1807" s="265" t="s">
        <v>266</v>
      </c>
      <c r="E1807" s="265" t="s">
        <v>266</v>
      </c>
      <c r="F1807" s="265" t="s">
        <v>266</v>
      </c>
      <c r="G1807" s="265" t="s">
        <v>265</v>
      </c>
      <c r="H1807" s="265" t="s">
        <v>265</v>
      </c>
      <c r="I1807" s="265" t="s">
        <v>265</v>
      </c>
      <c r="J1807" s="265" t="s">
        <v>265</v>
      </c>
      <c r="K1807" s="265" t="s">
        <v>265</v>
      </c>
      <c r="L1807" s="265" t="s">
        <v>265</v>
      </c>
      <c r="AQ1807" s="267"/>
    </row>
    <row r="1808" spans="1:43" s="265" customFormat="1">
      <c r="A1808" s="265">
        <v>216141</v>
      </c>
      <c r="B1808" s="265" t="s">
        <v>3417</v>
      </c>
      <c r="C1808" s="265" t="s">
        <v>265</v>
      </c>
      <c r="D1808" s="265" t="s">
        <v>266</v>
      </c>
      <c r="E1808" s="265" t="s">
        <v>266</v>
      </c>
      <c r="F1808" s="265" t="s">
        <v>266</v>
      </c>
      <c r="G1808" s="265" t="s">
        <v>265</v>
      </c>
      <c r="H1808" s="265" t="s">
        <v>265</v>
      </c>
      <c r="I1808" s="265" t="s">
        <v>265</v>
      </c>
      <c r="J1808" s="265" t="s">
        <v>265</v>
      </c>
      <c r="K1808" s="265" t="s">
        <v>265</v>
      </c>
      <c r="L1808" s="265" t="s">
        <v>265</v>
      </c>
      <c r="AQ1808" s="267"/>
    </row>
    <row r="1809" spans="1:43" s="265" customFormat="1">
      <c r="A1809" s="265">
        <v>214520</v>
      </c>
      <c r="B1809" s="265" t="s">
        <v>3417</v>
      </c>
      <c r="C1809" s="265" t="s">
        <v>264</v>
      </c>
      <c r="D1809" s="265" t="s">
        <v>264</v>
      </c>
      <c r="E1809" s="265" t="s">
        <v>264</v>
      </c>
      <c r="F1809" s="265" t="s">
        <v>264</v>
      </c>
      <c r="G1809" s="265" t="s">
        <v>264</v>
      </c>
      <c r="H1809" s="265" t="s">
        <v>264</v>
      </c>
      <c r="I1809" s="265" t="s">
        <v>266</v>
      </c>
      <c r="J1809" s="265" t="s">
        <v>264</v>
      </c>
      <c r="K1809" s="265" t="s">
        <v>264</v>
      </c>
      <c r="L1809" s="265" t="s">
        <v>266</v>
      </c>
      <c r="AQ1809" s="267"/>
    </row>
    <row r="1810" spans="1:43" s="265" customFormat="1">
      <c r="A1810" s="265">
        <v>213024</v>
      </c>
      <c r="B1810" s="265" t="s">
        <v>3417</v>
      </c>
      <c r="C1810" s="265" t="s">
        <v>264</v>
      </c>
      <c r="D1810" s="265" t="s">
        <v>266</v>
      </c>
      <c r="E1810" s="265" t="s">
        <v>264</v>
      </c>
      <c r="F1810" s="265" t="s">
        <v>266</v>
      </c>
      <c r="G1810" s="265" t="s">
        <v>266</v>
      </c>
      <c r="H1810" s="265" t="s">
        <v>265</v>
      </c>
      <c r="I1810" s="265" t="s">
        <v>266</v>
      </c>
      <c r="J1810" s="265" t="s">
        <v>264</v>
      </c>
      <c r="K1810" s="265" t="s">
        <v>266</v>
      </c>
      <c r="L1810" s="265" t="s">
        <v>266</v>
      </c>
      <c r="AQ1810" s="267"/>
    </row>
    <row r="1811" spans="1:43" s="265" customFormat="1">
      <c r="A1811" s="265">
        <v>216142</v>
      </c>
      <c r="B1811" s="265" t="s">
        <v>3417</v>
      </c>
      <c r="C1811" s="265" t="s">
        <v>265</v>
      </c>
      <c r="D1811" s="265" t="s">
        <v>266</v>
      </c>
      <c r="E1811" s="265" t="s">
        <v>266</v>
      </c>
      <c r="F1811" s="265" t="s">
        <v>266</v>
      </c>
      <c r="G1811" s="265" t="s">
        <v>265</v>
      </c>
      <c r="H1811" s="265" t="s">
        <v>265</v>
      </c>
      <c r="I1811" s="265" t="s">
        <v>265</v>
      </c>
      <c r="J1811" s="265" t="s">
        <v>265</v>
      </c>
      <c r="K1811" s="265" t="s">
        <v>265</v>
      </c>
      <c r="L1811" s="265" t="s">
        <v>265</v>
      </c>
      <c r="AQ1811" s="267"/>
    </row>
    <row r="1812" spans="1:43" s="265" customFormat="1">
      <c r="A1812" s="265">
        <v>216143</v>
      </c>
      <c r="B1812" s="265" t="s">
        <v>3417</v>
      </c>
      <c r="C1812" s="265" t="s">
        <v>266</v>
      </c>
      <c r="D1812" s="265" t="s">
        <v>266</v>
      </c>
      <c r="E1812" s="265" t="s">
        <v>266</v>
      </c>
      <c r="F1812" s="265" t="s">
        <v>266</v>
      </c>
      <c r="G1812" s="265" t="s">
        <v>266</v>
      </c>
      <c r="H1812" s="265" t="s">
        <v>265</v>
      </c>
      <c r="I1812" s="265" t="s">
        <v>265</v>
      </c>
      <c r="J1812" s="265" t="s">
        <v>265</v>
      </c>
      <c r="K1812" s="265" t="s">
        <v>265</v>
      </c>
      <c r="L1812" s="265" t="s">
        <v>265</v>
      </c>
      <c r="AQ1812" s="267"/>
    </row>
    <row r="1813" spans="1:43" s="265" customFormat="1">
      <c r="A1813" s="265">
        <v>216144</v>
      </c>
      <c r="B1813" s="265" t="s">
        <v>3417</v>
      </c>
      <c r="C1813" s="265" t="s">
        <v>265</v>
      </c>
      <c r="D1813" s="265" t="s">
        <v>266</v>
      </c>
      <c r="E1813" s="265" t="s">
        <v>266</v>
      </c>
      <c r="F1813" s="265" t="s">
        <v>266</v>
      </c>
      <c r="G1813" s="265" t="s">
        <v>266</v>
      </c>
      <c r="H1813" s="265" t="s">
        <v>265</v>
      </c>
      <c r="I1813" s="265" t="s">
        <v>265</v>
      </c>
      <c r="J1813" s="265" t="s">
        <v>265</v>
      </c>
      <c r="K1813" s="265" t="s">
        <v>265</v>
      </c>
      <c r="L1813" s="265" t="s">
        <v>265</v>
      </c>
      <c r="AQ1813" s="267"/>
    </row>
    <row r="1814" spans="1:43" s="265" customFormat="1">
      <c r="A1814" s="265">
        <v>215434</v>
      </c>
      <c r="B1814" s="265" t="s">
        <v>3417</v>
      </c>
      <c r="C1814" s="265" t="s">
        <v>265</v>
      </c>
      <c r="D1814" s="265" t="s">
        <v>264</v>
      </c>
      <c r="E1814" s="265" t="s">
        <v>264</v>
      </c>
      <c r="F1814" s="265" t="s">
        <v>264</v>
      </c>
      <c r="G1814" s="265" t="s">
        <v>265</v>
      </c>
      <c r="H1814" s="265" t="s">
        <v>265</v>
      </c>
      <c r="I1814" s="265" t="s">
        <v>265</v>
      </c>
      <c r="J1814" s="265" t="s">
        <v>265</v>
      </c>
      <c r="K1814" s="265" t="s">
        <v>265</v>
      </c>
      <c r="L1814" s="265" t="s">
        <v>265</v>
      </c>
      <c r="AQ1814" s="267"/>
    </row>
    <row r="1815" spans="1:43" s="265" customFormat="1">
      <c r="A1815" s="265">
        <v>216145</v>
      </c>
      <c r="B1815" s="265" t="s">
        <v>3417</v>
      </c>
      <c r="C1815" s="265" t="s">
        <v>266</v>
      </c>
      <c r="D1815" s="265" t="s">
        <v>266</v>
      </c>
      <c r="E1815" s="265" t="s">
        <v>265</v>
      </c>
      <c r="F1815" s="265" t="s">
        <v>266</v>
      </c>
      <c r="G1815" s="265" t="s">
        <v>266</v>
      </c>
      <c r="H1815" s="265" t="s">
        <v>265</v>
      </c>
      <c r="I1815" s="265" t="s">
        <v>265</v>
      </c>
      <c r="J1815" s="265" t="s">
        <v>265</v>
      </c>
      <c r="K1815" s="265" t="s">
        <v>265</v>
      </c>
      <c r="L1815" s="265" t="s">
        <v>265</v>
      </c>
      <c r="AQ1815" s="267"/>
    </row>
    <row r="1816" spans="1:43" s="265" customFormat="1">
      <c r="A1816" s="265">
        <v>216146</v>
      </c>
      <c r="B1816" s="265" t="s">
        <v>3417</v>
      </c>
      <c r="C1816" s="265" t="s">
        <v>266</v>
      </c>
      <c r="D1816" s="265" t="s">
        <v>266</v>
      </c>
      <c r="E1816" s="265" t="s">
        <v>265</v>
      </c>
      <c r="F1816" s="265" t="s">
        <v>265</v>
      </c>
      <c r="G1816" s="265" t="s">
        <v>265</v>
      </c>
      <c r="H1816" s="265" t="s">
        <v>265</v>
      </c>
      <c r="I1816" s="265" t="s">
        <v>265</v>
      </c>
      <c r="J1816" s="265" t="s">
        <v>265</v>
      </c>
      <c r="K1816" s="265" t="s">
        <v>265</v>
      </c>
      <c r="L1816" s="265" t="s">
        <v>265</v>
      </c>
      <c r="AQ1816" s="267"/>
    </row>
    <row r="1817" spans="1:43" s="265" customFormat="1">
      <c r="A1817" s="265">
        <v>212039</v>
      </c>
      <c r="B1817" s="265" t="s">
        <v>3417</v>
      </c>
      <c r="C1817" s="265" t="s">
        <v>264</v>
      </c>
      <c r="D1817" s="265" t="s">
        <v>264</v>
      </c>
      <c r="E1817" s="265" t="s">
        <v>264</v>
      </c>
      <c r="F1817" s="265" t="s">
        <v>264</v>
      </c>
      <c r="G1817" s="265" t="s">
        <v>266</v>
      </c>
      <c r="H1817" s="265" t="s">
        <v>266</v>
      </c>
      <c r="I1817" s="265" t="s">
        <v>264</v>
      </c>
      <c r="J1817" s="265" t="s">
        <v>265</v>
      </c>
      <c r="K1817" s="265" t="s">
        <v>264</v>
      </c>
      <c r="L1817" s="265" t="s">
        <v>265</v>
      </c>
      <c r="AQ1817" s="267"/>
    </row>
    <row r="1818" spans="1:43" s="265" customFormat="1">
      <c r="A1818" s="265">
        <v>213032</v>
      </c>
      <c r="B1818" s="265" t="s">
        <v>3417</v>
      </c>
      <c r="C1818" s="265" t="s">
        <v>265</v>
      </c>
      <c r="D1818" s="265" t="s">
        <v>266</v>
      </c>
      <c r="E1818" s="265" t="s">
        <v>264</v>
      </c>
      <c r="F1818" s="265" t="s">
        <v>264</v>
      </c>
      <c r="G1818" s="265" t="s">
        <v>264</v>
      </c>
      <c r="H1818" s="265" t="s">
        <v>264</v>
      </c>
      <c r="I1818" s="265" t="s">
        <v>264</v>
      </c>
      <c r="J1818" s="265" t="s">
        <v>264</v>
      </c>
      <c r="K1818" s="265" t="s">
        <v>264</v>
      </c>
      <c r="L1818" s="265" t="s">
        <v>264</v>
      </c>
      <c r="AQ1818" s="267"/>
    </row>
    <row r="1819" spans="1:43" s="265" customFormat="1">
      <c r="A1819" s="265">
        <v>216147</v>
      </c>
      <c r="B1819" s="265" t="s">
        <v>3417</v>
      </c>
      <c r="C1819" s="265" t="s">
        <v>266</v>
      </c>
      <c r="D1819" s="265" t="s">
        <v>266</v>
      </c>
      <c r="E1819" s="265" t="s">
        <v>266</v>
      </c>
      <c r="F1819" s="265" t="s">
        <v>266</v>
      </c>
      <c r="G1819" s="265" t="s">
        <v>266</v>
      </c>
      <c r="H1819" s="265" t="s">
        <v>265</v>
      </c>
      <c r="I1819" s="265" t="s">
        <v>265</v>
      </c>
      <c r="J1819" s="265" t="s">
        <v>265</v>
      </c>
      <c r="K1819" s="265" t="s">
        <v>265</v>
      </c>
      <c r="L1819" s="265" t="s">
        <v>265</v>
      </c>
      <c r="AQ1819" s="267"/>
    </row>
    <row r="1820" spans="1:43" s="265" customFormat="1">
      <c r="A1820" s="265">
        <v>216148</v>
      </c>
      <c r="B1820" s="265" t="s">
        <v>3417</v>
      </c>
      <c r="C1820" s="265" t="s">
        <v>266</v>
      </c>
      <c r="D1820" s="265" t="s">
        <v>266</v>
      </c>
      <c r="E1820" s="265" t="s">
        <v>266</v>
      </c>
      <c r="F1820" s="265" t="s">
        <v>266</v>
      </c>
      <c r="G1820" s="265" t="s">
        <v>266</v>
      </c>
      <c r="H1820" s="265" t="s">
        <v>265</v>
      </c>
      <c r="I1820" s="265" t="s">
        <v>265</v>
      </c>
      <c r="J1820" s="265" t="s">
        <v>265</v>
      </c>
      <c r="K1820" s="265" t="s">
        <v>265</v>
      </c>
      <c r="L1820" s="265" t="s">
        <v>265</v>
      </c>
      <c r="AQ1820" s="267"/>
    </row>
    <row r="1821" spans="1:43" s="265" customFormat="1">
      <c r="A1821" s="265">
        <v>213034</v>
      </c>
      <c r="B1821" s="265" t="s">
        <v>3417</v>
      </c>
      <c r="C1821" s="265" t="s">
        <v>265</v>
      </c>
      <c r="D1821" s="265" t="s">
        <v>266</v>
      </c>
      <c r="E1821" s="265" t="s">
        <v>266</v>
      </c>
      <c r="F1821" s="265" t="s">
        <v>264</v>
      </c>
      <c r="G1821" s="265" t="s">
        <v>265</v>
      </c>
      <c r="H1821" s="265" t="s">
        <v>265</v>
      </c>
      <c r="I1821" s="265" t="s">
        <v>266</v>
      </c>
      <c r="J1821" s="265" t="s">
        <v>264</v>
      </c>
      <c r="K1821" s="265" t="s">
        <v>266</v>
      </c>
      <c r="L1821" s="265" t="s">
        <v>266</v>
      </c>
      <c r="AQ1821" s="267"/>
    </row>
    <row r="1822" spans="1:43" s="265" customFormat="1">
      <c r="A1822" s="265">
        <v>215436</v>
      </c>
      <c r="B1822" s="265" t="s">
        <v>3417</v>
      </c>
      <c r="C1822" s="265" t="s">
        <v>264</v>
      </c>
      <c r="D1822" s="265" t="s">
        <v>266</v>
      </c>
      <c r="E1822" s="265" t="s">
        <v>266</v>
      </c>
      <c r="F1822" s="265" t="s">
        <v>264</v>
      </c>
      <c r="G1822" s="265" t="s">
        <v>264</v>
      </c>
      <c r="H1822" s="265" t="s">
        <v>266</v>
      </c>
      <c r="I1822" s="265" t="s">
        <v>266</v>
      </c>
      <c r="J1822" s="265" t="s">
        <v>265</v>
      </c>
      <c r="K1822" s="265" t="s">
        <v>265</v>
      </c>
      <c r="L1822" s="265" t="s">
        <v>265</v>
      </c>
      <c r="AQ1822" s="267"/>
    </row>
    <row r="1823" spans="1:43" s="265" customFormat="1">
      <c r="A1823" s="265">
        <v>214543</v>
      </c>
      <c r="B1823" s="265" t="s">
        <v>3417</v>
      </c>
      <c r="C1823" s="265" t="s">
        <v>265</v>
      </c>
      <c r="D1823" s="265" t="s">
        <v>264</v>
      </c>
      <c r="E1823" s="265" t="s">
        <v>264</v>
      </c>
      <c r="F1823" s="265" t="s">
        <v>264</v>
      </c>
      <c r="G1823" s="265" t="s">
        <v>265</v>
      </c>
      <c r="H1823" s="265" t="s">
        <v>265</v>
      </c>
      <c r="I1823" s="265" t="s">
        <v>264</v>
      </c>
      <c r="J1823" s="265" t="s">
        <v>264</v>
      </c>
      <c r="K1823" s="265" t="s">
        <v>264</v>
      </c>
      <c r="L1823" s="265" t="s">
        <v>265</v>
      </c>
      <c r="AQ1823" s="267"/>
    </row>
    <row r="1824" spans="1:43" s="265" customFormat="1">
      <c r="A1824" s="265">
        <v>216149</v>
      </c>
      <c r="B1824" s="265" t="s">
        <v>3417</v>
      </c>
      <c r="C1824" s="265" t="s">
        <v>266</v>
      </c>
      <c r="D1824" s="265" t="s">
        <v>266</v>
      </c>
      <c r="E1824" s="265" t="s">
        <v>266</v>
      </c>
      <c r="F1824" s="265" t="s">
        <v>266</v>
      </c>
      <c r="G1824" s="265" t="s">
        <v>266</v>
      </c>
      <c r="H1824" s="265" t="s">
        <v>265</v>
      </c>
      <c r="I1824" s="265" t="s">
        <v>265</v>
      </c>
      <c r="J1824" s="265" t="s">
        <v>265</v>
      </c>
      <c r="K1824" s="265" t="s">
        <v>265</v>
      </c>
      <c r="L1824" s="265" t="s">
        <v>265</v>
      </c>
      <c r="AQ1824" s="267"/>
    </row>
    <row r="1825" spans="1:43" s="265" customFormat="1">
      <c r="A1825" s="265">
        <v>215442</v>
      </c>
      <c r="B1825" s="265" t="s">
        <v>3417</v>
      </c>
      <c r="C1825" s="265" t="s">
        <v>266</v>
      </c>
      <c r="D1825" s="265" t="s">
        <v>264</v>
      </c>
      <c r="E1825" s="265" t="s">
        <v>264</v>
      </c>
      <c r="F1825" s="265" t="s">
        <v>266</v>
      </c>
      <c r="G1825" s="265" t="s">
        <v>264</v>
      </c>
      <c r="H1825" s="265" t="s">
        <v>265</v>
      </c>
      <c r="I1825" s="265" t="s">
        <v>265</v>
      </c>
      <c r="J1825" s="265" t="s">
        <v>265</v>
      </c>
      <c r="K1825" s="265" t="s">
        <v>265</v>
      </c>
      <c r="L1825" s="265" t="s">
        <v>265</v>
      </c>
      <c r="AQ1825" s="267"/>
    </row>
    <row r="1826" spans="1:43" s="265" customFormat="1">
      <c r="A1826" s="265">
        <v>213047</v>
      </c>
      <c r="B1826" s="265" t="s">
        <v>3417</v>
      </c>
      <c r="C1826" s="265" t="s">
        <v>264</v>
      </c>
      <c r="D1826" s="265" t="s">
        <v>266</v>
      </c>
      <c r="E1826" s="265" t="s">
        <v>264</v>
      </c>
      <c r="F1826" s="265" t="s">
        <v>264</v>
      </c>
      <c r="G1826" s="265" t="s">
        <v>266</v>
      </c>
      <c r="H1826" s="265" t="s">
        <v>266</v>
      </c>
      <c r="I1826" s="265" t="s">
        <v>266</v>
      </c>
      <c r="J1826" s="265" t="s">
        <v>265</v>
      </c>
      <c r="K1826" s="265" t="s">
        <v>264</v>
      </c>
      <c r="L1826" s="265" t="s">
        <v>266</v>
      </c>
      <c r="AQ1826" s="267"/>
    </row>
    <row r="1827" spans="1:43" s="265" customFormat="1">
      <c r="A1827" s="265">
        <v>216150</v>
      </c>
      <c r="B1827" s="265" t="s">
        <v>3417</v>
      </c>
      <c r="C1827" s="265" t="s">
        <v>265</v>
      </c>
      <c r="D1827" s="265" t="s">
        <v>266</v>
      </c>
      <c r="E1827" s="265" t="s">
        <v>266</v>
      </c>
      <c r="F1827" s="265" t="s">
        <v>266</v>
      </c>
      <c r="G1827" s="265" t="s">
        <v>266</v>
      </c>
      <c r="H1827" s="265" t="s">
        <v>265</v>
      </c>
      <c r="I1827" s="265" t="s">
        <v>265</v>
      </c>
      <c r="J1827" s="265" t="s">
        <v>265</v>
      </c>
      <c r="K1827" s="265" t="s">
        <v>265</v>
      </c>
      <c r="L1827" s="265" t="s">
        <v>265</v>
      </c>
      <c r="AQ1827" s="267"/>
    </row>
    <row r="1828" spans="1:43" s="265" customFormat="1">
      <c r="A1828" s="265">
        <v>216151</v>
      </c>
      <c r="B1828" s="265" t="s">
        <v>3417</v>
      </c>
      <c r="C1828" s="265" t="s">
        <v>266</v>
      </c>
      <c r="D1828" s="265" t="s">
        <v>266</v>
      </c>
      <c r="E1828" s="265" t="s">
        <v>266</v>
      </c>
      <c r="F1828" s="265" t="s">
        <v>266</v>
      </c>
      <c r="G1828" s="265" t="s">
        <v>265</v>
      </c>
      <c r="H1828" s="265" t="s">
        <v>265</v>
      </c>
      <c r="I1828" s="265" t="s">
        <v>265</v>
      </c>
      <c r="J1828" s="265" t="s">
        <v>265</v>
      </c>
      <c r="K1828" s="265" t="s">
        <v>265</v>
      </c>
      <c r="L1828" s="265" t="s">
        <v>265</v>
      </c>
      <c r="AQ1828" s="267"/>
    </row>
    <row r="1829" spans="1:43" s="265" customFormat="1">
      <c r="A1829" s="265">
        <v>216208</v>
      </c>
      <c r="B1829" s="265" t="s">
        <v>3417</v>
      </c>
      <c r="C1829" s="265" t="s">
        <v>265</v>
      </c>
      <c r="D1829" s="265" t="s">
        <v>266</v>
      </c>
      <c r="E1829" s="265" t="s">
        <v>266</v>
      </c>
      <c r="F1829" s="265" t="s">
        <v>266</v>
      </c>
      <c r="G1829" s="265" t="s">
        <v>265</v>
      </c>
      <c r="H1829" s="265" t="s">
        <v>265</v>
      </c>
      <c r="I1829" s="265" t="s">
        <v>265</v>
      </c>
      <c r="J1829" s="265" t="s">
        <v>265</v>
      </c>
      <c r="K1829" s="265" t="s">
        <v>265</v>
      </c>
      <c r="L1829" s="265" t="s">
        <v>265</v>
      </c>
      <c r="AQ1829" s="267"/>
    </row>
    <row r="1830" spans="1:43" s="265" customFormat="1">
      <c r="A1830" s="265">
        <v>215446</v>
      </c>
      <c r="B1830" s="265" t="s">
        <v>3417</v>
      </c>
      <c r="C1830" s="265" t="s">
        <v>266</v>
      </c>
      <c r="D1830" s="265" t="s">
        <v>264</v>
      </c>
      <c r="E1830" s="265" t="s">
        <v>264</v>
      </c>
      <c r="F1830" s="265" t="s">
        <v>266</v>
      </c>
      <c r="G1830" s="265" t="s">
        <v>265</v>
      </c>
      <c r="H1830" s="265" t="s">
        <v>265</v>
      </c>
      <c r="I1830" s="265" t="s">
        <v>265</v>
      </c>
      <c r="J1830" s="265" t="s">
        <v>265</v>
      </c>
      <c r="K1830" s="265" t="s">
        <v>265</v>
      </c>
      <c r="L1830" s="265" t="s">
        <v>265</v>
      </c>
      <c r="AQ1830" s="267"/>
    </row>
    <row r="1831" spans="1:43" s="265" customFormat="1">
      <c r="A1831" s="265">
        <v>216152</v>
      </c>
      <c r="B1831" s="265" t="s">
        <v>3417</v>
      </c>
      <c r="C1831" s="265" t="s">
        <v>265</v>
      </c>
      <c r="D1831" s="265" t="s">
        <v>266</v>
      </c>
      <c r="E1831" s="265" t="s">
        <v>266</v>
      </c>
      <c r="F1831" s="265" t="s">
        <v>266</v>
      </c>
      <c r="G1831" s="265" t="s">
        <v>266</v>
      </c>
      <c r="H1831" s="265" t="s">
        <v>265</v>
      </c>
      <c r="I1831" s="265" t="s">
        <v>265</v>
      </c>
      <c r="J1831" s="265" t="s">
        <v>265</v>
      </c>
      <c r="K1831" s="265" t="s">
        <v>265</v>
      </c>
      <c r="L1831" s="265" t="s">
        <v>265</v>
      </c>
      <c r="AQ1831" s="267"/>
    </row>
    <row r="1832" spans="1:43" s="265" customFormat="1">
      <c r="A1832" s="265">
        <v>214554</v>
      </c>
      <c r="B1832" s="265" t="s">
        <v>3417</v>
      </c>
      <c r="C1832" s="265" t="s">
        <v>266</v>
      </c>
      <c r="D1832" s="265" t="s">
        <v>266</v>
      </c>
      <c r="E1832" s="265" t="s">
        <v>266</v>
      </c>
      <c r="F1832" s="265" t="s">
        <v>266</v>
      </c>
      <c r="G1832" s="265" t="s">
        <v>265</v>
      </c>
      <c r="H1832" s="265" t="s">
        <v>265</v>
      </c>
      <c r="I1832" s="265" t="s">
        <v>266</v>
      </c>
      <c r="J1832" s="265" t="s">
        <v>266</v>
      </c>
      <c r="K1832" s="265" t="s">
        <v>266</v>
      </c>
      <c r="L1832" s="265" t="s">
        <v>265</v>
      </c>
      <c r="AQ1832" s="267"/>
    </row>
    <row r="1833" spans="1:43" s="265" customFormat="1">
      <c r="A1833" s="265">
        <v>216153</v>
      </c>
      <c r="B1833" s="265" t="s">
        <v>3417</v>
      </c>
      <c r="C1833" s="265" t="s">
        <v>266</v>
      </c>
      <c r="D1833" s="265" t="s">
        <v>266</v>
      </c>
      <c r="E1833" s="265" t="s">
        <v>266</v>
      </c>
      <c r="F1833" s="265" t="s">
        <v>266</v>
      </c>
      <c r="G1833" s="265" t="s">
        <v>266</v>
      </c>
      <c r="H1833" s="265" t="s">
        <v>265</v>
      </c>
      <c r="I1833" s="265" t="s">
        <v>265</v>
      </c>
      <c r="J1833" s="265" t="s">
        <v>265</v>
      </c>
      <c r="K1833" s="265" t="s">
        <v>265</v>
      </c>
      <c r="L1833" s="265" t="s">
        <v>265</v>
      </c>
      <c r="AQ1833" s="267"/>
    </row>
    <row r="1834" spans="1:43" s="265" customFormat="1">
      <c r="A1834" s="265">
        <v>216154</v>
      </c>
      <c r="B1834" s="265" t="s">
        <v>3417</v>
      </c>
      <c r="C1834" s="265" t="s">
        <v>266</v>
      </c>
      <c r="D1834" s="265" t="s">
        <v>266</v>
      </c>
      <c r="E1834" s="265" t="s">
        <v>266</v>
      </c>
      <c r="F1834" s="265" t="s">
        <v>266</v>
      </c>
      <c r="G1834" s="265" t="s">
        <v>266</v>
      </c>
      <c r="H1834" s="265" t="s">
        <v>265</v>
      </c>
      <c r="I1834" s="265" t="s">
        <v>265</v>
      </c>
      <c r="J1834" s="265" t="s">
        <v>265</v>
      </c>
      <c r="K1834" s="265" t="s">
        <v>265</v>
      </c>
      <c r="L1834" s="265" t="s">
        <v>265</v>
      </c>
      <c r="AQ1834" s="267"/>
    </row>
    <row r="1835" spans="1:43" s="265" customFormat="1">
      <c r="A1835" s="265">
        <v>215451</v>
      </c>
      <c r="B1835" s="265" t="s">
        <v>3417</v>
      </c>
      <c r="C1835" s="265" t="s">
        <v>266</v>
      </c>
      <c r="D1835" s="265" t="s">
        <v>264</v>
      </c>
      <c r="E1835" s="265" t="s">
        <v>264</v>
      </c>
      <c r="F1835" s="265" t="s">
        <v>266</v>
      </c>
      <c r="G1835" s="265" t="s">
        <v>266</v>
      </c>
      <c r="H1835" s="265" t="s">
        <v>265</v>
      </c>
      <c r="I1835" s="265" t="s">
        <v>266</v>
      </c>
      <c r="J1835" s="265" t="s">
        <v>264</v>
      </c>
      <c r="K1835" s="265" t="s">
        <v>264</v>
      </c>
      <c r="L1835" s="265" t="s">
        <v>266</v>
      </c>
      <c r="AQ1835" s="267"/>
    </row>
    <row r="1836" spans="1:43" s="265" customFormat="1">
      <c r="A1836" s="265">
        <v>216155</v>
      </c>
      <c r="B1836" s="265" t="s">
        <v>3417</v>
      </c>
      <c r="C1836" s="265" t="s">
        <v>266</v>
      </c>
      <c r="D1836" s="265" t="s">
        <v>266</v>
      </c>
      <c r="E1836" s="265" t="s">
        <v>266</v>
      </c>
      <c r="F1836" s="265" t="s">
        <v>266</v>
      </c>
      <c r="G1836" s="265" t="s">
        <v>266</v>
      </c>
      <c r="H1836" s="265" t="s">
        <v>265</v>
      </c>
      <c r="I1836" s="265" t="s">
        <v>265</v>
      </c>
      <c r="J1836" s="265" t="s">
        <v>265</v>
      </c>
      <c r="K1836" s="265" t="s">
        <v>265</v>
      </c>
      <c r="L1836" s="265" t="s">
        <v>265</v>
      </c>
      <c r="AQ1836" s="267"/>
    </row>
    <row r="1837" spans="1:43" s="265" customFormat="1">
      <c r="A1837" s="265">
        <v>215452</v>
      </c>
      <c r="B1837" s="265" t="s">
        <v>3417</v>
      </c>
      <c r="C1837" s="265" t="s">
        <v>266</v>
      </c>
      <c r="D1837" s="265" t="s">
        <v>266</v>
      </c>
      <c r="E1837" s="265" t="s">
        <v>266</v>
      </c>
      <c r="F1837" s="265" t="s">
        <v>266</v>
      </c>
      <c r="G1837" s="265" t="s">
        <v>265</v>
      </c>
      <c r="H1837" s="265" t="s">
        <v>265</v>
      </c>
      <c r="I1837" s="265" t="s">
        <v>266</v>
      </c>
      <c r="J1837" s="265" t="s">
        <v>264</v>
      </c>
      <c r="K1837" s="265" t="s">
        <v>266</v>
      </c>
      <c r="L1837" s="265" t="s">
        <v>265</v>
      </c>
      <c r="AQ1837" s="267"/>
    </row>
    <row r="1838" spans="1:43" s="265" customFormat="1">
      <c r="A1838" s="265">
        <v>214555</v>
      </c>
      <c r="B1838" s="265" t="s">
        <v>3417</v>
      </c>
      <c r="C1838" s="265" t="s">
        <v>265</v>
      </c>
      <c r="D1838" s="265" t="s">
        <v>264</v>
      </c>
      <c r="E1838" s="265" t="s">
        <v>264</v>
      </c>
      <c r="F1838" s="265" t="s">
        <v>264</v>
      </c>
      <c r="G1838" s="265" t="s">
        <v>265</v>
      </c>
      <c r="H1838" s="265" t="s">
        <v>264</v>
      </c>
      <c r="I1838" s="265" t="s">
        <v>264</v>
      </c>
      <c r="J1838" s="265" t="s">
        <v>265</v>
      </c>
      <c r="K1838" s="265" t="s">
        <v>265</v>
      </c>
      <c r="L1838" s="265" t="s">
        <v>265</v>
      </c>
      <c r="AQ1838" s="267"/>
    </row>
    <row r="1839" spans="1:43" s="265" customFormat="1">
      <c r="A1839" s="265">
        <v>215455</v>
      </c>
      <c r="B1839" s="265" t="s">
        <v>3417</v>
      </c>
      <c r="C1839" s="265" t="s">
        <v>264</v>
      </c>
      <c r="D1839" s="265" t="s">
        <v>264</v>
      </c>
      <c r="E1839" s="265" t="s">
        <v>264</v>
      </c>
      <c r="F1839" s="265" t="s">
        <v>264</v>
      </c>
      <c r="G1839" s="265" t="s">
        <v>266</v>
      </c>
      <c r="H1839" s="265" t="s">
        <v>265</v>
      </c>
      <c r="I1839" s="265" t="s">
        <v>265</v>
      </c>
      <c r="J1839" s="265" t="s">
        <v>265</v>
      </c>
      <c r="K1839" s="265" t="s">
        <v>265</v>
      </c>
      <c r="L1839" s="265" t="s">
        <v>265</v>
      </c>
      <c r="AQ1839" s="267"/>
    </row>
    <row r="1840" spans="1:43" s="265" customFormat="1">
      <c r="A1840" s="265">
        <v>216156</v>
      </c>
      <c r="B1840" s="265" t="s">
        <v>3417</v>
      </c>
      <c r="C1840" s="265" t="s">
        <v>266</v>
      </c>
      <c r="D1840" s="265" t="s">
        <v>266</v>
      </c>
      <c r="E1840" s="265" t="s">
        <v>266</v>
      </c>
      <c r="F1840" s="265" t="s">
        <v>266</v>
      </c>
      <c r="G1840" s="265" t="s">
        <v>265</v>
      </c>
      <c r="H1840" s="265" t="s">
        <v>265</v>
      </c>
      <c r="I1840" s="265" t="s">
        <v>265</v>
      </c>
      <c r="J1840" s="265" t="s">
        <v>265</v>
      </c>
      <c r="K1840" s="265" t="s">
        <v>265</v>
      </c>
      <c r="L1840" s="265" t="s">
        <v>265</v>
      </c>
      <c r="AQ1840" s="267"/>
    </row>
    <row r="1841" spans="1:43" s="265" customFormat="1">
      <c r="A1841" s="265">
        <v>216157</v>
      </c>
      <c r="B1841" s="265" t="s">
        <v>3417</v>
      </c>
      <c r="C1841" s="265" t="s">
        <v>266</v>
      </c>
      <c r="D1841" s="265" t="s">
        <v>266</v>
      </c>
      <c r="E1841" s="265" t="s">
        <v>266</v>
      </c>
      <c r="F1841" s="265" t="s">
        <v>265</v>
      </c>
      <c r="G1841" s="265" t="s">
        <v>265</v>
      </c>
      <c r="H1841" s="265" t="s">
        <v>265</v>
      </c>
      <c r="I1841" s="265" t="s">
        <v>265</v>
      </c>
      <c r="J1841" s="265" t="s">
        <v>265</v>
      </c>
      <c r="K1841" s="265" t="s">
        <v>265</v>
      </c>
      <c r="L1841" s="265" t="s">
        <v>265</v>
      </c>
      <c r="AQ1841" s="267"/>
    </row>
    <row r="1842" spans="1:43" s="265" customFormat="1">
      <c r="A1842" s="265">
        <v>215456</v>
      </c>
      <c r="B1842" s="265" t="s">
        <v>3417</v>
      </c>
      <c r="C1842" s="265" t="s">
        <v>266</v>
      </c>
      <c r="D1842" s="265" t="s">
        <v>264</v>
      </c>
      <c r="E1842" s="265" t="s">
        <v>264</v>
      </c>
      <c r="F1842" s="265" t="s">
        <v>266</v>
      </c>
      <c r="G1842" s="265" t="s">
        <v>266</v>
      </c>
      <c r="H1842" s="265" t="s">
        <v>265</v>
      </c>
      <c r="I1842" s="265" t="s">
        <v>266</v>
      </c>
      <c r="J1842" s="265" t="s">
        <v>265</v>
      </c>
      <c r="K1842" s="265" t="s">
        <v>266</v>
      </c>
      <c r="L1842" s="265" t="s">
        <v>265</v>
      </c>
      <c r="AQ1842" s="267"/>
    </row>
    <row r="1843" spans="1:43" s="265" customFormat="1">
      <c r="A1843" s="265">
        <v>215457</v>
      </c>
      <c r="B1843" s="265" t="s">
        <v>3417</v>
      </c>
      <c r="C1843" s="265" t="s">
        <v>264</v>
      </c>
      <c r="D1843" s="265" t="s">
        <v>264</v>
      </c>
      <c r="E1843" s="265" t="s">
        <v>266</v>
      </c>
      <c r="F1843" s="265" t="s">
        <v>264</v>
      </c>
      <c r="G1843" s="265" t="s">
        <v>266</v>
      </c>
      <c r="H1843" s="265" t="s">
        <v>266</v>
      </c>
      <c r="I1843" s="265" t="s">
        <v>264</v>
      </c>
      <c r="J1843" s="265" t="s">
        <v>266</v>
      </c>
      <c r="K1843" s="265" t="s">
        <v>266</v>
      </c>
      <c r="L1843" s="265" t="s">
        <v>265</v>
      </c>
      <c r="AQ1843" s="267"/>
    </row>
    <row r="1844" spans="1:43" s="265" customFormat="1">
      <c r="A1844" s="265">
        <v>216158</v>
      </c>
      <c r="B1844" s="265" t="s">
        <v>3417</v>
      </c>
      <c r="C1844" s="265" t="s">
        <v>266</v>
      </c>
      <c r="D1844" s="265" t="s">
        <v>266</v>
      </c>
      <c r="E1844" s="265" t="s">
        <v>266</v>
      </c>
      <c r="F1844" s="265" t="s">
        <v>266</v>
      </c>
      <c r="G1844" s="265" t="s">
        <v>266</v>
      </c>
      <c r="H1844" s="265" t="s">
        <v>265</v>
      </c>
      <c r="I1844" s="265" t="s">
        <v>265</v>
      </c>
      <c r="J1844" s="265" t="s">
        <v>265</v>
      </c>
      <c r="K1844" s="265" t="s">
        <v>265</v>
      </c>
      <c r="L1844" s="265" t="s">
        <v>265</v>
      </c>
      <c r="AQ1844" s="267"/>
    </row>
    <row r="1845" spans="1:43" s="265" customFormat="1">
      <c r="A1845" s="265">
        <v>215460</v>
      </c>
      <c r="B1845" s="265" t="s">
        <v>3417</v>
      </c>
      <c r="C1845" s="265" t="s">
        <v>264</v>
      </c>
      <c r="D1845" s="265" t="s">
        <v>264</v>
      </c>
      <c r="E1845" s="265" t="s">
        <v>266</v>
      </c>
      <c r="F1845" s="265" t="s">
        <v>266</v>
      </c>
      <c r="G1845" s="265" t="s">
        <v>264</v>
      </c>
      <c r="H1845" s="265" t="s">
        <v>265</v>
      </c>
      <c r="I1845" s="265" t="s">
        <v>265</v>
      </c>
      <c r="J1845" s="265" t="s">
        <v>265</v>
      </c>
      <c r="K1845" s="265" t="s">
        <v>265</v>
      </c>
      <c r="L1845" s="265" t="s">
        <v>265</v>
      </c>
      <c r="AQ1845" s="267"/>
    </row>
    <row r="1846" spans="1:43" s="265" customFormat="1">
      <c r="A1846" s="265">
        <v>213064</v>
      </c>
      <c r="B1846" s="265" t="s">
        <v>3417</v>
      </c>
      <c r="C1846" s="265" t="s">
        <v>264</v>
      </c>
      <c r="D1846" s="265" t="s">
        <v>264</v>
      </c>
      <c r="E1846" s="265" t="s">
        <v>264</v>
      </c>
      <c r="F1846" s="265" t="s">
        <v>264</v>
      </c>
      <c r="G1846" s="265" t="s">
        <v>264</v>
      </c>
      <c r="H1846" s="265" t="s">
        <v>265</v>
      </c>
      <c r="I1846" s="265" t="s">
        <v>264</v>
      </c>
      <c r="J1846" s="265" t="s">
        <v>265</v>
      </c>
      <c r="K1846" s="265" t="s">
        <v>264</v>
      </c>
      <c r="L1846" s="265" t="s">
        <v>264</v>
      </c>
      <c r="AQ1846" s="267"/>
    </row>
    <row r="1847" spans="1:43" s="265" customFormat="1">
      <c r="A1847" s="265">
        <v>216159</v>
      </c>
      <c r="B1847" s="265" t="s">
        <v>3417</v>
      </c>
      <c r="C1847" s="265" t="s">
        <v>266</v>
      </c>
      <c r="D1847" s="265" t="s">
        <v>266</v>
      </c>
      <c r="E1847" s="265" t="s">
        <v>266</v>
      </c>
      <c r="F1847" s="265" t="s">
        <v>266</v>
      </c>
      <c r="G1847" s="265" t="s">
        <v>266</v>
      </c>
      <c r="H1847" s="265" t="s">
        <v>265</v>
      </c>
      <c r="I1847" s="265" t="s">
        <v>265</v>
      </c>
      <c r="J1847" s="265" t="s">
        <v>265</v>
      </c>
      <c r="K1847" s="265" t="s">
        <v>265</v>
      </c>
      <c r="L1847" s="265" t="s">
        <v>265</v>
      </c>
      <c r="AQ1847" s="267"/>
    </row>
    <row r="1848" spans="1:43" s="265" customFormat="1">
      <c r="A1848" s="265">
        <v>216160</v>
      </c>
      <c r="B1848" s="265" t="s">
        <v>3417</v>
      </c>
      <c r="C1848" s="265" t="s">
        <v>266</v>
      </c>
      <c r="D1848" s="265" t="s">
        <v>266</v>
      </c>
      <c r="E1848" s="265" t="s">
        <v>266</v>
      </c>
      <c r="F1848" s="265" t="s">
        <v>266</v>
      </c>
      <c r="G1848" s="265" t="s">
        <v>266</v>
      </c>
      <c r="H1848" s="265" t="s">
        <v>265</v>
      </c>
      <c r="I1848" s="265" t="s">
        <v>265</v>
      </c>
      <c r="J1848" s="265" t="s">
        <v>265</v>
      </c>
      <c r="K1848" s="265" t="s">
        <v>265</v>
      </c>
      <c r="L1848" s="265" t="s">
        <v>265</v>
      </c>
      <c r="AQ1848" s="267"/>
    </row>
    <row r="1849" spans="1:43" s="265" customFormat="1">
      <c r="A1849" s="265">
        <v>216161</v>
      </c>
      <c r="B1849" s="265" t="s">
        <v>3417</v>
      </c>
      <c r="C1849" s="265" t="s">
        <v>266</v>
      </c>
      <c r="D1849" s="265" t="s">
        <v>266</v>
      </c>
      <c r="E1849" s="265" t="s">
        <v>266</v>
      </c>
      <c r="F1849" s="265" t="s">
        <v>266</v>
      </c>
      <c r="G1849" s="265" t="s">
        <v>266</v>
      </c>
      <c r="H1849" s="265" t="s">
        <v>265</v>
      </c>
      <c r="I1849" s="265" t="s">
        <v>265</v>
      </c>
      <c r="J1849" s="265" t="s">
        <v>265</v>
      </c>
      <c r="K1849" s="265" t="s">
        <v>265</v>
      </c>
      <c r="L1849" s="265" t="s">
        <v>265</v>
      </c>
      <c r="AQ1849" s="267"/>
    </row>
    <row r="1850" spans="1:43" s="265" customFormat="1" ht="15.75">
      <c r="A1850" s="268">
        <v>216162</v>
      </c>
      <c r="B1850" s="265" t="s">
        <v>3417</v>
      </c>
      <c r="C1850" s="269" t="s">
        <v>265</v>
      </c>
      <c r="D1850" s="269" t="s">
        <v>265</v>
      </c>
      <c r="E1850" s="269" t="s">
        <v>265</v>
      </c>
      <c r="F1850" s="269" t="s">
        <v>265</v>
      </c>
      <c r="G1850" s="269" t="s">
        <v>265</v>
      </c>
      <c r="H1850" s="269" t="s">
        <v>265</v>
      </c>
      <c r="I1850" s="269" t="s">
        <v>265</v>
      </c>
      <c r="J1850" s="269" t="s">
        <v>265</v>
      </c>
      <c r="K1850" s="269" t="s">
        <v>265</v>
      </c>
      <c r="L1850" s="269" t="s">
        <v>265</v>
      </c>
      <c r="M1850" s="269"/>
      <c r="N1850" s="269"/>
      <c r="O1850" s="269"/>
      <c r="P1850" s="269"/>
      <c r="Q1850" s="269"/>
      <c r="R1850" s="269"/>
      <c r="S1850" s="269"/>
      <c r="T1850" s="269"/>
      <c r="U1850" s="269"/>
      <c r="V1850" s="269"/>
      <c r="W1850" s="269"/>
      <c r="X1850" s="269"/>
      <c r="Y1850" s="269"/>
      <c r="Z1850" s="269"/>
      <c r="AA1850" s="269"/>
      <c r="AB1850" s="269"/>
      <c r="AC1850" s="269"/>
      <c r="AD1850" s="269"/>
      <c r="AE1850" s="269"/>
      <c r="AF1850" s="269"/>
      <c r="AG1850" s="269"/>
      <c r="AH1850" s="269"/>
      <c r="AI1850" s="269"/>
      <c r="AJ1850" s="269"/>
      <c r="AK1850" s="269"/>
      <c r="AL1850" s="269"/>
      <c r="AM1850" s="269"/>
      <c r="AN1850" s="269"/>
      <c r="AO1850" s="269"/>
      <c r="AP1850" s="269"/>
      <c r="AQ1850" s="267"/>
    </row>
    <row r="1851" spans="1:43" s="265" customFormat="1">
      <c r="A1851" s="265">
        <v>215462</v>
      </c>
      <c r="B1851" s="265" t="s">
        <v>3417</v>
      </c>
      <c r="C1851" s="265" t="s">
        <v>264</v>
      </c>
      <c r="D1851" s="265" t="s">
        <v>266</v>
      </c>
      <c r="E1851" s="265" t="s">
        <v>264</v>
      </c>
      <c r="F1851" s="265" t="s">
        <v>264</v>
      </c>
      <c r="G1851" s="265" t="s">
        <v>264</v>
      </c>
      <c r="H1851" s="265" t="s">
        <v>266</v>
      </c>
      <c r="I1851" s="265" t="s">
        <v>265</v>
      </c>
      <c r="J1851" s="265" t="s">
        <v>265</v>
      </c>
      <c r="K1851" s="265" t="s">
        <v>265</v>
      </c>
      <c r="L1851" s="265" t="s">
        <v>265</v>
      </c>
      <c r="AQ1851" s="267"/>
    </row>
    <row r="1852" spans="1:43" s="265" customFormat="1">
      <c r="A1852" s="265">
        <v>215463</v>
      </c>
      <c r="B1852" s="265" t="s">
        <v>3417</v>
      </c>
      <c r="C1852" s="265" t="s">
        <v>264</v>
      </c>
      <c r="D1852" s="265" t="s">
        <v>264</v>
      </c>
      <c r="E1852" s="265" t="s">
        <v>266</v>
      </c>
      <c r="F1852" s="265" t="s">
        <v>264</v>
      </c>
      <c r="G1852" s="265" t="s">
        <v>264</v>
      </c>
      <c r="H1852" s="265" t="s">
        <v>266</v>
      </c>
      <c r="I1852" s="265" t="s">
        <v>266</v>
      </c>
      <c r="J1852" s="265" t="s">
        <v>266</v>
      </c>
      <c r="K1852" s="265" t="s">
        <v>266</v>
      </c>
      <c r="L1852" s="265" t="s">
        <v>266</v>
      </c>
      <c r="AQ1852" s="267"/>
    </row>
    <row r="1853" spans="1:43" s="265" customFormat="1">
      <c r="A1853" s="265">
        <v>216163</v>
      </c>
      <c r="B1853" s="265" t="s">
        <v>3417</v>
      </c>
      <c r="C1853" s="265" t="s">
        <v>266</v>
      </c>
      <c r="D1853" s="265" t="s">
        <v>266</v>
      </c>
      <c r="E1853" s="265" t="s">
        <v>265</v>
      </c>
      <c r="F1853" s="265" t="s">
        <v>265</v>
      </c>
      <c r="G1853" s="265" t="s">
        <v>265</v>
      </c>
      <c r="H1853" s="265" t="s">
        <v>265</v>
      </c>
      <c r="I1853" s="265" t="s">
        <v>265</v>
      </c>
      <c r="J1853" s="265" t="s">
        <v>265</v>
      </c>
      <c r="K1853" s="265" t="s">
        <v>265</v>
      </c>
      <c r="L1853" s="265" t="s">
        <v>265</v>
      </c>
      <c r="AQ1853" s="267"/>
    </row>
    <row r="1854" spans="1:43" s="265" customFormat="1">
      <c r="A1854" s="265">
        <v>216164</v>
      </c>
      <c r="B1854" s="265" t="s">
        <v>3417</v>
      </c>
      <c r="C1854" s="265" t="s">
        <v>266</v>
      </c>
      <c r="D1854" s="265" t="s">
        <v>266</v>
      </c>
      <c r="E1854" s="265" t="s">
        <v>265</v>
      </c>
      <c r="F1854" s="265" t="s">
        <v>265</v>
      </c>
      <c r="G1854" s="265" t="s">
        <v>265</v>
      </c>
      <c r="H1854" s="265" t="s">
        <v>265</v>
      </c>
      <c r="I1854" s="265" t="s">
        <v>265</v>
      </c>
      <c r="J1854" s="265" t="s">
        <v>265</v>
      </c>
      <c r="K1854" s="265" t="s">
        <v>265</v>
      </c>
      <c r="L1854" s="265" t="s">
        <v>265</v>
      </c>
      <c r="AQ1854" s="267"/>
    </row>
    <row r="1855" spans="1:43" s="265" customFormat="1">
      <c r="A1855" s="265">
        <v>216165</v>
      </c>
      <c r="B1855" s="265" t="s">
        <v>3417</v>
      </c>
      <c r="C1855" s="265" t="s">
        <v>265</v>
      </c>
      <c r="D1855" s="265" t="s">
        <v>266</v>
      </c>
      <c r="E1855" s="265" t="s">
        <v>266</v>
      </c>
      <c r="F1855" s="265" t="s">
        <v>266</v>
      </c>
      <c r="G1855" s="265" t="s">
        <v>265</v>
      </c>
      <c r="H1855" s="265" t="s">
        <v>265</v>
      </c>
      <c r="I1855" s="265" t="s">
        <v>265</v>
      </c>
      <c r="J1855" s="265" t="s">
        <v>265</v>
      </c>
      <c r="K1855" s="265" t="s">
        <v>265</v>
      </c>
      <c r="L1855" s="265" t="s">
        <v>265</v>
      </c>
      <c r="AQ1855" s="267"/>
    </row>
    <row r="1856" spans="1:43" s="265" customFormat="1">
      <c r="A1856" s="265">
        <v>216166</v>
      </c>
      <c r="B1856" s="265" t="s">
        <v>3417</v>
      </c>
      <c r="C1856" s="265" t="s">
        <v>265</v>
      </c>
      <c r="D1856" s="265" t="s">
        <v>266</v>
      </c>
      <c r="E1856" s="265" t="s">
        <v>266</v>
      </c>
      <c r="F1856" s="265" t="s">
        <v>266</v>
      </c>
      <c r="G1856" s="265" t="s">
        <v>266</v>
      </c>
      <c r="H1856" s="265" t="s">
        <v>265</v>
      </c>
      <c r="I1856" s="265" t="s">
        <v>265</v>
      </c>
      <c r="J1856" s="265" t="s">
        <v>265</v>
      </c>
      <c r="K1856" s="265" t="s">
        <v>265</v>
      </c>
      <c r="L1856" s="265" t="s">
        <v>265</v>
      </c>
      <c r="AQ1856" s="267"/>
    </row>
    <row r="1857" spans="1:43" s="265" customFormat="1">
      <c r="A1857" s="265">
        <v>215465</v>
      </c>
      <c r="B1857" s="265" t="s">
        <v>3417</v>
      </c>
      <c r="C1857" s="265" t="s">
        <v>266</v>
      </c>
      <c r="D1857" s="265" t="s">
        <v>264</v>
      </c>
      <c r="E1857" s="265" t="s">
        <v>264</v>
      </c>
      <c r="F1857" s="265" t="s">
        <v>264</v>
      </c>
      <c r="G1857" s="265" t="s">
        <v>264</v>
      </c>
      <c r="H1857" s="265" t="s">
        <v>265</v>
      </c>
      <c r="I1857" s="265" t="s">
        <v>265</v>
      </c>
      <c r="J1857" s="265" t="s">
        <v>265</v>
      </c>
      <c r="K1857" s="265" t="s">
        <v>265</v>
      </c>
      <c r="L1857" s="265" t="s">
        <v>265</v>
      </c>
      <c r="AQ1857" s="267"/>
    </row>
    <row r="1858" spans="1:43" s="265" customFormat="1">
      <c r="A1858" s="265">
        <v>215466</v>
      </c>
      <c r="B1858" s="265" t="s">
        <v>3417</v>
      </c>
      <c r="C1858" s="265" t="s">
        <v>266</v>
      </c>
      <c r="D1858" s="265" t="s">
        <v>266</v>
      </c>
      <c r="E1858" s="265" t="s">
        <v>266</v>
      </c>
      <c r="F1858" s="265" t="s">
        <v>266</v>
      </c>
      <c r="G1858" s="265" t="s">
        <v>266</v>
      </c>
      <c r="H1858" s="265" t="s">
        <v>265</v>
      </c>
      <c r="I1858" s="265" t="s">
        <v>265</v>
      </c>
      <c r="J1858" s="265" t="s">
        <v>265</v>
      </c>
      <c r="K1858" s="265" t="s">
        <v>266</v>
      </c>
      <c r="L1858" s="265" t="s">
        <v>266</v>
      </c>
      <c r="AQ1858" s="267"/>
    </row>
    <row r="1859" spans="1:43" s="265" customFormat="1">
      <c r="A1859" s="265">
        <v>216167</v>
      </c>
      <c r="B1859" s="265" t="s">
        <v>3417</v>
      </c>
      <c r="C1859" s="265" t="s">
        <v>265</v>
      </c>
      <c r="D1859" s="265" t="s">
        <v>266</v>
      </c>
      <c r="E1859" s="265" t="s">
        <v>266</v>
      </c>
      <c r="F1859" s="265" t="s">
        <v>265</v>
      </c>
      <c r="G1859" s="265" t="s">
        <v>265</v>
      </c>
      <c r="H1859" s="265" t="s">
        <v>265</v>
      </c>
      <c r="I1859" s="265" t="s">
        <v>265</v>
      </c>
      <c r="J1859" s="265" t="s">
        <v>265</v>
      </c>
      <c r="K1859" s="265" t="s">
        <v>265</v>
      </c>
      <c r="L1859" s="265" t="s">
        <v>265</v>
      </c>
      <c r="AQ1859" s="267"/>
    </row>
    <row r="1860" spans="1:43" s="265" customFormat="1">
      <c r="A1860" s="265">
        <v>216168</v>
      </c>
      <c r="B1860" s="265" t="s">
        <v>3417</v>
      </c>
      <c r="C1860" s="265" t="s">
        <v>266</v>
      </c>
      <c r="D1860" s="265" t="s">
        <v>266</v>
      </c>
      <c r="E1860" s="265" t="s">
        <v>266</v>
      </c>
      <c r="F1860" s="265" t="s">
        <v>266</v>
      </c>
      <c r="G1860" s="265" t="s">
        <v>266</v>
      </c>
      <c r="H1860" s="265" t="s">
        <v>265</v>
      </c>
      <c r="I1860" s="265" t="s">
        <v>265</v>
      </c>
      <c r="J1860" s="265" t="s">
        <v>265</v>
      </c>
      <c r="K1860" s="265" t="s">
        <v>265</v>
      </c>
      <c r="L1860" s="265" t="s">
        <v>265</v>
      </c>
      <c r="AQ1860" s="267"/>
    </row>
    <row r="1861" spans="1:43" s="265" customFormat="1">
      <c r="A1861" s="265">
        <v>216169</v>
      </c>
      <c r="B1861" s="265" t="s">
        <v>3417</v>
      </c>
      <c r="C1861" s="265" t="s">
        <v>265</v>
      </c>
      <c r="D1861" s="265" t="s">
        <v>266</v>
      </c>
      <c r="E1861" s="265" t="s">
        <v>266</v>
      </c>
      <c r="F1861" s="265" t="s">
        <v>266</v>
      </c>
      <c r="G1861" s="265" t="s">
        <v>266</v>
      </c>
      <c r="H1861" s="265" t="s">
        <v>265</v>
      </c>
      <c r="I1861" s="265" t="s">
        <v>265</v>
      </c>
      <c r="J1861" s="265" t="s">
        <v>265</v>
      </c>
      <c r="K1861" s="265" t="s">
        <v>265</v>
      </c>
      <c r="L1861" s="265" t="s">
        <v>265</v>
      </c>
      <c r="AQ1861" s="267"/>
    </row>
    <row r="1862" spans="1:43" s="265" customFormat="1" ht="15.75">
      <c r="A1862" s="268">
        <v>213070</v>
      </c>
      <c r="B1862" s="265" t="s">
        <v>3417</v>
      </c>
      <c r="C1862" s="269" t="s">
        <v>265</v>
      </c>
      <c r="D1862" s="269" t="s">
        <v>264</v>
      </c>
      <c r="E1862" s="269" t="s">
        <v>264</v>
      </c>
      <c r="F1862" s="269" t="s">
        <v>264</v>
      </c>
      <c r="G1862" s="269" t="s">
        <v>265</v>
      </c>
      <c r="H1862" s="269" t="s">
        <v>265</v>
      </c>
      <c r="I1862" s="269" t="s">
        <v>265</v>
      </c>
      <c r="J1862" s="269" t="s">
        <v>265</v>
      </c>
      <c r="K1862" s="269" t="s">
        <v>265</v>
      </c>
      <c r="L1862" s="269" t="s">
        <v>265</v>
      </c>
      <c r="M1862" s="269"/>
      <c r="N1862" s="269"/>
      <c r="O1862" s="269"/>
      <c r="P1862" s="269"/>
      <c r="Q1862" s="269"/>
      <c r="R1862" s="269"/>
      <c r="S1862" s="269"/>
      <c r="T1862" s="269"/>
      <c r="U1862" s="269"/>
      <c r="V1862" s="269"/>
      <c r="W1862" s="269"/>
      <c r="X1862" s="269"/>
      <c r="Y1862" s="269"/>
      <c r="Z1862" s="269"/>
      <c r="AA1862" s="269"/>
      <c r="AB1862" s="269"/>
      <c r="AC1862" s="269"/>
      <c r="AD1862" s="269"/>
      <c r="AE1862" s="269"/>
      <c r="AF1862" s="269"/>
      <c r="AG1862" s="269"/>
      <c r="AH1862" s="269"/>
      <c r="AI1862" s="269"/>
      <c r="AJ1862" s="269"/>
      <c r="AK1862" s="269"/>
      <c r="AL1862" s="269"/>
      <c r="AM1862" s="269"/>
      <c r="AN1862" s="269"/>
      <c r="AO1862" s="269"/>
      <c r="AP1862" s="269"/>
      <c r="AQ1862" s="267"/>
    </row>
    <row r="1863" spans="1:43" s="265" customFormat="1">
      <c r="A1863" s="265">
        <v>215467</v>
      </c>
      <c r="B1863" s="265" t="s">
        <v>3417</v>
      </c>
      <c r="C1863" s="265" t="s">
        <v>264</v>
      </c>
      <c r="D1863" s="265" t="s">
        <v>264</v>
      </c>
      <c r="E1863" s="265" t="s">
        <v>264</v>
      </c>
      <c r="F1863" s="265" t="s">
        <v>266</v>
      </c>
      <c r="G1863" s="265" t="s">
        <v>264</v>
      </c>
      <c r="H1863" s="265" t="s">
        <v>264</v>
      </c>
      <c r="I1863" s="265" t="s">
        <v>266</v>
      </c>
      <c r="J1863" s="265" t="s">
        <v>266</v>
      </c>
      <c r="K1863" s="265" t="s">
        <v>264</v>
      </c>
      <c r="L1863" s="265" t="s">
        <v>264</v>
      </c>
      <c r="AQ1863" s="267"/>
    </row>
    <row r="1864" spans="1:43" s="265" customFormat="1">
      <c r="A1864" s="265">
        <v>216170</v>
      </c>
      <c r="B1864" s="265" t="s">
        <v>3417</v>
      </c>
      <c r="C1864" s="265" t="s">
        <v>266</v>
      </c>
      <c r="D1864" s="265" t="s">
        <v>266</v>
      </c>
      <c r="E1864" s="265" t="s">
        <v>266</v>
      </c>
      <c r="F1864" s="265" t="s">
        <v>266</v>
      </c>
      <c r="G1864" s="265" t="s">
        <v>266</v>
      </c>
      <c r="H1864" s="265" t="s">
        <v>265</v>
      </c>
      <c r="I1864" s="265" t="s">
        <v>265</v>
      </c>
      <c r="J1864" s="265" t="s">
        <v>265</v>
      </c>
      <c r="K1864" s="265" t="s">
        <v>265</v>
      </c>
      <c r="L1864" s="265" t="s">
        <v>265</v>
      </c>
      <c r="AQ1864" s="267"/>
    </row>
    <row r="1865" spans="1:43" s="265" customFormat="1">
      <c r="A1865" s="265">
        <v>216171</v>
      </c>
      <c r="B1865" s="265" t="s">
        <v>3417</v>
      </c>
      <c r="C1865" s="265" t="s">
        <v>266</v>
      </c>
      <c r="D1865" s="265" t="s">
        <v>266</v>
      </c>
      <c r="E1865" s="265" t="s">
        <v>266</v>
      </c>
      <c r="F1865" s="265" t="s">
        <v>266</v>
      </c>
      <c r="G1865" s="265" t="s">
        <v>265</v>
      </c>
      <c r="H1865" s="265" t="s">
        <v>265</v>
      </c>
      <c r="I1865" s="265" t="s">
        <v>265</v>
      </c>
      <c r="J1865" s="265" t="s">
        <v>265</v>
      </c>
      <c r="K1865" s="265" t="s">
        <v>265</v>
      </c>
      <c r="L1865" s="265" t="s">
        <v>265</v>
      </c>
      <c r="AQ1865" s="267"/>
    </row>
    <row r="1866" spans="1:43" s="265" customFormat="1">
      <c r="A1866" s="265">
        <v>214579</v>
      </c>
      <c r="B1866" s="265" t="s">
        <v>3417</v>
      </c>
      <c r="C1866" s="265" t="s">
        <v>264</v>
      </c>
      <c r="D1866" s="265" t="s">
        <v>264</v>
      </c>
      <c r="E1866" s="265" t="s">
        <v>264</v>
      </c>
      <c r="F1866" s="265" t="s">
        <v>266</v>
      </c>
      <c r="G1866" s="265" t="s">
        <v>264</v>
      </c>
      <c r="H1866" s="265" t="s">
        <v>266</v>
      </c>
      <c r="I1866" s="265" t="s">
        <v>266</v>
      </c>
      <c r="J1866" s="265" t="s">
        <v>264</v>
      </c>
      <c r="K1866" s="265" t="s">
        <v>264</v>
      </c>
      <c r="L1866" s="265" t="s">
        <v>264</v>
      </c>
      <c r="AQ1866" s="267"/>
    </row>
    <row r="1867" spans="1:43" s="265" customFormat="1">
      <c r="A1867" s="265">
        <v>216172</v>
      </c>
      <c r="B1867" s="265" t="s">
        <v>3417</v>
      </c>
      <c r="C1867" s="265" t="s">
        <v>265</v>
      </c>
      <c r="D1867" s="265" t="s">
        <v>266</v>
      </c>
      <c r="E1867" s="265" t="s">
        <v>266</v>
      </c>
      <c r="F1867" s="265" t="s">
        <v>265</v>
      </c>
      <c r="G1867" s="265" t="s">
        <v>265</v>
      </c>
      <c r="H1867" s="265" t="s">
        <v>265</v>
      </c>
      <c r="I1867" s="265" t="s">
        <v>265</v>
      </c>
      <c r="J1867" s="265" t="s">
        <v>265</v>
      </c>
      <c r="K1867" s="265" t="s">
        <v>265</v>
      </c>
      <c r="L1867" s="265" t="s">
        <v>265</v>
      </c>
      <c r="AQ1867" s="267"/>
    </row>
    <row r="1868" spans="1:43" s="265" customFormat="1">
      <c r="A1868" s="265">
        <v>216173</v>
      </c>
      <c r="B1868" s="265" t="s">
        <v>3417</v>
      </c>
      <c r="C1868" s="265" t="s">
        <v>266</v>
      </c>
      <c r="D1868" s="265" t="s">
        <v>265</v>
      </c>
      <c r="E1868" s="265" t="s">
        <v>266</v>
      </c>
      <c r="F1868" s="265" t="s">
        <v>266</v>
      </c>
      <c r="G1868" s="265" t="s">
        <v>265</v>
      </c>
      <c r="H1868" s="265" t="s">
        <v>265</v>
      </c>
      <c r="I1868" s="265" t="s">
        <v>265</v>
      </c>
      <c r="J1868" s="265" t="s">
        <v>265</v>
      </c>
      <c r="K1868" s="265" t="s">
        <v>265</v>
      </c>
      <c r="L1868" s="265" t="s">
        <v>265</v>
      </c>
      <c r="AQ1868" s="267"/>
    </row>
    <row r="1869" spans="1:43" s="265" customFormat="1">
      <c r="A1869" s="265">
        <v>216174</v>
      </c>
      <c r="B1869" s="265" t="s">
        <v>3417</v>
      </c>
      <c r="C1869" s="265" t="s">
        <v>266</v>
      </c>
      <c r="D1869" s="265" t="s">
        <v>265</v>
      </c>
      <c r="E1869" s="265" t="s">
        <v>266</v>
      </c>
      <c r="F1869" s="265" t="s">
        <v>266</v>
      </c>
      <c r="G1869" s="265" t="s">
        <v>265</v>
      </c>
      <c r="H1869" s="265" t="s">
        <v>265</v>
      </c>
      <c r="I1869" s="265" t="s">
        <v>265</v>
      </c>
      <c r="J1869" s="265" t="s">
        <v>265</v>
      </c>
      <c r="K1869" s="265" t="s">
        <v>265</v>
      </c>
      <c r="L1869" s="265" t="s">
        <v>265</v>
      </c>
      <c r="AQ1869" s="267"/>
    </row>
    <row r="1870" spans="1:43" s="265" customFormat="1">
      <c r="A1870" s="265">
        <v>216175</v>
      </c>
      <c r="B1870" s="265" t="s">
        <v>3417</v>
      </c>
      <c r="C1870" s="265" t="s">
        <v>266</v>
      </c>
      <c r="D1870" s="265" t="s">
        <v>266</v>
      </c>
      <c r="E1870" s="265" t="s">
        <v>266</v>
      </c>
      <c r="F1870" s="265" t="s">
        <v>266</v>
      </c>
      <c r="G1870" s="265" t="s">
        <v>265</v>
      </c>
      <c r="H1870" s="265" t="s">
        <v>265</v>
      </c>
      <c r="I1870" s="265" t="s">
        <v>265</v>
      </c>
      <c r="J1870" s="265" t="s">
        <v>265</v>
      </c>
      <c r="K1870" s="265" t="s">
        <v>265</v>
      </c>
      <c r="L1870" s="265" t="s">
        <v>265</v>
      </c>
      <c r="AQ1870" s="267"/>
    </row>
    <row r="1871" spans="1:43" s="265" customFormat="1">
      <c r="A1871" s="265">
        <v>214586</v>
      </c>
      <c r="B1871" s="265" t="s">
        <v>3417</v>
      </c>
      <c r="C1871" s="265" t="s">
        <v>264</v>
      </c>
      <c r="D1871" s="265" t="s">
        <v>266</v>
      </c>
      <c r="E1871" s="265" t="s">
        <v>264</v>
      </c>
      <c r="F1871" s="265" t="s">
        <v>264</v>
      </c>
      <c r="G1871" s="265" t="s">
        <v>264</v>
      </c>
      <c r="H1871" s="265" t="s">
        <v>266</v>
      </c>
      <c r="I1871" s="265" t="s">
        <v>264</v>
      </c>
      <c r="J1871" s="265" t="s">
        <v>266</v>
      </c>
      <c r="K1871" s="265" t="s">
        <v>264</v>
      </c>
      <c r="L1871" s="265" t="s">
        <v>266</v>
      </c>
      <c r="AQ1871" s="267"/>
    </row>
    <row r="1872" spans="1:43" s="265" customFormat="1">
      <c r="A1872" s="265">
        <v>216176</v>
      </c>
      <c r="B1872" s="265" t="s">
        <v>3417</v>
      </c>
      <c r="C1872" s="265" t="s">
        <v>266</v>
      </c>
      <c r="D1872" s="265" t="s">
        <v>266</v>
      </c>
      <c r="E1872" s="265" t="s">
        <v>266</v>
      </c>
      <c r="F1872" s="265" t="s">
        <v>266</v>
      </c>
      <c r="G1872" s="265" t="s">
        <v>265</v>
      </c>
      <c r="H1872" s="265" t="s">
        <v>265</v>
      </c>
      <c r="I1872" s="265" t="s">
        <v>265</v>
      </c>
      <c r="J1872" s="265" t="s">
        <v>265</v>
      </c>
      <c r="K1872" s="265" t="s">
        <v>265</v>
      </c>
      <c r="L1872" s="265" t="s">
        <v>265</v>
      </c>
      <c r="AQ1872" s="267"/>
    </row>
    <row r="1873" spans="1:43" s="265" customFormat="1">
      <c r="A1873" s="265">
        <v>214590</v>
      </c>
      <c r="B1873" s="265" t="s">
        <v>3417</v>
      </c>
      <c r="C1873" s="265" t="s">
        <v>266</v>
      </c>
      <c r="D1873" s="265" t="s">
        <v>264</v>
      </c>
      <c r="E1873" s="265" t="s">
        <v>266</v>
      </c>
      <c r="F1873" s="265" t="s">
        <v>265</v>
      </c>
      <c r="G1873" s="265" t="s">
        <v>266</v>
      </c>
      <c r="H1873" s="265" t="s">
        <v>265</v>
      </c>
      <c r="I1873" s="265" t="s">
        <v>265</v>
      </c>
      <c r="J1873" s="265" t="s">
        <v>266</v>
      </c>
      <c r="K1873" s="265" t="s">
        <v>266</v>
      </c>
      <c r="L1873" s="265" t="s">
        <v>265</v>
      </c>
      <c r="AQ1873" s="267"/>
    </row>
    <row r="1874" spans="1:43" s="265" customFormat="1">
      <c r="A1874" s="265">
        <v>212052</v>
      </c>
      <c r="B1874" s="265" t="s">
        <v>3417</v>
      </c>
      <c r="C1874" s="265" t="s">
        <v>266</v>
      </c>
      <c r="D1874" s="265" t="s">
        <v>264</v>
      </c>
      <c r="E1874" s="265" t="s">
        <v>264</v>
      </c>
      <c r="F1874" s="265" t="s">
        <v>266</v>
      </c>
      <c r="G1874" s="265" t="s">
        <v>266</v>
      </c>
      <c r="H1874" s="265" t="s">
        <v>265</v>
      </c>
      <c r="I1874" s="265" t="s">
        <v>266</v>
      </c>
      <c r="J1874" s="265" t="s">
        <v>265</v>
      </c>
      <c r="K1874" s="265" t="s">
        <v>265</v>
      </c>
      <c r="L1874" s="265" t="s">
        <v>266</v>
      </c>
      <c r="AQ1874" s="267"/>
    </row>
    <row r="1875" spans="1:43" s="265" customFormat="1">
      <c r="A1875" s="265">
        <v>210721</v>
      </c>
      <c r="B1875" s="265" t="s">
        <v>3417</v>
      </c>
      <c r="C1875" s="265" t="s">
        <v>264</v>
      </c>
      <c r="D1875" s="265" t="s">
        <v>264</v>
      </c>
      <c r="E1875" s="265" t="s">
        <v>264</v>
      </c>
      <c r="F1875" s="265" t="s">
        <v>266</v>
      </c>
      <c r="G1875" s="265" t="s">
        <v>264</v>
      </c>
      <c r="H1875" s="265" t="s">
        <v>264</v>
      </c>
      <c r="I1875" s="265" t="s">
        <v>264</v>
      </c>
      <c r="J1875" s="265" t="s">
        <v>264</v>
      </c>
      <c r="K1875" s="265" t="s">
        <v>264</v>
      </c>
      <c r="L1875" s="265" t="s">
        <v>264</v>
      </c>
      <c r="AQ1875" s="267"/>
    </row>
    <row r="1876" spans="1:43" s="265" customFormat="1">
      <c r="A1876" s="265">
        <v>214592</v>
      </c>
      <c r="B1876" s="265" t="s">
        <v>3417</v>
      </c>
      <c r="C1876" s="265" t="s">
        <v>264</v>
      </c>
      <c r="D1876" s="265" t="s">
        <v>264</v>
      </c>
      <c r="E1876" s="265" t="s">
        <v>266</v>
      </c>
      <c r="F1876" s="265" t="s">
        <v>264</v>
      </c>
      <c r="G1876" s="265" t="s">
        <v>264</v>
      </c>
      <c r="H1876" s="265" t="s">
        <v>265</v>
      </c>
      <c r="I1876" s="265" t="s">
        <v>266</v>
      </c>
      <c r="J1876" s="265" t="s">
        <v>265</v>
      </c>
      <c r="K1876" s="265" t="s">
        <v>266</v>
      </c>
      <c r="L1876" s="265" t="s">
        <v>265</v>
      </c>
      <c r="AQ1876" s="267"/>
    </row>
    <row r="1877" spans="1:43" s="265" customFormat="1">
      <c r="A1877" s="265">
        <v>215475</v>
      </c>
      <c r="B1877" s="265" t="s">
        <v>3417</v>
      </c>
      <c r="C1877" s="265" t="s">
        <v>264</v>
      </c>
      <c r="D1877" s="265" t="s">
        <v>264</v>
      </c>
      <c r="E1877" s="265" t="s">
        <v>266</v>
      </c>
      <c r="F1877" s="265" t="s">
        <v>264</v>
      </c>
      <c r="G1877" s="265" t="s">
        <v>264</v>
      </c>
      <c r="H1877" s="265" t="s">
        <v>266</v>
      </c>
      <c r="I1877" s="265" t="s">
        <v>266</v>
      </c>
      <c r="J1877" s="265" t="s">
        <v>265</v>
      </c>
      <c r="K1877" s="265" t="s">
        <v>266</v>
      </c>
      <c r="L1877" s="265" t="s">
        <v>265</v>
      </c>
      <c r="AQ1877" s="267"/>
    </row>
    <row r="1878" spans="1:43" s="265" customFormat="1">
      <c r="A1878" s="265">
        <v>216177</v>
      </c>
      <c r="B1878" s="265" t="s">
        <v>3417</v>
      </c>
      <c r="C1878" s="265" t="s">
        <v>265</v>
      </c>
      <c r="D1878" s="265" t="s">
        <v>266</v>
      </c>
      <c r="E1878" s="265" t="s">
        <v>266</v>
      </c>
      <c r="F1878" s="265" t="s">
        <v>266</v>
      </c>
      <c r="G1878" s="265" t="s">
        <v>265</v>
      </c>
      <c r="H1878" s="265" t="s">
        <v>265</v>
      </c>
      <c r="I1878" s="265" t="s">
        <v>265</v>
      </c>
      <c r="J1878" s="265" t="s">
        <v>265</v>
      </c>
      <c r="K1878" s="265" t="s">
        <v>265</v>
      </c>
      <c r="L1878" s="265" t="s">
        <v>265</v>
      </c>
      <c r="AQ1878" s="267"/>
    </row>
    <row r="1879" spans="1:43" s="265" customFormat="1">
      <c r="A1879" s="265">
        <v>214595</v>
      </c>
      <c r="B1879" s="265" t="s">
        <v>3417</v>
      </c>
      <c r="C1879" s="265" t="s">
        <v>266</v>
      </c>
      <c r="D1879" s="265" t="s">
        <v>264</v>
      </c>
      <c r="E1879" s="265" t="s">
        <v>264</v>
      </c>
      <c r="F1879" s="265" t="s">
        <v>264</v>
      </c>
      <c r="G1879" s="265" t="s">
        <v>264</v>
      </c>
      <c r="H1879" s="265" t="s">
        <v>266</v>
      </c>
      <c r="I1879" s="265" t="s">
        <v>264</v>
      </c>
      <c r="J1879" s="265" t="s">
        <v>264</v>
      </c>
      <c r="K1879" s="265" t="s">
        <v>264</v>
      </c>
      <c r="L1879" s="265" t="s">
        <v>266</v>
      </c>
      <c r="AQ1879" s="267"/>
    </row>
    <row r="1880" spans="1:43" s="265" customFormat="1">
      <c r="A1880" s="265">
        <v>215476</v>
      </c>
      <c r="B1880" s="265" t="s">
        <v>3417</v>
      </c>
      <c r="C1880" s="265" t="s">
        <v>264</v>
      </c>
      <c r="D1880" s="265" t="s">
        <v>266</v>
      </c>
      <c r="E1880" s="265" t="s">
        <v>264</v>
      </c>
      <c r="F1880" s="265" t="s">
        <v>264</v>
      </c>
      <c r="G1880" s="265" t="s">
        <v>264</v>
      </c>
      <c r="H1880" s="265" t="s">
        <v>265</v>
      </c>
      <c r="I1880" s="265" t="s">
        <v>265</v>
      </c>
      <c r="J1880" s="265" t="s">
        <v>266</v>
      </c>
      <c r="K1880" s="265" t="s">
        <v>266</v>
      </c>
      <c r="L1880" s="265" t="s">
        <v>265</v>
      </c>
      <c r="AQ1880" s="267"/>
    </row>
    <row r="1881" spans="1:43" s="265" customFormat="1">
      <c r="A1881" s="265">
        <v>216178</v>
      </c>
      <c r="B1881" s="265" t="s">
        <v>3417</v>
      </c>
      <c r="C1881" s="265" t="s">
        <v>265</v>
      </c>
      <c r="D1881" s="265" t="s">
        <v>266</v>
      </c>
      <c r="E1881" s="265" t="s">
        <v>266</v>
      </c>
      <c r="F1881" s="265" t="s">
        <v>266</v>
      </c>
      <c r="G1881" s="265" t="s">
        <v>266</v>
      </c>
      <c r="H1881" s="265" t="s">
        <v>265</v>
      </c>
      <c r="I1881" s="265" t="s">
        <v>265</v>
      </c>
      <c r="J1881" s="265" t="s">
        <v>265</v>
      </c>
      <c r="K1881" s="265" t="s">
        <v>265</v>
      </c>
      <c r="L1881" s="265" t="s">
        <v>265</v>
      </c>
      <c r="AQ1881" s="267"/>
    </row>
    <row r="1882" spans="1:43" s="265" customFormat="1">
      <c r="A1882" s="265">
        <v>216179</v>
      </c>
      <c r="B1882" s="265" t="s">
        <v>3417</v>
      </c>
      <c r="C1882" s="265" t="s">
        <v>266</v>
      </c>
      <c r="D1882" s="265" t="s">
        <v>266</v>
      </c>
      <c r="E1882" s="265" t="s">
        <v>266</v>
      </c>
      <c r="F1882" s="265" t="s">
        <v>266</v>
      </c>
      <c r="G1882" s="265" t="s">
        <v>265</v>
      </c>
      <c r="H1882" s="265" t="s">
        <v>265</v>
      </c>
      <c r="I1882" s="265" t="s">
        <v>265</v>
      </c>
      <c r="J1882" s="265" t="s">
        <v>265</v>
      </c>
      <c r="K1882" s="265" t="s">
        <v>265</v>
      </c>
      <c r="L1882" s="265" t="s">
        <v>265</v>
      </c>
      <c r="AQ1882" s="267"/>
    </row>
    <row r="1883" spans="1:43" s="265" customFormat="1">
      <c r="A1883" s="265">
        <v>216180</v>
      </c>
      <c r="B1883" s="265" t="s">
        <v>3417</v>
      </c>
      <c r="C1883" s="265" t="s">
        <v>266</v>
      </c>
      <c r="D1883" s="265" t="s">
        <v>266</v>
      </c>
      <c r="E1883" s="265" t="s">
        <v>266</v>
      </c>
      <c r="F1883" s="265" t="s">
        <v>266</v>
      </c>
      <c r="G1883" s="265" t="s">
        <v>266</v>
      </c>
      <c r="H1883" s="265" t="s">
        <v>265</v>
      </c>
      <c r="I1883" s="265" t="s">
        <v>265</v>
      </c>
      <c r="J1883" s="265" t="s">
        <v>265</v>
      </c>
      <c r="K1883" s="265" t="s">
        <v>265</v>
      </c>
      <c r="L1883" s="265" t="s">
        <v>265</v>
      </c>
      <c r="AQ1883" s="267"/>
    </row>
    <row r="1884" spans="1:43" s="265" customFormat="1">
      <c r="A1884" s="265">
        <v>216181</v>
      </c>
      <c r="B1884" s="265" t="s">
        <v>3417</v>
      </c>
      <c r="C1884" s="265" t="s">
        <v>266</v>
      </c>
      <c r="D1884" s="265" t="s">
        <v>266</v>
      </c>
      <c r="E1884" s="265" t="s">
        <v>266</v>
      </c>
      <c r="F1884" s="265" t="s">
        <v>266</v>
      </c>
      <c r="G1884" s="265" t="s">
        <v>265</v>
      </c>
      <c r="H1884" s="265" t="s">
        <v>265</v>
      </c>
      <c r="I1884" s="265" t="s">
        <v>265</v>
      </c>
      <c r="J1884" s="265" t="s">
        <v>265</v>
      </c>
      <c r="K1884" s="265" t="s">
        <v>265</v>
      </c>
      <c r="L1884" s="265" t="s">
        <v>265</v>
      </c>
      <c r="AQ1884" s="267"/>
    </row>
    <row r="1885" spans="1:43" s="265" customFormat="1">
      <c r="A1885" s="265">
        <v>215478</v>
      </c>
      <c r="B1885" s="265" t="s">
        <v>3417</v>
      </c>
      <c r="C1885" s="265" t="s">
        <v>266</v>
      </c>
      <c r="D1885" s="265" t="s">
        <v>266</v>
      </c>
      <c r="E1885" s="265" t="s">
        <v>266</v>
      </c>
      <c r="F1885" s="265" t="s">
        <v>265</v>
      </c>
      <c r="G1885" s="265" t="s">
        <v>265</v>
      </c>
      <c r="H1885" s="265" t="s">
        <v>265</v>
      </c>
      <c r="I1885" s="265" t="s">
        <v>265</v>
      </c>
      <c r="J1885" s="265" t="s">
        <v>265</v>
      </c>
      <c r="K1885" s="265" t="s">
        <v>266</v>
      </c>
      <c r="L1885" s="265" t="s">
        <v>265</v>
      </c>
      <c r="AQ1885" s="267"/>
    </row>
    <row r="1886" spans="1:43" s="265" customFormat="1">
      <c r="A1886" s="265">
        <v>215479</v>
      </c>
      <c r="B1886" s="265" t="s">
        <v>3417</v>
      </c>
      <c r="C1886" s="265" t="s">
        <v>264</v>
      </c>
      <c r="D1886" s="265" t="s">
        <v>264</v>
      </c>
      <c r="E1886" s="265" t="s">
        <v>264</v>
      </c>
      <c r="F1886" s="265" t="s">
        <v>264</v>
      </c>
      <c r="G1886" s="265" t="s">
        <v>266</v>
      </c>
      <c r="H1886" s="265" t="s">
        <v>266</v>
      </c>
      <c r="I1886" s="265" t="s">
        <v>266</v>
      </c>
      <c r="J1886" s="265" t="s">
        <v>266</v>
      </c>
      <c r="K1886" s="265" t="s">
        <v>266</v>
      </c>
      <c r="L1886" s="265" t="s">
        <v>266</v>
      </c>
      <c r="AQ1886" s="267"/>
    </row>
    <row r="1887" spans="1:43" s="265" customFormat="1">
      <c r="A1887" s="265">
        <v>213082</v>
      </c>
      <c r="B1887" s="265" t="s">
        <v>3417</v>
      </c>
      <c r="C1887" s="265" t="s">
        <v>265</v>
      </c>
      <c r="D1887" s="265" t="s">
        <v>266</v>
      </c>
      <c r="E1887" s="265" t="s">
        <v>266</v>
      </c>
      <c r="F1887" s="265" t="s">
        <v>264</v>
      </c>
      <c r="G1887" s="265" t="s">
        <v>265</v>
      </c>
      <c r="H1887" s="265" t="s">
        <v>265</v>
      </c>
      <c r="I1887" s="265" t="s">
        <v>265</v>
      </c>
      <c r="J1887" s="265" t="s">
        <v>265</v>
      </c>
      <c r="K1887" s="265" t="s">
        <v>266</v>
      </c>
      <c r="L1887" s="265" t="s">
        <v>265</v>
      </c>
      <c r="AQ1887" s="267"/>
    </row>
    <row r="1888" spans="1:43" s="265" customFormat="1">
      <c r="A1888" s="265">
        <v>216182</v>
      </c>
      <c r="B1888" s="265" t="s">
        <v>3417</v>
      </c>
      <c r="C1888" s="265" t="s">
        <v>266</v>
      </c>
      <c r="D1888" s="265" t="s">
        <v>266</v>
      </c>
      <c r="E1888" s="265" t="s">
        <v>266</v>
      </c>
      <c r="F1888" s="265" t="s">
        <v>266</v>
      </c>
      <c r="G1888" s="265" t="s">
        <v>266</v>
      </c>
      <c r="H1888" s="265" t="s">
        <v>265</v>
      </c>
      <c r="I1888" s="265" t="s">
        <v>265</v>
      </c>
      <c r="J1888" s="265" t="s">
        <v>265</v>
      </c>
      <c r="K1888" s="265" t="s">
        <v>265</v>
      </c>
      <c r="L1888" s="265" t="s">
        <v>265</v>
      </c>
      <c r="AQ1888" s="267"/>
    </row>
    <row r="1889" spans="1:43" s="265" customFormat="1">
      <c r="A1889" s="265">
        <v>216183</v>
      </c>
      <c r="B1889" s="265" t="s">
        <v>3417</v>
      </c>
      <c r="C1889" s="265" t="s">
        <v>266</v>
      </c>
      <c r="D1889" s="265" t="s">
        <v>266</v>
      </c>
      <c r="E1889" s="265" t="s">
        <v>266</v>
      </c>
      <c r="F1889" s="265" t="s">
        <v>266</v>
      </c>
      <c r="G1889" s="265" t="s">
        <v>266</v>
      </c>
      <c r="H1889" s="265" t="s">
        <v>265</v>
      </c>
      <c r="I1889" s="265" t="s">
        <v>265</v>
      </c>
      <c r="J1889" s="265" t="s">
        <v>265</v>
      </c>
      <c r="K1889" s="265" t="s">
        <v>265</v>
      </c>
      <c r="L1889" s="265" t="s">
        <v>265</v>
      </c>
      <c r="AQ1889" s="267"/>
    </row>
    <row r="1890" spans="1:43" s="265" customFormat="1" ht="15.75">
      <c r="A1890" s="268">
        <v>214608</v>
      </c>
      <c r="B1890" s="265" t="s">
        <v>3417</v>
      </c>
      <c r="C1890" s="269" t="s">
        <v>264</v>
      </c>
      <c r="D1890" s="269" t="s">
        <v>264</v>
      </c>
      <c r="E1890" s="269" t="s">
        <v>264</v>
      </c>
      <c r="F1890" s="269" t="s">
        <v>264</v>
      </c>
      <c r="G1890" s="269" t="s">
        <v>265</v>
      </c>
      <c r="H1890" s="269" t="s">
        <v>265</v>
      </c>
      <c r="I1890" s="269" t="s">
        <v>266</v>
      </c>
      <c r="J1890" s="269" t="s">
        <v>265</v>
      </c>
      <c r="K1890" s="269" t="s">
        <v>266</v>
      </c>
      <c r="L1890" s="269" t="s">
        <v>265</v>
      </c>
      <c r="M1890" s="269"/>
      <c r="N1890" s="269"/>
      <c r="O1890" s="269"/>
      <c r="P1890" s="269"/>
      <c r="Q1890" s="269"/>
      <c r="R1890" s="269"/>
      <c r="S1890" s="269"/>
      <c r="T1890" s="269"/>
      <c r="U1890" s="269"/>
      <c r="V1890" s="269"/>
      <c r="W1890" s="269"/>
      <c r="X1890" s="269"/>
      <c r="Y1890" s="269"/>
      <c r="Z1890" s="269"/>
      <c r="AA1890" s="269"/>
      <c r="AB1890" s="269"/>
      <c r="AC1890" s="269"/>
      <c r="AD1890" s="269"/>
      <c r="AE1890" s="269"/>
      <c r="AF1890" s="269"/>
      <c r="AG1890" s="269"/>
      <c r="AH1890" s="269"/>
      <c r="AI1890" s="269"/>
      <c r="AJ1890" s="269"/>
      <c r="AK1890" s="269"/>
      <c r="AL1890" s="269"/>
      <c r="AM1890" s="269"/>
      <c r="AN1890" s="269"/>
      <c r="AO1890" s="269"/>
      <c r="AP1890" s="269"/>
      <c r="AQ1890" s="267"/>
    </row>
    <row r="1891" spans="1:43" s="265" customFormat="1">
      <c r="A1891" s="265">
        <v>216184</v>
      </c>
      <c r="B1891" s="265" t="s">
        <v>3417</v>
      </c>
      <c r="C1891" s="265" t="s">
        <v>266</v>
      </c>
      <c r="D1891" s="265" t="s">
        <v>266</v>
      </c>
      <c r="E1891" s="265" t="s">
        <v>266</v>
      </c>
      <c r="F1891" s="265" t="s">
        <v>266</v>
      </c>
      <c r="G1891" s="265" t="s">
        <v>266</v>
      </c>
      <c r="H1891" s="265" t="s">
        <v>265</v>
      </c>
      <c r="I1891" s="265" t="s">
        <v>265</v>
      </c>
      <c r="J1891" s="265" t="s">
        <v>265</v>
      </c>
      <c r="K1891" s="265" t="s">
        <v>265</v>
      </c>
      <c r="L1891" s="265" t="s">
        <v>265</v>
      </c>
      <c r="AQ1891" s="267"/>
    </row>
    <row r="1892" spans="1:43" s="265" customFormat="1">
      <c r="A1892" s="265">
        <v>210169</v>
      </c>
      <c r="B1892" s="265" t="s">
        <v>3417</v>
      </c>
      <c r="C1892" s="265" t="s">
        <v>266</v>
      </c>
      <c r="D1892" s="265" t="s">
        <v>266</v>
      </c>
      <c r="E1892" s="265" t="s">
        <v>266</v>
      </c>
      <c r="F1892" s="265" t="s">
        <v>266</v>
      </c>
      <c r="G1892" s="265" t="s">
        <v>266</v>
      </c>
      <c r="H1892" s="265" t="s">
        <v>265</v>
      </c>
      <c r="I1892" s="265" t="s">
        <v>266</v>
      </c>
      <c r="J1892" s="265" t="s">
        <v>265</v>
      </c>
      <c r="K1892" s="265" t="s">
        <v>266</v>
      </c>
      <c r="L1892" s="265" t="s">
        <v>266</v>
      </c>
      <c r="AQ1892" s="267"/>
    </row>
    <row r="1893" spans="1:43" s="265" customFormat="1">
      <c r="A1893" s="265">
        <v>216185</v>
      </c>
      <c r="B1893" s="265" t="s">
        <v>3417</v>
      </c>
      <c r="C1893" s="265" t="s">
        <v>265</v>
      </c>
      <c r="D1893" s="265" t="s">
        <v>266</v>
      </c>
      <c r="E1893" s="265" t="s">
        <v>266</v>
      </c>
      <c r="F1893" s="265" t="s">
        <v>266</v>
      </c>
      <c r="G1893" s="265" t="s">
        <v>266</v>
      </c>
      <c r="H1893" s="265" t="s">
        <v>265</v>
      </c>
      <c r="I1893" s="265" t="s">
        <v>265</v>
      </c>
      <c r="J1893" s="265" t="s">
        <v>265</v>
      </c>
      <c r="K1893" s="265" t="s">
        <v>265</v>
      </c>
      <c r="L1893" s="265" t="s">
        <v>265</v>
      </c>
      <c r="AQ1893" s="267"/>
    </row>
    <row r="1894" spans="1:43" s="265" customFormat="1">
      <c r="A1894" s="265">
        <v>216186</v>
      </c>
      <c r="B1894" s="265" t="s">
        <v>3417</v>
      </c>
      <c r="C1894" s="265" t="s">
        <v>266</v>
      </c>
      <c r="D1894" s="265" t="s">
        <v>266</v>
      </c>
      <c r="E1894" s="265" t="s">
        <v>266</v>
      </c>
      <c r="F1894" s="265" t="s">
        <v>266</v>
      </c>
      <c r="G1894" s="265" t="s">
        <v>265</v>
      </c>
      <c r="H1894" s="265" t="s">
        <v>265</v>
      </c>
      <c r="I1894" s="265" t="s">
        <v>265</v>
      </c>
      <c r="J1894" s="265" t="s">
        <v>265</v>
      </c>
      <c r="K1894" s="265" t="s">
        <v>265</v>
      </c>
      <c r="L1894" s="265" t="s">
        <v>265</v>
      </c>
      <c r="AQ1894" s="267"/>
    </row>
    <row r="1895" spans="1:43" s="265" customFormat="1">
      <c r="A1895" s="265">
        <v>216187</v>
      </c>
      <c r="B1895" s="265" t="s">
        <v>3417</v>
      </c>
      <c r="C1895" s="265" t="s">
        <v>266</v>
      </c>
      <c r="D1895" s="265" t="s">
        <v>266</v>
      </c>
      <c r="E1895" s="265" t="s">
        <v>266</v>
      </c>
      <c r="F1895" s="265" t="s">
        <v>266</v>
      </c>
      <c r="G1895" s="265" t="s">
        <v>266</v>
      </c>
      <c r="H1895" s="265" t="s">
        <v>265</v>
      </c>
      <c r="I1895" s="265" t="s">
        <v>265</v>
      </c>
      <c r="J1895" s="265" t="s">
        <v>265</v>
      </c>
      <c r="K1895" s="265" t="s">
        <v>265</v>
      </c>
      <c r="L1895" s="265" t="s">
        <v>265</v>
      </c>
      <c r="AQ1895" s="267"/>
    </row>
    <row r="1896" spans="1:43" s="265" customFormat="1">
      <c r="A1896" s="265">
        <v>214616</v>
      </c>
      <c r="B1896" s="265" t="s">
        <v>3417</v>
      </c>
      <c r="C1896" s="265" t="s">
        <v>264</v>
      </c>
      <c r="D1896" s="265" t="s">
        <v>264</v>
      </c>
      <c r="E1896" s="265" t="s">
        <v>264</v>
      </c>
      <c r="F1896" s="265" t="s">
        <v>266</v>
      </c>
      <c r="G1896" s="265" t="s">
        <v>265</v>
      </c>
      <c r="H1896" s="265" t="s">
        <v>265</v>
      </c>
      <c r="I1896" s="265" t="s">
        <v>265</v>
      </c>
      <c r="J1896" s="265" t="s">
        <v>265</v>
      </c>
      <c r="K1896" s="265" t="s">
        <v>264</v>
      </c>
      <c r="L1896" s="265" t="s">
        <v>265</v>
      </c>
      <c r="AQ1896" s="267"/>
    </row>
    <row r="1897" spans="1:43" s="265" customFormat="1">
      <c r="A1897" s="265">
        <v>214617</v>
      </c>
      <c r="B1897" s="265" t="s">
        <v>3417</v>
      </c>
      <c r="C1897" s="265" t="s">
        <v>264</v>
      </c>
      <c r="D1897" s="265" t="s">
        <v>264</v>
      </c>
      <c r="E1897" s="265" t="s">
        <v>264</v>
      </c>
      <c r="F1897" s="265" t="s">
        <v>264</v>
      </c>
      <c r="G1897" s="265" t="s">
        <v>264</v>
      </c>
      <c r="H1897" s="265" t="s">
        <v>266</v>
      </c>
      <c r="I1897" s="265" t="s">
        <v>266</v>
      </c>
      <c r="J1897" s="265" t="s">
        <v>266</v>
      </c>
      <c r="K1897" s="265" t="s">
        <v>266</v>
      </c>
      <c r="L1897" s="265" t="s">
        <v>266</v>
      </c>
      <c r="AQ1897" s="267"/>
    </row>
    <row r="1898" spans="1:43" s="265" customFormat="1">
      <c r="A1898" s="265">
        <v>216188</v>
      </c>
      <c r="B1898" s="265" t="s">
        <v>3417</v>
      </c>
      <c r="C1898" s="265" t="s">
        <v>265</v>
      </c>
      <c r="D1898" s="265" t="s">
        <v>266</v>
      </c>
      <c r="E1898" s="265" t="s">
        <v>266</v>
      </c>
      <c r="F1898" s="265" t="s">
        <v>266</v>
      </c>
      <c r="G1898" s="265" t="s">
        <v>265</v>
      </c>
      <c r="H1898" s="265" t="s">
        <v>265</v>
      </c>
      <c r="I1898" s="265" t="s">
        <v>265</v>
      </c>
      <c r="J1898" s="265" t="s">
        <v>265</v>
      </c>
      <c r="K1898" s="265" t="s">
        <v>265</v>
      </c>
      <c r="L1898" s="265" t="s">
        <v>265</v>
      </c>
      <c r="AQ1898" s="267"/>
    </row>
    <row r="1899" spans="1:43" s="265" customFormat="1">
      <c r="A1899" s="265">
        <v>214618</v>
      </c>
      <c r="B1899" s="265" t="s">
        <v>3417</v>
      </c>
      <c r="C1899" s="265" t="s">
        <v>264</v>
      </c>
      <c r="D1899" s="265" t="s">
        <v>264</v>
      </c>
      <c r="E1899" s="265" t="s">
        <v>264</v>
      </c>
      <c r="F1899" s="265" t="s">
        <v>264</v>
      </c>
      <c r="G1899" s="265" t="s">
        <v>266</v>
      </c>
      <c r="H1899" s="265" t="s">
        <v>266</v>
      </c>
      <c r="I1899" s="265" t="s">
        <v>266</v>
      </c>
      <c r="J1899" s="265" t="s">
        <v>264</v>
      </c>
      <c r="K1899" s="265" t="s">
        <v>264</v>
      </c>
      <c r="L1899" s="265" t="s">
        <v>266</v>
      </c>
      <c r="AQ1899" s="267"/>
    </row>
    <row r="1900" spans="1:43" s="265" customFormat="1">
      <c r="A1900" s="265">
        <v>216189</v>
      </c>
      <c r="B1900" s="265" t="s">
        <v>3417</v>
      </c>
      <c r="C1900" s="265" t="s">
        <v>266</v>
      </c>
      <c r="D1900" s="265" t="s">
        <v>266</v>
      </c>
      <c r="E1900" s="265" t="s">
        <v>266</v>
      </c>
      <c r="F1900" s="265" t="s">
        <v>266</v>
      </c>
      <c r="G1900" s="265" t="s">
        <v>266</v>
      </c>
      <c r="H1900" s="265" t="s">
        <v>265</v>
      </c>
      <c r="I1900" s="265" t="s">
        <v>265</v>
      </c>
      <c r="J1900" s="265" t="s">
        <v>265</v>
      </c>
      <c r="K1900" s="265" t="s">
        <v>265</v>
      </c>
      <c r="L1900" s="265" t="s">
        <v>265</v>
      </c>
      <c r="AQ1900" s="267"/>
    </row>
    <row r="1901" spans="1:43" s="265" customFormat="1">
      <c r="A1901" s="265">
        <v>216190</v>
      </c>
      <c r="B1901" s="265" t="s">
        <v>3417</v>
      </c>
      <c r="C1901" s="265" t="s">
        <v>266</v>
      </c>
      <c r="D1901" s="265" t="s">
        <v>266</v>
      </c>
      <c r="E1901" s="265" t="s">
        <v>266</v>
      </c>
      <c r="F1901" s="265" t="s">
        <v>266</v>
      </c>
      <c r="G1901" s="265" t="s">
        <v>266</v>
      </c>
      <c r="H1901" s="265" t="s">
        <v>265</v>
      </c>
      <c r="I1901" s="265" t="s">
        <v>265</v>
      </c>
      <c r="J1901" s="265" t="s">
        <v>265</v>
      </c>
      <c r="K1901" s="265" t="s">
        <v>265</v>
      </c>
      <c r="L1901" s="265" t="s">
        <v>265</v>
      </c>
      <c r="AQ1901" s="267"/>
    </row>
    <row r="1902" spans="1:43" s="265" customFormat="1">
      <c r="A1902" s="265">
        <v>216191</v>
      </c>
      <c r="B1902" s="265" t="s">
        <v>3417</v>
      </c>
      <c r="C1902" s="265" t="s">
        <v>265</v>
      </c>
      <c r="D1902" s="265" t="s">
        <v>266</v>
      </c>
      <c r="E1902" s="265" t="s">
        <v>266</v>
      </c>
      <c r="F1902" s="265" t="s">
        <v>266</v>
      </c>
      <c r="G1902" s="265" t="s">
        <v>265</v>
      </c>
      <c r="H1902" s="265" t="s">
        <v>265</v>
      </c>
      <c r="I1902" s="265" t="s">
        <v>265</v>
      </c>
      <c r="J1902" s="265" t="s">
        <v>265</v>
      </c>
      <c r="K1902" s="265" t="s">
        <v>265</v>
      </c>
      <c r="L1902" s="265" t="s">
        <v>265</v>
      </c>
      <c r="AQ1902" s="267"/>
    </row>
    <row r="1903" spans="1:43" s="265" customFormat="1">
      <c r="A1903" s="265">
        <v>216192</v>
      </c>
      <c r="B1903" s="265" t="s">
        <v>3417</v>
      </c>
      <c r="C1903" s="265" t="s">
        <v>265</v>
      </c>
      <c r="D1903" s="265" t="s">
        <v>266</v>
      </c>
      <c r="E1903" s="265" t="s">
        <v>266</v>
      </c>
      <c r="F1903" s="265" t="s">
        <v>266</v>
      </c>
      <c r="G1903" s="265" t="s">
        <v>265</v>
      </c>
      <c r="H1903" s="265" t="s">
        <v>265</v>
      </c>
      <c r="I1903" s="265" t="s">
        <v>265</v>
      </c>
      <c r="J1903" s="265" t="s">
        <v>265</v>
      </c>
      <c r="K1903" s="265" t="s">
        <v>265</v>
      </c>
      <c r="L1903" s="265" t="s">
        <v>265</v>
      </c>
      <c r="AQ1903" s="267"/>
    </row>
    <row r="1904" spans="1:43" s="265" customFormat="1">
      <c r="A1904" s="265">
        <v>216193</v>
      </c>
      <c r="B1904" s="265" t="s">
        <v>3417</v>
      </c>
      <c r="C1904" s="265" t="s">
        <v>265</v>
      </c>
      <c r="D1904" s="265" t="s">
        <v>266</v>
      </c>
      <c r="E1904" s="265" t="s">
        <v>266</v>
      </c>
      <c r="F1904" s="265" t="s">
        <v>265</v>
      </c>
      <c r="G1904" s="265" t="s">
        <v>265</v>
      </c>
      <c r="H1904" s="265" t="s">
        <v>265</v>
      </c>
      <c r="I1904" s="265" t="s">
        <v>265</v>
      </c>
      <c r="J1904" s="265" t="s">
        <v>265</v>
      </c>
      <c r="K1904" s="265" t="s">
        <v>265</v>
      </c>
      <c r="L1904" s="265" t="s">
        <v>265</v>
      </c>
      <c r="AQ1904" s="267"/>
    </row>
    <row r="1905" spans="1:43" s="265" customFormat="1">
      <c r="A1905" s="265">
        <v>214621</v>
      </c>
      <c r="B1905" s="265" t="s">
        <v>3417</v>
      </c>
      <c r="C1905" s="265" t="s">
        <v>264</v>
      </c>
      <c r="D1905" s="265" t="s">
        <v>264</v>
      </c>
      <c r="E1905" s="265" t="s">
        <v>264</v>
      </c>
      <c r="F1905" s="265" t="s">
        <v>264</v>
      </c>
      <c r="G1905" s="265" t="s">
        <v>264</v>
      </c>
      <c r="H1905" s="265" t="s">
        <v>266</v>
      </c>
      <c r="I1905" s="265" t="s">
        <v>266</v>
      </c>
      <c r="J1905" s="265" t="s">
        <v>266</v>
      </c>
      <c r="K1905" s="265" t="s">
        <v>264</v>
      </c>
      <c r="L1905" s="265" t="s">
        <v>264</v>
      </c>
      <c r="AQ1905" s="267"/>
    </row>
    <row r="1906" spans="1:43" s="265" customFormat="1">
      <c r="A1906" s="265">
        <v>216194</v>
      </c>
      <c r="B1906" s="265" t="s">
        <v>3417</v>
      </c>
      <c r="C1906" s="265" t="s">
        <v>266</v>
      </c>
      <c r="D1906" s="265" t="s">
        <v>266</v>
      </c>
      <c r="E1906" s="265" t="s">
        <v>266</v>
      </c>
      <c r="F1906" s="265" t="s">
        <v>266</v>
      </c>
      <c r="G1906" s="265" t="s">
        <v>266</v>
      </c>
      <c r="H1906" s="265" t="s">
        <v>265</v>
      </c>
      <c r="I1906" s="265" t="s">
        <v>265</v>
      </c>
      <c r="J1906" s="265" t="s">
        <v>265</v>
      </c>
      <c r="K1906" s="265" t="s">
        <v>265</v>
      </c>
      <c r="L1906" s="265" t="s">
        <v>265</v>
      </c>
      <c r="AQ1906" s="267"/>
    </row>
    <row r="1907" spans="1:43" s="265" customFormat="1">
      <c r="A1907" s="265">
        <v>211424</v>
      </c>
      <c r="B1907" s="265" t="s">
        <v>3417</v>
      </c>
      <c r="C1907" s="265" t="s">
        <v>264</v>
      </c>
      <c r="D1907" s="265" t="s">
        <v>264</v>
      </c>
      <c r="E1907" s="265" t="s">
        <v>264</v>
      </c>
      <c r="F1907" s="265" t="s">
        <v>264</v>
      </c>
      <c r="G1907" s="265" t="s">
        <v>266</v>
      </c>
      <c r="H1907" s="265" t="s">
        <v>265</v>
      </c>
      <c r="I1907" s="265" t="s">
        <v>266</v>
      </c>
      <c r="J1907" s="265" t="s">
        <v>264</v>
      </c>
      <c r="K1907" s="265" t="s">
        <v>264</v>
      </c>
      <c r="L1907" s="265" t="s">
        <v>264</v>
      </c>
      <c r="AQ1907" s="267"/>
    </row>
    <row r="1908" spans="1:43" s="265" customFormat="1">
      <c r="A1908" s="265">
        <v>215494</v>
      </c>
      <c r="B1908" s="265" t="s">
        <v>3417</v>
      </c>
      <c r="C1908" s="265" t="s">
        <v>266</v>
      </c>
      <c r="D1908" s="265" t="s">
        <v>266</v>
      </c>
      <c r="E1908" s="265" t="s">
        <v>264</v>
      </c>
      <c r="F1908" s="265" t="s">
        <v>266</v>
      </c>
      <c r="G1908" s="265" t="s">
        <v>264</v>
      </c>
      <c r="H1908" s="265" t="s">
        <v>265</v>
      </c>
      <c r="I1908" s="265" t="s">
        <v>266</v>
      </c>
      <c r="J1908" s="265" t="s">
        <v>266</v>
      </c>
      <c r="K1908" s="265" t="s">
        <v>265</v>
      </c>
      <c r="L1908" s="265" t="s">
        <v>266</v>
      </c>
      <c r="AQ1908" s="267"/>
    </row>
    <row r="1909" spans="1:43" s="265" customFormat="1">
      <c r="A1909" s="265">
        <v>215495</v>
      </c>
      <c r="B1909" s="265" t="s">
        <v>3417</v>
      </c>
      <c r="C1909" s="265" t="s">
        <v>265</v>
      </c>
      <c r="D1909" s="265" t="s">
        <v>265</v>
      </c>
      <c r="E1909" s="265" t="s">
        <v>266</v>
      </c>
      <c r="F1909" s="265" t="s">
        <v>264</v>
      </c>
      <c r="G1909" s="265" t="s">
        <v>265</v>
      </c>
      <c r="H1909" s="265" t="s">
        <v>265</v>
      </c>
      <c r="I1909" s="265" t="s">
        <v>265</v>
      </c>
      <c r="J1909" s="265" t="s">
        <v>265</v>
      </c>
      <c r="K1909" s="265" t="s">
        <v>266</v>
      </c>
      <c r="L1909" s="265" t="s">
        <v>265</v>
      </c>
      <c r="AQ1909" s="267"/>
    </row>
    <row r="1910" spans="1:43" s="265" customFormat="1">
      <c r="A1910" s="265">
        <v>216195</v>
      </c>
      <c r="B1910" s="265" t="s">
        <v>3417</v>
      </c>
      <c r="C1910" s="265" t="s">
        <v>266</v>
      </c>
      <c r="D1910" s="265" t="s">
        <v>266</v>
      </c>
      <c r="E1910" s="265" t="s">
        <v>266</v>
      </c>
      <c r="F1910" s="265" t="s">
        <v>266</v>
      </c>
      <c r="G1910" s="265" t="s">
        <v>266</v>
      </c>
      <c r="H1910" s="265" t="s">
        <v>265</v>
      </c>
      <c r="I1910" s="265" t="s">
        <v>265</v>
      </c>
      <c r="J1910" s="265" t="s">
        <v>265</v>
      </c>
      <c r="K1910" s="265" t="s">
        <v>265</v>
      </c>
      <c r="L1910" s="265" t="s">
        <v>265</v>
      </c>
      <c r="AQ1910" s="267"/>
    </row>
    <row r="1911" spans="1:43" s="265" customFormat="1">
      <c r="A1911" s="265">
        <v>216196</v>
      </c>
      <c r="B1911" s="265" t="s">
        <v>3417</v>
      </c>
      <c r="C1911" s="265" t="s">
        <v>266</v>
      </c>
      <c r="D1911" s="265" t="s">
        <v>266</v>
      </c>
      <c r="E1911" s="265" t="s">
        <v>266</v>
      </c>
      <c r="F1911" s="265" t="s">
        <v>266</v>
      </c>
      <c r="G1911" s="265" t="s">
        <v>266</v>
      </c>
      <c r="H1911" s="265" t="s">
        <v>265</v>
      </c>
      <c r="I1911" s="265" t="s">
        <v>265</v>
      </c>
      <c r="J1911" s="265" t="s">
        <v>265</v>
      </c>
      <c r="K1911" s="265" t="s">
        <v>265</v>
      </c>
      <c r="L1911" s="265" t="s">
        <v>265</v>
      </c>
      <c r="AQ1911" s="267"/>
    </row>
    <row r="1912" spans="1:43" s="265" customFormat="1">
      <c r="A1912" s="265">
        <v>216197</v>
      </c>
      <c r="B1912" s="265" t="s">
        <v>3417</v>
      </c>
      <c r="C1912" s="265" t="s">
        <v>265</v>
      </c>
      <c r="D1912" s="265" t="s">
        <v>266</v>
      </c>
      <c r="E1912" s="265" t="s">
        <v>266</v>
      </c>
      <c r="F1912" s="265" t="s">
        <v>266</v>
      </c>
      <c r="G1912" s="265" t="s">
        <v>266</v>
      </c>
      <c r="H1912" s="265" t="s">
        <v>265</v>
      </c>
      <c r="I1912" s="265" t="s">
        <v>265</v>
      </c>
      <c r="J1912" s="265" t="s">
        <v>265</v>
      </c>
      <c r="K1912" s="265" t="s">
        <v>265</v>
      </c>
      <c r="L1912" s="265" t="s">
        <v>265</v>
      </c>
      <c r="AQ1912" s="267"/>
    </row>
    <row r="1913" spans="1:43" s="265" customFormat="1">
      <c r="A1913" s="265">
        <v>216212</v>
      </c>
      <c r="B1913" s="265" t="s">
        <v>3417</v>
      </c>
      <c r="C1913" s="265" t="s">
        <v>266</v>
      </c>
      <c r="D1913" s="265" t="s">
        <v>266</v>
      </c>
      <c r="E1913" s="265" t="s">
        <v>265</v>
      </c>
      <c r="F1913" s="265" t="s">
        <v>265</v>
      </c>
      <c r="G1913" s="265" t="s">
        <v>265</v>
      </c>
      <c r="H1913" s="265" t="s">
        <v>265</v>
      </c>
      <c r="I1913" s="265" t="s">
        <v>265</v>
      </c>
      <c r="J1913" s="265" t="s">
        <v>265</v>
      </c>
      <c r="K1913" s="265" t="s">
        <v>265</v>
      </c>
      <c r="L1913" s="265" t="s">
        <v>265</v>
      </c>
      <c r="AQ1913" s="267"/>
    </row>
  </sheetData>
  <sheetProtection password="DA2B" sheet="1" objects="1" scenarios="1" selectLockedCells="1" selectUnlockedCells="1"/>
  <conditionalFormatting sqref="A1">
    <cfRule type="duplicateValues" dxfId="7" priority="56"/>
  </conditionalFormatting>
  <conditionalFormatting sqref="A1914:A1048576 A1">
    <cfRule type="duplicateValues" dxfId="6" priority="27"/>
  </conditionalFormatting>
  <conditionalFormatting sqref="A1063:A1587">
    <cfRule type="duplicateValues" dxfId="5" priority="20"/>
  </conditionalFormatting>
  <conditionalFormatting sqref="A1605">
    <cfRule type="duplicateValues" dxfId="4" priority="1"/>
  </conditionalFormatting>
  <conditionalFormatting sqref="A2:A1062">
    <cfRule type="duplicateValues" dxfId="3" priority="64"/>
  </conditionalFormatting>
  <conditionalFormatting sqref="A1588:A1913">
    <cfRule type="duplicateValues" dxfId="2" priority="68"/>
  </conditionalFormatting>
  <conditionalFormatting sqref="A1063:A1913">
    <cfRule type="duplicateValues" dxfId="1" priority="70"/>
  </conditionalFormatting>
  <conditionalFormatting sqref="A2:A1913">
    <cfRule type="duplicateValues" dxfId="0" priority="73"/>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sheetPr codeName="ورقة1"/>
  <dimension ref="A1:C9"/>
  <sheetViews>
    <sheetView showRowColHeaders="0" rightToLeft="1" workbookViewId="0">
      <selection activeCell="E22" sqref="E22"/>
    </sheetView>
  </sheetViews>
  <sheetFormatPr defaultRowHeight="14.25"/>
  <sheetData>
    <row r="1" spans="1:3">
      <c r="A1" s="68" t="s">
        <v>251</v>
      </c>
      <c r="B1" s="68" t="s">
        <v>252</v>
      </c>
      <c r="C1" s="1"/>
    </row>
    <row r="2" spans="1:3">
      <c r="A2" s="68">
        <v>700980</v>
      </c>
      <c r="B2" s="68" t="s">
        <v>231</v>
      </c>
      <c r="C2" s="1"/>
    </row>
    <row r="3" spans="1:3">
      <c r="A3" s="68">
        <v>700653</v>
      </c>
      <c r="B3" s="68" t="s">
        <v>253</v>
      </c>
      <c r="C3" s="1"/>
    </row>
    <row r="4" spans="1:3">
      <c r="A4" s="68">
        <v>700124</v>
      </c>
      <c r="B4" s="68" t="s">
        <v>254</v>
      </c>
      <c r="C4" s="1"/>
    </row>
    <row r="5" spans="1:3">
      <c r="A5" s="68">
        <v>700934</v>
      </c>
      <c r="B5" s="68" t="s">
        <v>255</v>
      </c>
      <c r="C5" s="1"/>
    </row>
    <row r="6" spans="1:3">
      <c r="A6" s="1"/>
      <c r="B6" s="1"/>
      <c r="C6" s="1"/>
    </row>
    <row r="7" spans="1:3">
      <c r="A7" s="1"/>
      <c r="B7" s="1"/>
      <c r="C7" s="1"/>
    </row>
    <row r="8" spans="1:3">
      <c r="A8" s="1"/>
      <c r="B8" s="1"/>
      <c r="C8" s="1"/>
    </row>
    <row r="9" spans="1:3">
      <c r="A9" s="1"/>
      <c r="B9" s="1"/>
      <c r="C9" s="1"/>
    </row>
  </sheetData>
  <sheetProtection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8</vt:i4>
      </vt:variant>
      <vt:variant>
        <vt:lpstr>نطاقات تمت تسميتها</vt:lpstr>
      </vt:variant>
      <vt:variant>
        <vt:i4>1</vt:i4>
      </vt:variant>
    </vt:vector>
  </HeadingPairs>
  <TitlesOfParts>
    <vt:vector size="9" baseType="lpstr">
      <vt:lpstr>تعليمات التسجيل</vt:lpstr>
      <vt:lpstr>إدخال البيانات</vt:lpstr>
      <vt:lpstr>اختيار المقررات</vt:lpstr>
      <vt:lpstr>الإستمارة</vt:lpstr>
      <vt:lpstr>سجل الإعلام</vt:lpstr>
      <vt:lpstr>ورقة2</vt:lpstr>
      <vt:lpstr>ورقة4</vt:lpstr>
      <vt:lpstr>ورقة1</vt:lpstr>
      <vt:lpstr>الإستمارة!Print_Area</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ahmad hamdash</dc:creator>
  <cp:lastModifiedBy>Maher Fattouh</cp:lastModifiedBy>
  <cp:revision/>
  <cp:lastPrinted>2020-07-14T06:38:39Z</cp:lastPrinted>
  <dcterms:created xsi:type="dcterms:W3CDTF">2015-06-05T18:17:20Z</dcterms:created>
  <dcterms:modified xsi:type="dcterms:W3CDTF">2020-07-28T16:23:51Z</dcterms:modified>
</cp:coreProperties>
</file>