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ThisWorkbook"/>
  <bookViews>
    <workbookView xWindow="-120" yWindow="-120" windowWidth="20730" windowHeight="11160" firstSheet="1" activeTab="1"/>
  </bookViews>
  <sheets>
    <sheet name="ورقة 4" sheetId="14" state="hidden" r:id="rId1"/>
    <sheet name="تعليمات التسجيل" sheetId="9" r:id="rId2"/>
    <sheet name="إدخال البيانات" sheetId="13" r:id="rId3"/>
    <sheet name="اختيار المقررات" sheetId="5" r:id="rId4"/>
    <sheet name="الإستمارة" sheetId="11" r:id="rId5"/>
    <sheet name="سجل الترجمة" sheetId="2" r:id="rId6"/>
    <sheet name="ورقة2" sheetId="4" state="hidden" r:id="rId7"/>
    <sheet name="ورقة1" sheetId="6" state="hidden" r:id="rId8"/>
  </sheets>
  <definedNames>
    <definedName name="_xlnm._FilterDatabase" localSheetId="0" hidden="1">'ورقة 4'!$A$1:$AR$1791</definedName>
    <definedName name="_xlnm._FilterDatabase" localSheetId="6" hidden="1">ورقة2!$A$1:$U$1791</definedName>
    <definedName name="_xlnm.Print_Area" localSheetId="4">الإستمارة!$A$1:$Q$41</definedName>
  </definedNames>
  <calcPr calcId="12451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E25" i="5"/>
  <c r="L1"/>
  <c r="B6" l="1"/>
  <c r="T6"/>
  <c r="I10"/>
  <c r="AG19"/>
  <c r="Y19"/>
  <c r="Q19"/>
  <c r="I19"/>
  <c r="AG18"/>
  <c r="Y18"/>
  <c r="Q18"/>
  <c r="I18"/>
  <c r="AG17"/>
  <c r="Y17"/>
  <c r="Q17"/>
  <c r="I17"/>
  <c r="AG16"/>
  <c r="Y16"/>
  <c r="Q16"/>
  <c r="I16"/>
  <c r="AG15"/>
  <c r="Y15"/>
  <c r="Q15"/>
  <c r="I15"/>
  <c r="AG12"/>
  <c r="Y12"/>
  <c r="Q12"/>
  <c r="I12"/>
  <c r="AG11"/>
  <c r="Y11"/>
  <c r="Q11"/>
  <c r="I11"/>
  <c r="AG10"/>
  <c r="Y10"/>
  <c r="Q10"/>
  <c r="AG9"/>
  <c r="Y9"/>
  <c r="Q9"/>
  <c r="AG8"/>
  <c r="Y8"/>
  <c r="Q8"/>
  <c r="I9"/>
  <c r="I8"/>
  <c r="AB5"/>
  <c r="AE5"/>
  <c r="AI5"/>
  <c r="DB5" i="2" l="1"/>
  <c r="D22" i="11" l="1"/>
  <c r="AX41" i="5"/>
  <c r="AX42"/>
  <c r="AX43"/>
  <c r="AX44"/>
  <c r="AX36"/>
  <c r="AX37"/>
  <c r="AX38"/>
  <c r="AX39"/>
  <c r="AX31"/>
  <c r="AX32"/>
  <c r="AX33"/>
  <c r="AX34"/>
  <c r="AX26"/>
  <c r="AX27"/>
  <c r="AX28"/>
  <c r="AX29"/>
  <c r="AX21"/>
  <c r="AX22"/>
  <c r="AX23"/>
  <c r="AX24"/>
  <c r="AX25"/>
  <c r="AX16"/>
  <c r="AX17"/>
  <c r="AX18"/>
  <c r="AX19"/>
  <c r="AX11"/>
  <c r="AX12"/>
  <c r="AX13"/>
  <c r="AX14"/>
  <c r="AX6"/>
  <c r="AX7"/>
  <c r="AX8"/>
  <c r="AX9"/>
  <c r="W25"/>
  <c r="A2" i="13"/>
  <c r="CY5" i="2" l="1"/>
  <c r="CX5"/>
  <c r="DG5" l="1"/>
  <c r="DD5"/>
  <c r="DC5"/>
  <c r="CW5"/>
  <c r="CV5"/>
  <c r="A5"/>
  <c r="C24" i="11" l="1"/>
  <c r="J25"/>
  <c r="M4"/>
  <c r="I3"/>
  <c r="E3"/>
  <c r="C2"/>
  <c r="AX40" i="5" l="1"/>
  <c r="AX35"/>
  <c r="AX30"/>
  <c r="AX20"/>
  <c r="AX15"/>
  <c r="AX10"/>
  <c r="AX5"/>
  <c r="AY8"/>
  <c r="AY14"/>
  <c r="AY12"/>
  <c r="AY10"/>
  <c r="E5"/>
  <c r="DA5" i="2" s="1"/>
  <c r="AE4" i="5"/>
  <c r="AB4"/>
  <c r="W4"/>
  <c r="AE3"/>
  <c r="AB3"/>
  <c r="Q3"/>
  <c r="W2"/>
  <c r="DO5" i="2" s="1"/>
  <c r="Q2" i="5"/>
  <c r="DP5" i="2" s="1"/>
  <c r="L2" i="5"/>
  <c r="DQ5" i="2" s="1"/>
  <c r="E2" i="5"/>
  <c r="C4" i="13"/>
  <c r="Q4" i="5"/>
  <c r="AG5" i="2" l="1"/>
  <c r="AY11" i="5"/>
  <c r="BY5" i="2"/>
  <c r="AY33" i="5"/>
  <c r="CK5" i="2"/>
  <c r="AY39" i="5"/>
  <c r="U5" i="2"/>
  <c r="AY5" i="5"/>
  <c r="BK5" i="2"/>
  <c r="AY26" i="5"/>
  <c r="BS5" i="2"/>
  <c r="AY30" i="5"/>
  <c r="CA5" i="2"/>
  <c r="AY34" i="5"/>
  <c r="B18"/>
  <c r="AY18"/>
  <c r="K17"/>
  <c r="AY22"/>
  <c r="CE5" i="2"/>
  <c r="AY36" i="5"/>
  <c r="CM5" i="2"/>
  <c r="AY40" i="5"/>
  <c r="CU5" i="2"/>
  <c r="AY44" i="5"/>
  <c r="BQ5" i="2"/>
  <c r="AY29" i="5"/>
  <c r="K16"/>
  <c r="AY21"/>
  <c r="CS5" i="2"/>
  <c r="AY43" i="5"/>
  <c r="W5" i="2"/>
  <c r="AY6" i="5"/>
  <c r="AK5" i="2"/>
  <c r="AY13" i="5"/>
  <c r="BM5" i="2"/>
  <c r="AY27" i="5"/>
  <c r="BU5" i="2"/>
  <c r="AY31" i="5"/>
  <c r="B15"/>
  <c r="AY15"/>
  <c r="B19"/>
  <c r="AY19"/>
  <c r="K18"/>
  <c r="AY23"/>
  <c r="CG5" i="2"/>
  <c r="AY37" i="5"/>
  <c r="CO5" i="2"/>
  <c r="AY41" i="5"/>
  <c r="Y5" i="2"/>
  <c r="AY7" i="5"/>
  <c r="BI5" i="2"/>
  <c r="AY25" i="5"/>
  <c r="B17"/>
  <c r="AY17"/>
  <c r="CC5" i="2"/>
  <c r="AY35" i="5"/>
  <c r="AC5" i="2"/>
  <c r="AY9" i="5"/>
  <c r="BO5" i="2"/>
  <c r="AY28" i="5"/>
  <c r="BW5" i="2"/>
  <c r="AY32" i="5"/>
  <c r="B16"/>
  <c r="AY16"/>
  <c r="K15"/>
  <c r="AY20"/>
  <c r="K19"/>
  <c r="AY24"/>
  <c r="CI5" i="2"/>
  <c r="AY38" i="5"/>
  <c r="CQ5" i="2"/>
  <c r="AY42" i="5"/>
  <c r="L5" i="2"/>
  <c r="C6" i="11"/>
  <c r="M5" i="2"/>
  <c r="C7" i="11"/>
  <c r="O5" i="2"/>
  <c r="J7" i="11"/>
  <c r="N5" i="2"/>
  <c r="G7" i="11"/>
  <c r="G5" i="2"/>
  <c r="J5" i="11"/>
  <c r="AB2" i="5"/>
  <c r="DN5" i="2" s="1"/>
  <c r="M3" i="11"/>
  <c r="H5" i="2"/>
  <c r="G5" i="11"/>
  <c r="B5" i="2"/>
  <c r="G2" i="11"/>
  <c r="I22"/>
  <c r="S5" i="2"/>
  <c r="C3" i="11"/>
  <c r="N25" i="5"/>
  <c r="M22" i="11"/>
  <c r="J6"/>
  <c r="R5" i="2"/>
  <c r="CZ5"/>
  <c r="P22" i="11"/>
  <c r="K10" i="5"/>
  <c r="AI5" i="2"/>
  <c r="BC5"/>
  <c r="AO5"/>
  <c r="AW5"/>
  <c r="BE5"/>
  <c r="Q13" i="5"/>
  <c r="AE5" i="2"/>
  <c r="K12" i="5"/>
  <c r="AM5" i="2"/>
  <c r="AQ5"/>
  <c r="AY5"/>
  <c r="BG5"/>
  <c r="B11" i="5"/>
  <c r="AA5" i="2"/>
  <c r="AU5"/>
  <c r="AS5"/>
  <c r="BA5"/>
  <c r="S18" i="5"/>
  <c r="AA17"/>
  <c r="Y13"/>
  <c r="S8"/>
  <c r="S12"/>
  <c r="AA11"/>
  <c r="S15"/>
  <c r="S19"/>
  <c r="AA18"/>
  <c r="AA10"/>
  <c r="I13"/>
  <c r="H13"/>
  <c r="S9"/>
  <c r="AA8"/>
  <c r="AG13"/>
  <c r="AA12"/>
  <c r="S16"/>
  <c r="AA15"/>
  <c r="AA19"/>
  <c r="S11"/>
  <c r="S10"/>
  <c r="AA9"/>
  <c r="S17"/>
  <c r="AA16"/>
  <c r="B9"/>
  <c r="B10"/>
  <c r="K8"/>
  <c r="K11"/>
  <c r="K9"/>
  <c r="B12"/>
  <c r="B8"/>
  <c r="W1"/>
  <c r="L3"/>
  <c r="AB1"/>
  <c r="AE1"/>
  <c r="E4"/>
  <c r="W3"/>
  <c r="L4"/>
  <c r="Q1"/>
  <c r="E3"/>
  <c r="O2" i="11" l="1"/>
  <c r="D5" i="2"/>
  <c r="DE5"/>
  <c r="H24" i="11"/>
  <c r="L2"/>
  <c r="C5" i="2"/>
  <c r="J4" i="11"/>
  <c r="E5" i="2"/>
  <c r="O5" i="11"/>
  <c r="K5" i="2"/>
  <c r="C5" i="11"/>
  <c r="J5" i="2"/>
  <c r="C4" i="11"/>
  <c r="I5" i="2"/>
  <c r="G6" i="11"/>
  <c r="P5" i="2"/>
  <c r="O6" i="11"/>
  <c r="Q5" i="2"/>
  <c r="G4" i="11"/>
  <c r="F5" i="2"/>
  <c r="A16" i="5"/>
  <c r="AL19" s="1"/>
  <c r="J8"/>
  <c r="AL13" s="1"/>
  <c r="Z18" l="1"/>
  <c r="AL47" s="1"/>
  <c r="Z15"/>
  <c r="AL44" s="1"/>
  <c r="Z19"/>
  <c r="AL48" s="1"/>
  <c r="Z17"/>
  <c r="AL46" s="1"/>
  <c r="A15"/>
  <c r="AL18" s="1"/>
  <c r="J18"/>
  <c r="AL26" s="1"/>
  <c r="R10"/>
  <c r="AL31" s="1"/>
  <c r="Z9"/>
  <c r="R15"/>
  <c r="AL39" s="1"/>
  <c r="R19"/>
  <c r="AL43" s="1"/>
  <c r="J10"/>
  <c r="AL15" s="1"/>
  <c r="J15"/>
  <c r="AL23" s="1"/>
  <c r="J19"/>
  <c r="AL28" s="1"/>
  <c r="R11"/>
  <c r="AL32" s="1"/>
  <c r="Z10"/>
  <c r="R16"/>
  <c r="AL40" s="1"/>
  <c r="A12"/>
  <c r="AL12" s="1"/>
  <c r="J16"/>
  <c r="AL24" s="1"/>
  <c r="R8"/>
  <c r="AL29" s="1"/>
  <c r="R12"/>
  <c r="AL33" s="1"/>
  <c r="Z11"/>
  <c r="R17"/>
  <c r="AL41" s="1"/>
  <c r="J9"/>
  <c r="AL14" s="1"/>
  <c r="A18"/>
  <c r="AL21" s="1"/>
  <c r="J17"/>
  <c r="AL25" s="1"/>
  <c r="R9"/>
  <c r="AL30" s="1"/>
  <c r="Z8"/>
  <c r="Z12"/>
  <c r="R18"/>
  <c r="AL42" s="1"/>
  <c r="A8"/>
  <c r="AL8" s="1"/>
  <c r="J11"/>
  <c r="AL16" s="1"/>
  <c r="A17"/>
  <c r="AL20" s="1"/>
  <c r="Z16"/>
  <c r="AL45" s="1"/>
  <c r="A9"/>
  <c r="AL9" s="1"/>
  <c r="J12"/>
  <c r="AL17" s="1"/>
  <c r="A10"/>
  <c r="AL10" s="1"/>
  <c r="A19"/>
  <c r="AL22" s="1"/>
  <c r="A11"/>
  <c r="AL11" s="1"/>
  <c r="AF20"/>
  <c r="AG20"/>
  <c r="AE20"/>
  <c r="Y20"/>
  <c r="W20"/>
  <c r="X20"/>
  <c r="P20"/>
  <c r="Q20"/>
  <c r="O20"/>
  <c r="I20"/>
  <c r="G20"/>
  <c r="H20"/>
  <c r="D34" i="11"/>
  <c r="D40" s="1"/>
  <c r="U31"/>
  <c r="U30"/>
  <c r="U29"/>
  <c r="U28"/>
  <c r="A1"/>
  <c r="AL37" i="5" l="1"/>
  <c r="AL38"/>
  <c r="AL35"/>
  <c r="AL34"/>
  <c r="AL36"/>
  <c r="U22" i="11" l="1"/>
  <c r="I16" s="1"/>
  <c r="U20"/>
  <c r="U23"/>
  <c r="U24"/>
  <c r="U14"/>
  <c r="U12"/>
  <c r="U18"/>
  <c r="U19"/>
  <c r="U16"/>
  <c r="U17"/>
  <c r="U15"/>
  <c r="U21"/>
  <c r="U11"/>
  <c r="A12" s="1"/>
  <c r="G12" s="1"/>
  <c r="U13"/>
  <c r="A17" l="1"/>
  <c r="G17" s="1"/>
  <c r="I15"/>
  <c r="K15" s="1"/>
  <c r="I13"/>
  <c r="J13" s="1"/>
  <c r="I18"/>
  <c r="P18" s="1"/>
  <c r="A16"/>
  <c r="G16" s="1"/>
  <c r="I12"/>
  <c r="K12" s="1"/>
  <c r="I17"/>
  <c r="A18"/>
  <c r="H18" s="1"/>
  <c r="A13"/>
  <c r="B13" s="1"/>
  <c r="O16"/>
  <c r="I14"/>
  <c r="K14" s="1"/>
  <c r="A14"/>
  <c r="C14" s="1"/>
  <c r="A15"/>
  <c r="C15" s="1"/>
  <c r="K16"/>
  <c r="J16"/>
  <c r="O18"/>
  <c r="B12"/>
  <c r="C12"/>
  <c r="J17"/>
  <c r="P17"/>
  <c r="O17"/>
  <c r="K17"/>
  <c r="B17" l="1"/>
  <c r="C17"/>
  <c r="C16"/>
  <c r="J15"/>
  <c r="J12"/>
  <c r="B15"/>
  <c r="C18"/>
  <c r="H17"/>
  <c r="B16"/>
  <c r="G18"/>
  <c r="O14"/>
  <c r="B18"/>
  <c r="C13"/>
  <c r="G13"/>
  <c r="B14"/>
  <c r="G14"/>
  <c r="O13"/>
  <c r="K13"/>
  <c r="O12"/>
  <c r="K18"/>
  <c r="J18"/>
  <c r="O15"/>
  <c r="G15"/>
  <c r="J14"/>
  <c r="H12"/>
  <c r="CT5" i="2" l="1"/>
  <c r="BZ5"/>
  <c r="CN5"/>
  <c r="AJ5"/>
  <c r="V5"/>
  <c r="AX5"/>
  <c r="AH5"/>
  <c r="CL5"/>
  <c r="AV5"/>
  <c r="AL5"/>
  <c r="AN5"/>
  <c r="CJ5"/>
  <c r="BD5"/>
  <c r="AP5"/>
  <c r="BX5"/>
  <c r="BJ5"/>
  <c r="CB5"/>
  <c r="BL5"/>
  <c r="BH5"/>
  <c r="CF5"/>
  <c r="BR5"/>
  <c r="CD5"/>
  <c r="CH5"/>
  <c r="AZ5"/>
  <c r="T5"/>
  <c r="AB5"/>
  <c r="CR5"/>
  <c r="AR5"/>
  <c r="AT5"/>
  <c r="AF5"/>
  <c r="BF5"/>
  <c r="BN5"/>
  <c r="BT5"/>
  <c r="CP5"/>
  <c r="AD5"/>
  <c r="BP5"/>
  <c r="Z5"/>
  <c r="BB5"/>
  <c r="BV5"/>
  <c r="X5"/>
  <c r="P12" i="11"/>
  <c r="H15"/>
  <c r="H14"/>
  <c r="H13"/>
  <c r="P13"/>
  <c r="G13" i="5"/>
  <c r="AF13"/>
  <c r="AE13"/>
  <c r="X13"/>
  <c r="W13"/>
  <c r="P13"/>
  <c r="O13"/>
  <c r="P15" i="11" l="1"/>
  <c r="AA20" i="5"/>
  <c r="S20"/>
  <c r="AF28"/>
  <c r="DL5" i="2" s="1"/>
  <c r="K20" i="5"/>
  <c r="X28"/>
  <c r="DK5" i="2" s="1"/>
  <c r="Q28" i="5"/>
  <c r="DJ5" i="2" s="1"/>
  <c r="B20" i="5"/>
  <c r="S13"/>
  <c r="P14" i="11"/>
  <c r="H16"/>
  <c r="P16"/>
  <c r="AA13" i="5"/>
  <c r="K13"/>
  <c r="B13"/>
  <c r="DM5" i="2" l="1"/>
  <c r="T21" i="5"/>
  <c r="N26" s="1"/>
  <c r="DF5" i="2" l="1"/>
  <c r="W26" i="5"/>
  <c r="DH5" i="2" s="1"/>
  <c r="M33" i="11"/>
  <c r="L39" s="1"/>
  <c r="AE26" i="5" l="1"/>
  <c r="DI5" i="2" s="1"/>
  <c r="Q21" i="11"/>
  <c r="E21"/>
  <c r="K21"/>
  <c r="E25" l="1"/>
  <c r="E33" l="1"/>
  <c r="E39" s="1"/>
</calcChain>
</file>

<file path=xl/comments1.xml><?xml version="1.0" encoding="utf-8"?>
<comments xmlns="http://schemas.openxmlformats.org/spreadsheetml/2006/main">
  <authors>
    <author>Maher Fattouh</author>
  </authors>
  <commentList>
    <comment ref="H8" authorId="0">
      <text>
        <r>
          <rPr>
            <sz val="9"/>
            <color indexed="81"/>
            <rFont val="Tahoma"/>
            <charset val="178"/>
          </rPr>
          <t>لاختيار المقرر اكتب رقم (1) في هذا المربع جانب اسم المقرر</t>
        </r>
      </text>
    </comment>
    <comment ref="P8" authorId="0">
      <text>
        <r>
          <rPr>
            <sz val="9"/>
            <color indexed="81"/>
            <rFont val="Tahoma"/>
            <family val="2"/>
          </rPr>
          <t>لاختيار المقرر اكتب رقم (1) في هذا المربع جانب اسم المقرر</t>
        </r>
      </text>
    </comment>
    <comment ref="X8" authorId="0">
      <text>
        <r>
          <rPr>
            <sz val="9"/>
            <color indexed="81"/>
            <rFont val="Tahoma"/>
            <family val="2"/>
          </rPr>
          <t>لاختيار المقرر اكتب رقم (1) في هذا المربع جانب اسم المقرر</t>
        </r>
      </text>
    </comment>
    <comment ref="AF8" authorId="0">
      <text>
        <r>
          <rPr>
            <sz val="9"/>
            <color indexed="81"/>
            <rFont val="Tahoma"/>
            <family val="2"/>
          </rPr>
          <t>لاختيار المقرر اكتب رقم (1) في هذا المربع جانب اسم المقرر</t>
        </r>
      </text>
    </comment>
    <comment ref="H9" authorId="0">
      <text>
        <r>
          <rPr>
            <sz val="9"/>
            <color indexed="81"/>
            <rFont val="Tahoma"/>
            <family val="2"/>
          </rPr>
          <t>لاختيار المقرر اكتب رقم (1) في هذا المربع جانب اسم المقرر</t>
        </r>
      </text>
    </comment>
    <comment ref="P9" authorId="0">
      <text>
        <r>
          <rPr>
            <sz val="9"/>
            <color indexed="81"/>
            <rFont val="Tahoma"/>
            <family val="2"/>
          </rPr>
          <t>لاختيار المقرر اكتب رقم (1) في هذا المربع جانب اسم المقرر</t>
        </r>
      </text>
    </comment>
    <comment ref="X9" authorId="0">
      <text>
        <r>
          <rPr>
            <sz val="9"/>
            <color indexed="81"/>
            <rFont val="Tahoma"/>
            <family val="2"/>
          </rPr>
          <t>لاختيار المقرر اكتب رقم (1) في هذا المربع جانب اسم المقرر</t>
        </r>
      </text>
    </comment>
    <comment ref="AF9" authorId="0">
      <text>
        <r>
          <rPr>
            <sz val="9"/>
            <color indexed="81"/>
            <rFont val="Tahoma"/>
            <family val="2"/>
          </rPr>
          <t>لاختيار المقرر اكتب رقم (1) في هذا المربع جانب اسم المقرر</t>
        </r>
      </text>
    </comment>
    <comment ref="H10" authorId="0">
      <text>
        <r>
          <rPr>
            <sz val="9"/>
            <color indexed="81"/>
            <rFont val="Tahoma"/>
            <family val="2"/>
          </rPr>
          <t>لاختيار المقرر اكتب رقم (1) في هذا المربع جانب اسم المقرر</t>
        </r>
      </text>
    </comment>
    <comment ref="P10" authorId="0">
      <text>
        <r>
          <rPr>
            <sz val="9"/>
            <color indexed="81"/>
            <rFont val="Tahoma"/>
            <family val="2"/>
          </rPr>
          <t>لاختيار المقرر اكتب رقم (1) في هذا المربع جانب اسم المقرر</t>
        </r>
      </text>
    </comment>
    <comment ref="X10" authorId="0">
      <text>
        <r>
          <rPr>
            <sz val="9"/>
            <color indexed="81"/>
            <rFont val="Tahoma"/>
            <family val="2"/>
          </rPr>
          <t>لاختيار المقرر اكتب رقم (1) في هذا المربع جانب اسم المقرر</t>
        </r>
      </text>
    </comment>
    <comment ref="AF10" authorId="0">
      <text>
        <r>
          <rPr>
            <sz val="9"/>
            <color indexed="81"/>
            <rFont val="Tahoma"/>
            <family val="2"/>
          </rPr>
          <t>لاختيار المقرر اكتب رقم (1) في هذا المربع جانب اسم المقرر</t>
        </r>
      </text>
    </comment>
    <comment ref="H11" authorId="0">
      <text>
        <r>
          <rPr>
            <sz val="9"/>
            <color indexed="81"/>
            <rFont val="Tahoma"/>
            <family val="2"/>
          </rPr>
          <t>لاختيار المقرر اكتب رقم (1) في هذا المربع جانب اسم المقرر</t>
        </r>
      </text>
    </comment>
    <comment ref="P11" authorId="0">
      <text>
        <r>
          <rPr>
            <sz val="9"/>
            <color indexed="81"/>
            <rFont val="Tahoma"/>
            <family val="2"/>
          </rPr>
          <t>لاختيار المقرر اكتب رقم (1) في هذا المربع جانب اسم المقرر</t>
        </r>
      </text>
    </comment>
    <comment ref="X11" authorId="0">
      <text>
        <r>
          <rPr>
            <sz val="9"/>
            <color indexed="81"/>
            <rFont val="Tahoma"/>
            <family val="2"/>
          </rPr>
          <t>لاختيار المقرر اكتب رقم (1) في هذا المربع جانب اسم المقرر</t>
        </r>
      </text>
    </comment>
    <comment ref="AF11" authorId="0">
      <text>
        <r>
          <rPr>
            <sz val="9"/>
            <color indexed="81"/>
            <rFont val="Tahoma"/>
            <family val="2"/>
          </rPr>
          <t>لاختيار المقرر اكتب رقم (1) في هذا المربع جانب اسم المقرر</t>
        </r>
      </text>
    </comment>
    <comment ref="H12" authorId="0">
      <text>
        <r>
          <rPr>
            <sz val="9"/>
            <color indexed="81"/>
            <rFont val="Tahoma"/>
            <family val="2"/>
          </rPr>
          <t>لاختيار المقرر اكتب رقم (1) في هذا المربع جانب اسم المقرر</t>
        </r>
      </text>
    </comment>
    <comment ref="P12" authorId="0">
      <text>
        <r>
          <rPr>
            <sz val="9"/>
            <color indexed="81"/>
            <rFont val="Tahoma"/>
            <family val="2"/>
          </rPr>
          <t>لاختيار المقرر اكتب رقم (1) في هذا المربع جانب اسم المقرر</t>
        </r>
      </text>
    </comment>
    <comment ref="X12" authorId="0">
      <text>
        <r>
          <rPr>
            <sz val="9"/>
            <color indexed="81"/>
            <rFont val="Tahoma"/>
            <family val="2"/>
          </rPr>
          <t>لاختيار المقرر اكتب رقم (1) في هذا المربع جانب اسم المقرر</t>
        </r>
      </text>
    </comment>
    <comment ref="AF12" authorId="0">
      <text>
        <r>
          <rPr>
            <sz val="9"/>
            <color indexed="81"/>
            <rFont val="Tahoma"/>
            <family val="2"/>
          </rPr>
          <t>لاختيار المقرر اكتب رقم (1) في هذا المربع جانب اسم المقرر</t>
        </r>
      </text>
    </comment>
    <comment ref="H15" authorId="0">
      <text>
        <r>
          <rPr>
            <sz val="9"/>
            <color indexed="81"/>
            <rFont val="Tahoma"/>
            <family val="2"/>
          </rPr>
          <t>لاختيار المقرر اكتب رقم (1) في هذا المربع جانب اسم المقرر</t>
        </r>
      </text>
    </comment>
    <comment ref="P15" authorId="0">
      <text>
        <r>
          <rPr>
            <sz val="9"/>
            <color indexed="81"/>
            <rFont val="Tahoma"/>
            <family val="2"/>
          </rPr>
          <t>لاختيار المقرر اكتب رقم (1) في هذا المربع جانب اسم المقرر</t>
        </r>
      </text>
    </comment>
    <comment ref="X15" authorId="0">
      <text>
        <r>
          <rPr>
            <sz val="9"/>
            <color indexed="81"/>
            <rFont val="Tahoma"/>
            <family val="2"/>
          </rPr>
          <t>لاختيار المقرر اكتب رقم (1) في هذا المربع جانب اسم المقرر</t>
        </r>
      </text>
    </comment>
    <comment ref="AF15" authorId="0">
      <text>
        <r>
          <rPr>
            <sz val="9"/>
            <color indexed="81"/>
            <rFont val="Tahoma"/>
            <family val="2"/>
          </rPr>
          <t>لاختيار المقرر اكتب رقم (1) في هذا المربع جانب اسم المقرر</t>
        </r>
      </text>
    </comment>
    <comment ref="H16" authorId="0">
      <text>
        <r>
          <rPr>
            <sz val="9"/>
            <color indexed="81"/>
            <rFont val="Tahoma"/>
            <family val="2"/>
          </rPr>
          <t>لاختيار المقرر اكتب رقم (1) في هذا المربع جانب اسم المقرر</t>
        </r>
      </text>
    </comment>
    <comment ref="P16" authorId="0">
      <text>
        <r>
          <rPr>
            <sz val="9"/>
            <color indexed="81"/>
            <rFont val="Tahoma"/>
            <family val="2"/>
          </rPr>
          <t>لاختيار المقرر اكتب رقم (1) في هذا المربع جانب اسم المقرر</t>
        </r>
      </text>
    </comment>
    <comment ref="X16" authorId="0">
      <text>
        <r>
          <rPr>
            <sz val="9"/>
            <color indexed="81"/>
            <rFont val="Tahoma"/>
            <family val="2"/>
          </rPr>
          <t>لاختيار المقرر اكتب رقم (1) في هذا المربع جانب اسم المقرر</t>
        </r>
      </text>
    </comment>
    <comment ref="AF16" authorId="0">
      <text>
        <r>
          <rPr>
            <sz val="9"/>
            <color indexed="81"/>
            <rFont val="Tahoma"/>
            <family val="2"/>
          </rPr>
          <t>لاختيار المقرر اكتب رقم (1) في هذا المربع جانب اسم المقرر</t>
        </r>
      </text>
    </comment>
    <comment ref="H17" authorId="0">
      <text>
        <r>
          <rPr>
            <sz val="9"/>
            <color indexed="81"/>
            <rFont val="Tahoma"/>
            <family val="2"/>
          </rPr>
          <t>لاختيار المقرر اكتب رقم (1) في هذا المربع جانب اسم المقرر</t>
        </r>
      </text>
    </comment>
    <comment ref="P17" authorId="0">
      <text>
        <r>
          <rPr>
            <sz val="9"/>
            <color indexed="81"/>
            <rFont val="Tahoma"/>
            <family val="2"/>
          </rPr>
          <t>لاختيار المقرر اكتب رقم (1) في هذا المربع جانب اسم المقرر</t>
        </r>
      </text>
    </comment>
    <comment ref="X17" authorId="0">
      <text>
        <r>
          <rPr>
            <sz val="9"/>
            <color indexed="81"/>
            <rFont val="Tahoma"/>
            <family val="2"/>
          </rPr>
          <t>لاختيار المقرر اكتب رقم (1) في هذا المربع جانب اسم المقرر</t>
        </r>
      </text>
    </comment>
    <comment ref="AF17" authorId="0">
      <text>
        <r>
          <rPr>
            <sz val="9"/>
            <color indexed="81"/>
            <rFont val="Tahoma"/>
            <family val="2"/>
          </rPr>
          <t>لاختيار المقرر اكتب رقم (1) في هذا المربع جانب اسم المقرر</t>
        </r>
      </text>
    </comment>
    <comment ref="H18" authorId="0">
      <text>
        <r>
          <rPr>
            <sz val="9"/>
            <color indexed="81"/>
            <rFont val="Tahoma"/>
            <family val="2"/>
          </rPr>
          <t>لاختيار المقرر اكتب رقم (1) في هذا المربع جانب اسم المقرر</t>
        </r>
      </text>
    </comment>
    <comment ref="P18" authorId="0">
      <text>
        <r>
          <rPr>
            <sz val="9"/>
            <color indexed="81"/>
            <rFont val="Tahoma"/>
            <family val="2"/>
          </rPr>
          <t>لاختيار المقرر اكتب رقم (1) في هذا المربع جانب اسم المقرر</t>
        </r>
      </text>
    </comment>
    <comment ref="X18" authorId="0">
      <text>
        <r>
          <rPr>
            <sz val="9"/>
            <color indexed="81"/>
            <rFont val="Tahoma"/>
            <family val="2"/>
          </rPr>
          <t>لاختيار المقرر اكتب رقم (1) في هذا المربع جانب اسم المقرر</t>
        </r>
      </text>
    </comment>
    <comment ref="AF18" authorId="0">
      <text>
        <r>
          <rPr>
            <sz val="9"/>
            <color indexed="81"/>
            <rFont val="Tahoma"/>
            <family val="2"/>
          </rPr>
          <t>لاختيار المقرر اكتب رقم (1) في هذا المربع جانب اسم المقرر</t>
        </r>
      </text>
    </comment>
    <comment ref="H19" authorId="0">
      <text>
        <r>
          <rPr>
            <sz val="9"/>
            <color indexed="81"/>
            <rFont val="Tahoma"/>
            <family val="2"/>
          </rPr>
          <t>لاختيار المقرر اكتب رقم (1) في هذا المربع جانب اسم المقرر</t>
        </r>
      </text>
    </comment>
    <comment ref="P19" authorId="0">
      <text>
        <r>
          <rPr>
            <sz val="9"/>
            <color indexed="81"/>
            <rFont val="Tahoma"/>
            <family val="2"/>
          </rPr>
          <t>لاختيار المقرر اكتب رقم (1) في هذا المربع جانب اسم المقرر</t>
        </r>
      </text>
    </comment>
    <comment ref="X19" authorId="0">
      <text>
        <r>
          <rPr>
            <sz val="9"/>
            <color indexed="81"/>
            <rFont val="Tahoma"/>
            <family val="2"/>
          </rPr>
          <t>لاختيار المقرر اكتب رقم (1) في هذا المربع جانب اسم المقرر</t>
        </r>
      </text>
    </comment>
    <comment ref="AF19" authorId="0">
      <text>
        <r>
          <rPr>
            <sz val="9"/>
            <color indexed="81"/>
            <rFont val="Tahoma"/>
            <family val="2"/>
          </rPr>
          <t>لاختيار المقرر اكتب رقم (1) في هذا المربع جانب اسم المقرر</t>
        </r>
      </text>
    </comment>
  </commentList>
</comments>
</file>

<file path=xl/sharedStrings.xml><?xml version="1.0" encoding="utf-8"?>
<sst xmlns="http://schemas.openxmlformats.org/spreadsheetml/2006/main" count="36296" uniqueCount="3837">
  <si>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</si>
  <si>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</si>
  <si>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</si>
  <si>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</si>
  <si>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</si>
  <si>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</si>
  <si>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</si>
  <si>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</si>
  <si>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</si>
  <si>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</si>
  <si>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</si>
  <si>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</si>
  <si>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</si>
  <si>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</si>
  <si>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</si>
  <si>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</si>
  <si>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</si>
  <si>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</si>
  <si>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</si>
  <si>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</si>
  <si>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</si>
  <si>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</si>
  <si>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</si>
  <si>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</si>
  <si>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</si>
  <si>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</si>
  <si>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</si>
  <si>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</si>
  <si>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</si>
  <si>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</si>
  <si>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</si>
  <si>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</si>
  <si>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</si>
  <si>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</si>
  <si>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</si>
  <si>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</si>
  <si>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</si>
  <si>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</si>
  <si>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</si>
  <si>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</si>
  <si>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</si>
  <si>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</si>
  <si>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</si>
  <si>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</si>
  <si>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</si>
  <si>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</si>
  <si>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</si>
  <si>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</si>
  <si>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</si>
  <si>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</si>
  <si>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</si>
  <si>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</si>
  <si>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</si>
  <si>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</si>
  <si>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</si>
  <si>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</si>
  <si>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</si>
  <si>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</si>
  <si>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</si>
  <si>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</si>
  <si>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</si>
  <si>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</si>
  <si>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</si>
  <si>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</si>
  <si>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</si>
  <si>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</si>
  <si>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</si>
  <si>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سنة الشهادة</t>
  </si>
  <si>
    <t>محافظ الشهادة</t>
  </si>
  <si>
    <t>العنوان الدائم</t>
  </si>
  <si>
    <t>الاسم والنسبه</t>
  </si>
  <si>
    <t>المحافظة</t>
  </si>
  <si>
    <t>ذوي الشهداء وجرحى الجيش العربي السوري</t>
  </si>
  <si>
    <t>رقم إعادة ارتباط</t>
  </si>
  <si>
    <t>تاريخ إعادة ارتباط</t>
  </si>
  <si>
    <t>رقم تدوير رسوم</t>
  </si>
  <si>
    <t>تاريخ تدوير رسوم</t>
  </si>
  <si>
    <t>هاشم</t>
  </si>
  <si>
    <t>حسين</t>
  </si>
  <si>
    <t>صالح</t>
  </si>
  <si>
    <t>عمر</t>
  </si>
  <si>
    <t>حاتم</t>
  </si>
  <si>
    <t>محمود</t>
  </si>
  <si>
    <t>مروان</t>
  </si>
  <si>
    <t>محمد</t>
  </si>
  <si>
    <t>عدنان</t>
  </si>
  <si>
    <t>علي</t>
  </si>
  <si>
    <t>يوسف</t>
  </si>
  <si>
    <t>جمال</t>
  </si>
  <si>
    <t>محمد علي</t>
  </si>
  <si>
    <t>سليمان</t>
  </si>
  <si>
    <t>محمد فايز</t>
  </si>
  <si>
    <t>تيسير</t>
  </si>
  <si>
    <t>اسماعيل</t>
  </si>
  <si>
    <t>عزيز</t>
  </si>
  <si>
    <t>فواز</t>
  </si>
  <si>
    <t>مهند</t>
  </si>
  <si>
    <t>ماهر</t>
  </si>
  <si>
    <t>بشير</t>
  </si>
  <si>
    <t>عبد الرحمن</t>
  </si>
  <si>
    <t>ثابت</t>
  </si>
  <si>
    <t>عز الدين</t>
  </si>
  <si>
    <t>محسن</t>
  </si>
  <si>
    <t>جميل</t>
  </si>
  <si>
    <t>جورج</t>
  </si>
  <si>
    <t>عطيه</t>
  </si>
  <si>
    <t>بسام</t>
  </si>
  <si>
    <t>محي الدين</t>
  </si>
  <si>
    <t>نجيب</t>
  </si>
  <si>
    <t>رفيق</t>
  </si>
  <si>
    <t>عقل</t>
  </si>
  <si>
    <t>وحيد</t>
  </si>
  <si>
    <t>غسان</t>
  </si>
  <si>
    <t>حسن</t>
  </si>
  <si>
    <t>عباس</t>
  </si>
  <si>
    <t>كامل</t>
  </si>
  <si>
    <t>عبد الرزاق</t>
  </si>
  <si>
    <t>خضر</t>
  </si>
  <si>
    <t>ابراهيم</t>
  </si>
  <si>
    <t>انور</t>
  </si>
  <si>
    <t>فيصل</t>
  </si>
  <si>
    <t>محمد خير</t>
  </si>
  <si>
    <t>زياد</t>
  </si>
  <si>
    <t>سلمان</t>
  </si>
  <si>
    <t>عيسى</t>
  </si>
  <si>
    <t>ناصر</t>
  </si>
  <si>
    <t>نايف</t>
  </si>
  <si>
    <t>عصام</t>
  </si>
  <si>
    <t>انيس</t>
  </si>
  <si>
    <t>توفيق</t>
  </si>
  <si>
    <t>بدر</t>
  </si>
  <si>
    <t>موفق</t>
  </si>
  <si>
    <t>احمد</t>
  </si>
  <si>
    <t>فرحان</t>
  </si>
  <si>
    <t>نعمان</t>
  </si>
  <si>
    <t>يحيى</t>
  </si>
  <si>
    <t>خليل</t>
  </si>
  <si>
    <t>محمد عماد</t>
  </si>
  <si>
    <t>نذير</t>
  </si>
  <si>
    <t>منصور</t>
  </si>
  <si>
    <t>نزار</t>
  </si>
  <si>
    <t>فؤاد</t>
  </si>
  <si>
    <t>بشار</t>
  </si>
  <si>
    <t>عبد الهادي</t>
  </si>
  <si>
    <t>حكمت</t>
  </si>
  <si>
    <t>حامد</t>
  </si>
  <si>
    <t>نضال</t>
  </si>
  <si>
    <t>سعيد</t>
  </si>
  <si>
    <t>صباح</t>
  </si>
  <si>
    <t>خالد</t>
  </si>
  <si>
    <t>عبد العزيز</t>
  </si>
  <si>
    <t>حمد</t>
  </si>
  <si>
    <t>فضل الله</t>
  </si>
  <si>
    <t>عبد الله</t>
  </si>
  <si>
    <t>الياس</t>
  </si>
  <si>
    <t>منذر</t>
  </si>
  <si>
    <t>صبحي</t>
  </si>
  <si>
    <t>محمد سعيد</t>
  </si>
  <si>
    <t>زكريا</t>
  </si>
  <si>
    <t>ماجد</t>
  </si>
  <si>
    <t>عبد المجيد</t>
  </si>
  <si>
    <t>اصف</t>
  </si>
  <si>
    <t>غالب</t>
  </si>
  <si>
    <t>مازن</t>
  </si>
  <si>
    <t>ايمن</t>
  </si>
  <si>
    <t>منير</t>
  </si>
  <si>
    <t>يونس</t>
  </si>
  <si>
    <t>مصطفى</t>
  </si>
  <si>
    <t>نبيل</t>
  </si>
  <si>
    <t>معن</t>
  </si>
  <si>
    <t>عماد</t>
  </si>
  <si>
    <t>هشام</t>
  </si>
  <si>
    <t>عبد</t>
  </si>
  <si>
    <t>موسى</t>
  </si>
  <si>
    <t>نوفل</t>
  </si>
  <si>
    <t>محمد زهير</t>
  </si>
  <si>
    <t>نادر</t>
  </si>
  <si>
    <t>حيدر</t>
  </si>
  <si>
    <t>محمد سمير</t>
  </si>
  <si>
    <t>رضوان</t>
  </si>
  <si>
    <t>داود</t>
  </si>
  <si>
    <t>فريد</t>
  </si>
  <si>
    <t>وليد</t>
  </si>
  <si>
    <t>سمير</t>
  </si>
  <si>
    <t>كمال</t>
  </si>
  <si>
    <t>ياسر</t>
  </si>
  <si>
    <t>قاسم</t>
  </si>
  <si>
    <t>عماد الدين</t>
  </si>
  <si>
    <t>نزيه</t>
  </si>
  <si>
    <t>غازي</t>
  </si>
  <si>
    <t>هايل</t>
  </si>
  <si>
    <t>محمد هشام</t>
  </si>
  <si>
    <t>محمد معتز</t>
  </si>
  <si>
    <t>فايز</t>
  </si>
  <si>
    <t>نور الدين</t>
  </si>
  <si>
    <t>جابر</t>
  </si>
  <si>
    <t>عبد السلام</t>
  </si>
  <si>
    <t>رياض</t>
  </si>
  <si>
    <t>طه</t>
  </si>
  <si>
    <t>امين</t>
  </si>
  <si>
    <t>فاروق</t>
  </si>
  <si>
    <t>بهجت</t>
  </si>
  <si>
    <t>عبد الوهاب</t>
  </si>
  <si>
    <t>عادل</t>
  </si>
  <si>
    <t>سليم</t>
  </si>
  <si>
    <t>هيثم</t>
  </si>
  <si>
    <t>رمضان</t>
  </si>
  <si>
    <t>شريف</t>
  </si>
  <si>
    <t>جاسم</t>
  </si>
  <si>
    <t>شحاده</t>
  </si>
  <si>
    <t>نعيم</t>
  </si>
  <si>
    <t>عبد الناصر</t>
  </si>
  <si>
    <t>زهير</t>
  </si>
  <si>
    <t>محمد ناصر</t>
  </si>
  <si>
    <t>محمد عيد</t>
  </si>
  <si>
    <t>وجيه</t>
  </si>
  <si>
    <t>وفيق</t>
  </si>
  <si>
    <t>عبد القادر</t>
  </si>
  <si>
    <t>جهاد</t>
  </si>
  <si>
    <t>عبد الكريم</t>
  </si>
  <si>
    <t>عبد الفتاح</t>
  </si>
  <si>
    <t>طلال</t>
  </si>
  <si>
    <t>فهد</t>
  </si>
  <si>
    <t>عوض</t>
  </si>
  <si>
    <t>مرعي</t>
  </si>
  <si>
    <t>عمار</t>
  </si>
  <si>
    <t>محمد خالد</t>
  </si>
  <si>
    <t>حسان</t>
  </si>
  <si>
    <t>سامي</t>
  </si>
  <si>
    <t>عبد اللطيف</t>
  </si>
  <si>
    <t>حمزه</t>
  </si>
  <si>
    <t>نصر</t>
  </si>
  <si>
    <t>برهان</t>
  </si>
  <si>
    <t>لؤي</t>
  </si>
  <si>
    <t>اكرم</t>
  </si>
  <si>
    <t>عاطف</t>
  </si>
  <si>
    <t>زيد</t>
  </si>
  <si>
    <t>حافظ</t>
  </si>
  <si>
    <t>طاهر</t>
  </si>
  <si>
    <t>فادي</t>
  </si>
  <si>
    <t>عبد الرحيم</t>
  </si>
  <si>
    <t>محمد اسامه</t>
  </si>
  <si>
    <t>عبد الاله</t>
  </si>
  <si>
    <t>لطفي</t>
  </si>
  <si>
    <t>نواف</t>
  </si>
  <si>
    <t>محمد بسام</t>
  </si>
  <si>
    <t>محمد ماهر</t>
  </si>
  <si>
    <t>فوزات</t>
  </si>
  <si>
    <t>محمد زياد</t>
  </si>
  <si>
    <t>اسامه</t>
  </si>
  <si>
    <t>فوزي</t>
  </si>
  <si>
    <t>معتز</t>
  </si>
  <si>
    <t>محمد حسن</t>
  </si>
  <si>
    <t>اسعد</t>
  </si>
  <si>
    <t>احسان</t>
  </si>
  <si>
    <t>هاني</t>
  </si>
  <si>
    <t>محمد صالح</t>
  </si>
  <si>
    <t>مجد</t>
  </si>
  <si>
    <t>شكيب</t>
  </si>
  <si>
    <t>محمد عدنان</t>
  </si>
  <si>
    <t>وائل</t>
  </si>
  <si>
    <t>محمد وليد</t>
  </si>
  <si>
    <t>مالك</t>
  </si>
  <si>
    <t>عثمان</t>
  </si>
  <si>
    <t>شاهين</t>
  </si>
  <si>
    <t>نصر الدين</t>
  </si>
  <si>
    <t>محمد فؤاد</t>
  </si>
  <si>
    <t>جريس</t>
  </si>
  <si>
    <t>سامر</t>
  </si>
  <si>
    <t>ميسر</t>
  </si>
  <si>
    <t>ياسين</t>
  </si>
  <si>
    <t>راتب</t>
  </si>
  <si>
    <t>نورس</t>
  </si>
  <si>
    <t>محمد غسان</t>
  </si>
  <si>
    <t>منال</t>
  </si>
  <si>
    <t>غفران</t>
  </si>
  <si>
    <t>عفيف</t>
  </si>
  <si>
    <t>وهيب</t>
  </si>
  <si>
    <t>اياد</t>
  </si>
  <si>
    <t>طارق</t>
  </si>
  <si>
    <t>محمد اديب</t>
  </si>
  <si>
    <t>فارس</t>
  </si>
  <si>
    <t>حسن حسن</t>
  </si>
  <si>
    <t>محمد صياح</t>
  </si>
  <si>
    <t>محمد غازي</t>
  </si>
  <si>
    <t>عبد الحميد</t>
  </si>
  <si>
    <t>انس</t>
  </si>
  <si>
    <t>سلطان</t>
  </si>
  <si>
    <t>محمد بشير</t>
  </si>
  <si>
    <t>مطيع</t>
  </si>
  <si>
    <t>فياض</t>
  </si>
  <si>
    <t>محمد فواز</t>
  </si>
  <si>
    <t>عرفان</t>
  </si>
  <si>
    <t>اديب</t>
  </si>
  <si>
    <t>ناهي</t>
  </si>
  <si>
    <t>حمدي</t>
  </si>
  <si>
    <t>باسم</t>
  </si>
  <si>
    <t>زكي</t>
  </si>
  <si>
    <t>ديب</t>
  </si>
  <si>
    <t>دياب</t>
  </si>
  <si>
    <t>رجب</t>
  </si>
  <si>
    <t>سهام</t>
  </si>
  <si>
    <t>سيف الدين</t>
  </si>
  <si>
    <t>نجم</t>
  </si>
  <si>
    <t>محمد ديب</t>
  </si>
  <si>
    <t>نهاد</t>
  </si>
  <si>
    <t>هيسم</t>
  </si>
  <si>
    <t>محمد منذر</t>
  </si>
  <si>
    <t>محمد فاروق</t>
  </si>
  <si>
    <t>كلمة السر</t>
  </si>
  <si>
    <t>الاسم</t>
  </si>
  <si>
    <t>عمار سعيد</t>
  </si>
  <si>
    <t>نهاد الأحمر</t>
  </si>
  <si>
    <t>عمر الإمام</t>
  </si>
  <si>
    <t>اتبع الخطوات التالية:</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</si>
  <si>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</si>
  <si>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</si>
  <si>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 xml:space="preserve">بعد الإنتهاء من عملية إختيار المقررات إنتقل إلى صفحة </t>
  </si>
  <si>
    <t>الموبايل</t>
  </si>
  <si>
    <t>الهاتف</t>
  </si>
  <si>
    <t>شعبة التجنيد</t>
  </si>
  <si>
    <t>العنوان :</t>
  </si>
  <si>
    <t>ر2</t>
  </si>
  <si>
    <t>ج</t>
  </si>
  <si>
    <t>ر1</t>
  </si>
  <si>
    <t>نوع الحسم</t>
  </si>
  <si>
    <t>نقابة معلمين</t>
  </si>
  <si>
    <t>ذوي إحتياجات الخاصة</t>
  </si>
  <si>
    <t>وثيقة وفاة</t>
  </si>
  <si>
    <t>سجين</t>
  </si>
  <si>
    <t>رسم إعادة إرتباط</t>
  </si>
  <si>
    <t>رسم التسجيل</t>
  </si>
  <si>
    <t>عدد المقررات المسجلة لأول مرة</t>
  </si>
  <si>
    <t>عدد المقررات المسجلة للمرة الثانية</t>
  </si>
  <si>
    <t>عدد المقررات المسجلة لأكثر من مرتين</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</si>
  <si>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</si>
  <si>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</si>
  <si>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</si>
  <si>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</si>
  <si>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</si>
  <si>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</si>
  <si>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مها</t>
  </si>
  <si>
    <t>ايمان</t>
  </si>
  <si>
    <t>سلوى</t>
  </si>
  <si>
    <t>مريم</t>
  </si>
  <si>
    <t>سناء</t>
  </si>
  <si>
    <t>كوثر</t>
  </si>
  <si>
    <t>نائله</t>
  </si>
  <si>
    <t>وفاء</t>
  </si>
  <si>
    <t>عزيزة</t>
  </si>
  <si>
    <t>ثناء</t>
  </si>
  <si>
    <t>يسرى</t>
  </si>
  <si>
    <t>ناديه</t>
  </si>
  <si>
    <t>رنده</t>
  </si>
  <si>
    <t>فدوى</t>
  </si>
  <si>
    <t>ميسون</t>
  </si>
  <si>
    <t>فاديه</t>
  </si>
  <si>
    <t>حليمه</t>
  </si>
  <si>
    <t>امال</t>
  </si>
  <si>
    <t>سميره</t>
  </si>
  <si>
    <t>هبه</t>
  </si>
  <si>
    <t>نجوى</t>
  </si>
  <si>
    <t>زبيده</t>
  </si>
  <si>
    <t>منى</t>
  </si>
  <si>
    <t>سمر</t>
  </si>
  <si>
    <t>جميله</t>
  </si>
  <si>
    <t>انعام</t>
  </si>
  <si>
    <t>عليا</t>
  </si>
  <si>
    <t>فاتنه</t>
  </si>
  <si>
    <t>خديجه</t>
  </si>
  <si>
    <t>فوزه</t>
  </si>
  <si>
    <t>رجاء</t>
  </si>
  <si>
    <t>هند</t>
  </si>
  <si>
    <t>سميه</t>
  </si>
  <si>
    <t>منا</t>
  </si>
  <si>
    <t>حنان</t>
  </si>
  <si>
    <t>فاتن</t>
  </si>
  <si>
    <t>رابعه</t>
  </si>
  <si>
    <t>نوال</t>
  </si>
  <si>
    <t>زينب</t>
  </si>
  <si>
    <t>ميساء</t>
  </si>
  <si>
    <t>وداد</t>
  </si>
  <si>
    <t>جمانه</t>
  </si>
  <si>
    <t>نديمه</t>
  </si>
  <si>
    <t>رويده</t>
  </si>
  <si>
    <t>هناء</t>
  </si>
  <si>
    <t>دلال</t>
  </si>
  <si>
    <t>عائشة</t>
  </si>
  <si>
    <t>فاطمه</t>
  </si>
  <si>
    <t>محاسن</t>
  </si>
  <si>
    <t>اميمه</t>
  </si>
  <si>
    <t>سلام</t>
  </si>
  <si>
    <t>سحر</t>
  </si>
  <si>
    <t>منيره</t>
  </si>
  <si>
    <t>جواهر</t>
  </si>
  <si>
    <t>نجاح</t>
  </si>
  <si>
    <t>قمر</t>
  </si>
  <si>
    <t>ندى</t>
  </si>
  <si>
    <t>ماجده</t>
  </si>
  <si>
    <t>هيام</t>
  </si>
  <si>
    <t>بدريه</t>
  </si>
  <si>
    <t>نبيلا</t>
  </si>
  <si>
    <t>سعاد</t>
  </si>
  <si>
    <t>سكينه</t>
  </si>
  <si>
    <t>امينه</t>
  </si>
  <si>
    <t>سوسن</t>
  </si>
  <si>
    <t>حياه</t>
  </si>
  <si>
    <t>نوفه</t>
  </si>
  <si>
    <t>سميحه</t>
  </si>
  <si>
    <t>عبير</t>
  </si>
  <si>
    <t>صبحيه</t>
  </si>
  <si>
    <t>رغداء</t>
  </si>
  <si>
    <t>صبحه</t>
  </si>
  <si>
    <t>لمياء</t>
  </si>
  <si>
    <t>هيفاء</t>
  </si>
  <si>
    <t>هنادي</t>
  </si>
  <si>
    <t>رتيبه</t>
  </si>
  <si>
    <t>فضه</t>
  </si>
  <si>
    <t>هدى</t>
  </si>
  <si>
    <t>مطيعه</t>
  </si>
  <si>
    <t>هاله</t>
  </si>
  <si>
    <t>نايفه</t>
  </si>
  <si>
    <t>اعتدال</t>
  </si>
  <si>
    <t>زهره</t>
  </si>
  <si>
    <t>انتصار</t>
  </si>
  <si>
    <t>بديعه</t>
  </si>
  <si>
    <t>سلمى</t>
  </si>
  <si>
    <t>شريفه</t>
  </si>
  <si>
    <t>اميره</t>
  </si>
  <si>
    <t>مزيد</t>
  </si>
  <si>
    <t>دنيا</t>
  </si>
  <si>
    <t>زكيه</t>
  </si>
  <si>
    <t>غاده</t>
  </si>
  <si>
    <t>فيحاء</t>
  </si>
  <si>
    <t>لطيفه</t>
  </si>
  <si>
    <t>ربيعه</t>
  </si>
  <si>
    <t>صفاء</t>
  </si>
  <si>
    <t>مفيده</t>
  </si>
  <si>
    <t>باسمه</t>
  </si>
  <si>
    <t>ريما</t>
  </si>
  <si>
    <t>ابتسام</t>
  </si>
  <si>
    <t>فهميه</t>
  </si>
  <si>
    <t>الهام</t>
  </si>
  <si>
    <t>عائشه</t>
  </si>
  <si>
    <t>خوله</t>
  </si>
  <si>
    <t>بشرى</t>
  </si>
  <si>
    <t>عبد المطلب</t>
  </si>
  <si>
    <t>ليلى</t>
  </si>
  <si>
    <t>لينا</t>
  </si>
  <si>
    <t>نبيله</t>
  </si>
  <si>
    <t>نجاه</t>
  </si>
  <si>
    <t>سنيه</t>
  </si>
  <si>
    <t>تمام</t>
  </si>
  <si>
    <t>نها</t>
  </si>
  <si>
    <t>سعده</t>
  </si>
  <si>
    <t>فطوم</t>
  </si>
  <si>
    <t>فايزه</t>
  </si>
  <si>
    <t>نزهه</t>
  </si>
  <si>
    <t>سحاب</t>
  </si>
  <si>
    <t>هديه</t>
  </si>
  <si>
    <t>فوزيه</t>
  </si>
  <si>
    <t>نهلا</t>
  </si>
  <si>
    <t>ثنيه</t>
  </si>
  <si>
    <t>حمده</t>
  </si>
  <si>
    <t>امل</t>
  </si>
  <si>
    <t>ناديا</t>
  </si>
  <si>
    <t>حميده</t>
  </si>
  <si>
    <t>رئيفه</t>
  </si>
  <si>
    <t>فلك</t>
  </si>
  <si>
    <t>عزيزه</t>
  </si>
  <si>
    <t>ملك</t>
  </si>
  <si>
    <t>منال ابراهيم</t>
  </si>
  <si>
    <t>شفيقه</t>
  </si>
  <si>
    <t>امنه</t>
  </si>
  <si>
    <t>سليمه</t>
  </si>
  <si>
    <t>فيروز</t>
  </si>
  <si>
    <t>مياده</t>
  </si>
  <si>
    <t>بارعه</t>
  </si>
  <si>
    <t>رباح</t>
  </si>
  <si>
    <t>تركيه</t>
  </si>
  <si>
    <t>نعمت</t>
  </si>
  <si>
    <t>روضه</t>
  </si>
  <si>
    <t>ناهده</t>
  </si>
  <si>
    <t>فريال</t>
  </si>
  <si>
    <t>جرجس</t>
  </si>
  <si>
    <t>رمزيه</t>
  </si>
  <si>
    <t>اسعاف</t>
  </si>
  <si>
    <t>رانيا</t>
  </si>
  <si>
    <t>ساميه</t>
  </si>
  <si>
    <t>كفاح</t>
  </si>
  <si>
    <t>دعد</t>
  </si>
  <si>
    <t>شذى</t>
  </si>
  <si>
    <t>منتهى</t>
  </si>
  <si>
    <t>رحاب</t>
  </si>
  <si>
    <t>شمسه</t>
  </si>
  <si>
    <t>نهله</t>
  </si>
  <si>
    <t>انصاف</t>
  </si>
  <si>
    <t>محمد حسان</t>
  </si>
  <si>
    <t>مؤمنه</t>
  </si>
  <si>
    <t>فرح</t>
  </si>
  <si>
    <t>فاديا</t>
  </si>
  <si>
    <t>مشهور</t>
  </si>
  <si>
    <t>فطمه</t>
  </si>
  <si>
    <t>مهى</t>
  </si>
  <si>
    <t>رنا</t>
  </si>
  <si>
    <t>هزار</t>
  </si>
  <si>
    <t>نصره</t>
  </si>
  <si>
    <t>ريمه</t>
  </si>
  <si>
    <t>هالا</t>
  </si>
  <si>
    <t>رحمه</t>
  </si>
  <si>
    <t>خيريه</t>
  </si>
  <si>
    <t>فتحيه</t>
  </si>
  <si>
    <t>تغريد</t>
  </si>
  <si>
    <t>رفاه</t>
  </si>
  <si>
    <t>نسيبه</t>
  </si>
  <si>
    <t>تريز</t>
  </si>
  <si>
    <t>وفيقه</t>
  </si>
  <si>
    <t>نبيهه</t>
  </si>
  <si>
    <t>هاجر</t>
  </si>
  <si>
    <t>ريم</t>
  </si>
  <si>
    <t>ماري</t>
  </si>
  <si>
    <t>سوزان</t>
  </si>
  <si>
    <t>جهينه</t>
  </si>
  <si>
    <t>عفاف</t>
  </si>
  <si>
    <t>فريزه</t>
  </si>
  <si>
    <t>نسرين</t>
  </si>
  <si>
    <t>ليندا</t>
  </si>
  <si>
    <t>فريده</t>
  </si>
  <si>
    <t>هويدا</t>
  </si>
  <si>
    <t>اروى</t>
  </si>
  <si>
    <t>لميس</t>
  </si>
  <si>
    <t>نور علي</t>
  </si>
  <si>
    <t>نوره</t>
  </si>
  <si>
    <t>ندوه</t>
  </si>
  <si>
    <t>ميرفت</t>
  </si>
  <si>
    <t>غيداء</t>
  </si>
  <si>
    <t>سماح</t>
  </si>
  <si>
    <t>بتول</t>
  </si>
  <si>
    <t>نور الخطيب</t>
  </si>
  <si>
    <t>رشا</t>
  </si>
  <si>
    <t>نبال</t>
  </si>
  <si>
    <t>رائده</t>
  </si>
  <si>
    <t>رسميه</t>
  </si>
  <si>
    <t>بشيره</t>
  </si>
  <si>
    <t>وجدان</t>
  </si>
  <si>
    <t>عواطف</t>
  </si>
  <si>
    <t>نصوح</t>
  </si>
  <si>
    <t>حسناء</t>
  </si>
  <si>
    <t>كامله</t>
  </si>
  <si>
    <t>صالحه</t>
  </si>
  <si>
    <t>صفوح</t>
  </si>
  <si>
    <t>رقيه</t>
  </si>
  <si>
    <t>رابيه</t>
  </si>
  <si>
    <t>نرمين</t>
  </si>
  <si>
    <t>نظيره</t>
  </si>
  <si>
    <t>نعمات</t>
  </si>
  <si>
    <t>ملكه</t>
  </si>
  <si>
    <t>شهيره</t>
  </si>
  <si>
    <t>لما</t>
  </si>
  <si>
    <t>نور</t>
  </si>
  <si>
    <t>ديبه</t>
  </si>
  <si>
    <t>منوه</t>
  </si>
  <si>
    <t>وصفيه</t>
  </si>
  <si>
    <t>خالده</t>
  </si>
  <si>
    <t>خضره</t>
  </si>
  <si>
    <t>حسنا</t>
  </si>
  <si>
    <t>امون</t>
  </si>
  <si>
    <t>مكيه</t>
  </si>
  <si>
    <t>شكريه</t>
  </si>
  <si>
    <t>مسلم</t>
  </si>
  <si>
    <t>نواظر</t>
  </si>
  <si>
    <t>بهيه</t>
  </si>
  <si>
    <t>ريمون</t>
  </si>
  <si>
    <t>زهور</t>
  </si>
  <si>
    <t>نورا</t>
  </si>
  <si>
    <t>عنايه</t>
  </si>
  <si>
    <t>ضحى</t>
  </si>
  <si>
    <t>هديل</t>
  </si>
  <si>
    <t>فكريه</t>
  </si>
  <si>
    <t>لميه</t>
  </si>
  <si>
    <t>نور الهدى المصري</t>
  </si>
  <si>
    <t>كناز</t>
  </si>
  <si>
    <t>نجات</t>
  </si>
  <si>
    <t>عدويه</t>
  </si>
  <si>
    <t>ملكي</t>
  </si>
  <si>
    <t>حسيبه</t>
  </si>
  <si>
    <t>نجود</t>
  </si>
  <si>
    <t>شمه</t>
  </si>
  <si>
    <t>المقرر المسجل للمرة الأولى</t>
  </si>
  <si>
    <t>المقرر المسجل للمرة الثانية</t>
  </si>
  <si>
    <t>المقرر المسجل لاكثر من مرة</t>
  </si>
  <si>
    <t>الترجمة الى العربية (1)</t>
  </si>
  <si>
    <t>النحو على مستوى النص (عربي )</t>
  </si>
  <si>
    <t>الترجمة الى العربية (2)</t>
  </si>
  <si>
    <t>تدريبات في الاستماع والتعبير الشفوي ENG</t>
  </si>
  <si>
    <t xml:space="preserve">علم اللغة (التراكيب والدلالة )باللغة الانكليزية </t>
  </si>
  <si>
    <t>قراءة وتعبير (لغة عربية )(1)</t>
  </si>
  <si>
    <t xml:space="preserve">علم الترجمة  ENG </t>
  </si>
  <si>
    <t>مقال وقراءة وفهم ENG</t>
  </si>
  <si>
    <t xml:space="preserve">علم الصوتيات </t>
  </si>
  <si>
    <t xml:space="preserve">معاجم </t>
  </si>
  <si>
    <t xml:space="preserve">تدريبات في كتابة المقال باللغة العربية </t>
  </si>
  <si>
    <t xml:space="preserve">ترجمة تحريرية من والى العربية </t>
  </si>
  <si>
    <t xml:space="preserve">ترجمة ادبية من والى العربية </t>
  </si>
  <si>
    <t>محمد عماد الدين</t>
  </si>
  <si>
    <t>مهيبه</t>
  </si>
  <si>
    <t>رشا عثمان</t>
  </si>
  <si>
    <t>صفيه</t>
  </si>
  <si>
    <t>محمد العيسى</t>
  </si>
  <si>
    <t>خولا</t>
  </si>
  <si>
    <t>هلاله</t>
  </si>
  <si>
    <t>عبير الخطيب</t>
  </si>
  <si>
    <t/>
  </si>
  <si>
    <t>ياسمين</t>
  </si>
  <si>
    <t>ايمان الرفاعي</t>
  </si>
  <si>
    <t>احمد جمال</t>
  </si>
  <si>
    <t>حميدي</t>
  </si>
  <si>
    <t>نور الحاج علي</t>
  </si>
  <si>
    <t>خيره</t>
  </si>
  <si>
    <t>الاء شعبان</t>
  </si>
  <si>
    <t>اوديت</t>
  </si>
  <si>
    <t>نوى</t>
  </si>
  <si>
    <t>محمد احسان</t>
  </si>
  <si>
    <t>نور مراد</t>
  </si>
  <si>
    <t>راميا حبيب</t>
  </si>
  <si>
    <t>غياث الدين</t>
  </si>
  <si>
    <t>ظبيا</t>
  </si>
  <si>
    <t>المقال  ENG (1)</t>
  </si>
  <si>
    <t>المقال  ENG (2)</t>
  </si>
  <si>
    <t>نصوص من الادب العربي المعاصر (1)</t>
  </si>
  <si>
    <t>نصوص من الادب العربي المعاصر (2)</t>
  </si>
  <si>
    <t>place of birth</t>
  </si>
  <si>
    <t>Mother Name</t>
  </si>
  <si>
    <t>Father Name</t>
  </si>
  <si>
    <t>Full Name</t>
  </si>
  <si>
    <t>مكان ورقم القيد</t>
  </si>
  <si>
    <t>لا</t>
  </si>
  <si>
    <t>نعم</t>
  </si>
  <si>
    <t>دمشق</t>
  </si>
  <si>
    <t>علمي</t>
  </si>
  <si>
    <t>ريف دمشق</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</si>
  <si>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</si>
  <si>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</si>
  <si>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</si>
  <si>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</si>
  <si>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</si>
  <si>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</si>
  <si>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</si>
  <si>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</si>
  <si>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</si>
  <si>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</si>
  <si>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الموبايل</t>
  </si>
  <si>
    <t>طرطوس</t>
  </si>
  <si>
    <t>إدلب</t>
  </si>
  <si>
    <t>نوع الشهادة الثانوية</t>
  </si>
  <si>
    <t>سنة الشهادة الثانوية</t>
  </si>
  <si>
    <t>محافظ الشهادة الثانوية</t>
  </si>
  <si>
    <t>السويداء</t>
  </si>
  <si>
    <t>القنيطرة</t>
  </si>
  <si>
    <t>درعا</t>
  </si>
  <si>
    <t>الحسكة</t>
  </si>
  <si>
    <t>دير الزور</t>
  </si>
  <si>
    <t>الرقة</t>
  </si>
  <si>
    <t>ذكر</t>
  </si>
  <si>
    <t>أنثى</t>
  </si>
  <si>
    <t>العربية السورية</t>
  </si>
  <si>
    <t>رقم الهاتف الثابت</t>
  </si>
  <si>
    <t>أدبي</t>
  </si>
  <si>
    <t>النحو على مستوى الجملة (عربي )</t>
  </si>
  <si>
    <t>القراءة والفهم ENG (1)</t>
  </si>
  <si>
    <t>النحو ENG (1)</t>
  </si>
  <si>
    <t>مادة ثقافية (1)</t>
  </si>
  <si>
    <t>النحو ENG (2)</t>
  </si>
  <si>
    <t>القراءة والفهم ENG (2)</t>
  </si>
  <si>
    <t>مادة ثقافية (2)</t>
  </si>
  <si>
    <t>القراءة والفهم ENG (3)</t>
  </si>
  <si>
    <t>مقال ENG</t>
  </si>
  <si>
    <t>الترجمة من والى العربية (1)</t>
  </si>
  <si>
    <t>قراءة وتعبير (لغة عربية )(2)</t>
  </si>
  <si>
    <t>الترجمة من والى العربية (2)</t>
  </si>
  <si>
    <t xml:space="preserve">تدريبات في الاستماع والمناقشة باللغة العربية </t>
  </si>
  <si>
    <t xml:space="preserve">نصوص أدبية بالإنكليزية (1) </t>
  </si>
  <si>
    <t>ترجمة تتبعيه ومنظورة (1)</t>
  </si>
  <si>
    <t>نصوص ومصطلحات علمية باللغة الانكليزية</t>
  </si>
  <si>
    <t>نصوص أدبية بالإنكليزية (2)</t>
  </si>
  <si>
    <t>ترجمة تتبعيه ومنظورة (2)</t>
  </si>
  <si>
    <t xml:space="preserve">نصوص ومصطلحات سياسية باللغة الانكليزية  </t>
  </si>
  <si>
    <t xml:space="preserve">لغويات مقارنة </t>
  </si>
  <si>
    <t>ترجمة فورية (1)(تدريب عملي )</t>
  </si>
  <si>
    <t xml:space="preserve">مقدمة في تحليل النصوص بالإنكليزية </t>
  </si>
  <si>
    <t>ترجمة فورية (2)(تدريب عملي )</t>
  </si>
  <si>
    <t>ردينه</t>
  </si>
  <si>
    <t>طرابلس</t>
  </si>
  <si>
    <t xml:space="preserve">دمشق </t>
  </si>
  <si>
    <t xml:space="preserve">السويداء </t>
  </si>
  <si>
    <t>الرحا</t>
  </si>
  <si>
    <t>جرمانا</t>
  </si>
  <si>
    <t>حماه</t>
  </si>
  <si>
    <t>التل</t>
  </si>
  <si>
    <t>محمد امير</t>
  </si>
  <si>
    <t>جدة</t>
  </si>
  <si>
    <t xml:space="preserve">الكويت </t>
  </si>
  <si>
    <t>الكويت</t>
  </si>
  <si>
    <t xml:space="preserve">دوما </t>
  </si>
  <si>
    <t>مخيم اليرموك</t>
  </si>
  <si>
    <t>صلخد</t>
  </si>
  <si>
    <t>عبد ه</t>
  </si>
  <si>
    <t>الدمام</t>
  </si>
  <si>
    <t>كويت</t>
  </si>
  <si>
    <t>دوما</t>
  </si>
  <si>
    <t>أبو ظبي</t>
  </si>
  <si>
    <t>مليحا</t>
  </si>
  <si>
    <t>الرياض</t>
  </si>
  <si>
    <t xml:space="preserve">يبرود </t>
  </si>
  <si>
    <t>عبد و</t>
  </si>
  <si>
    <t xml:space="preserve">سويداء </t>
  </si>
  <si>
    <t>النبك</t>
  </si>
  <si>
    <t xml:space="preserve">عربين </t>
  </si>
  <si>
    <t xml:space="preserve">مخيم اليرموك </t>
  </si>
  <si>
    <t>الدوحه</t>
  </si>
  <si>
    <t xml:space="preserve">الرياض </t>
  </si>
  <si>
    <t>عربين</t>
  </si>
  <si>
    <t>فدوه</t>
  </si>
  <si>
    <t>يبرود</t>
  </si>
  <si>
    <t xml:space="preserve">حمص </t>
  </si>
  <si>
    <t>ببيلا</t>
  </si>
  <si>
    <t>جسرين</t>
  </si>
  <si>
    <t>محمد نعمان</t>
  </si>
  <si>
    <t xml:space="preserve">حلب </t>
  </si>
  <si>
    <t>القامشلي</t>
  </si>
  <si>
    <t>الثورة</t>
  </si>
  <si>
    <t>منبج</t>
  </si>
  <si>
    <t>مشفى دوما</t>
  </si>
  <si>
    <t xml:space="preserve">ريف دمشق </t>
  </si>
  <si>
    <t>حرستا</t>
  </si>
  <si>
    <t>ضمير</t>
  </si>
  <si>
    <t xml:space="preserve">التل </t>
  </si>
  <si>
    <t>السعودية</t>
  </si>
  <si>
    <t>منين</t>
  </si>
  <si>
    <t>صيدنايا</t>
  </si>
  <si>
    <t>رنكوس</t>
  </si>
  <si>
    <t>قطنا</t>
  </si>
  <si>
    <t xml:space="preserve">قطنا </t>
  </si>
  <si>
    <t>جديدة عرطوز</t>
  </si>
  <si>
    <t>قطيفه</t>
  </si>
  <si>
    <t>معضمية</t>
  </si>
  <si>
    <t>معضميه</t>
  </si>
  <si>
    <t>جيرود</t>
  </si>
  <si>
    <t>رحيبه</t>
  </si>
  <si>
    <t>رحيبة</t>
  </si>
  <si>
    <t xml:space="preserve">النبك </t>
  </si>
  <si>
    <t>دير عطية</t>
  </si>
  <si>
    <t>مضايا</t>
  </si>
  <si>
    <t>سرغايا</t>
  </si>
  <si>
    <t>داريا</t>
  </si>
  <si>
    <t>المعضمية</t>
  </si>
  <si>
    <t>صحنايا</t>
  </si>
  <si>
    <t>اشرفية صحنايا</t>
  </si>
  <si>
    <t>راس المعرة</t>
  </si>
  <si>
    <t>الكسوة</t>
  </si>
  <si>
    <t>بيت سحم</t>
  </si>
  <si>
    <t>زملكا</t>
  </si>
  <si>
    <t xml:space="preserve">جرمانا </t>
  </si>
  <si>
    <t>انخل</t>
  </si>
  <si>
    <t xml:space="preserve">حماة </t>
  </si>
  <si>
    <t xml:space="preserve">حماه </t>
  </si>
  <si>
    <t>حمزة</t>
  </si>
  <si>
    <t>بري شرقي</t>
  </si>
  <si>
    <t>عناب</t>
  </si>
  <si>
    <t>الصنمين</t>
  </si>
  <si>
    <t>عين الشمس</t>
  </si>
  <si>
    <t xml:space="preserve">اللاذقية </t>
  </si>
  <si>
    <t>جبلة</t>
  </si>
  <si>
    <t>القطيفه</t>
  </si>
  <si>
    <t>اللاذقيه</t>
  </si>
  <si>
    <t>ادلب</t>
  </si>
  <si>
    <t xml:space="preserve">ادلب </t>
  </si>
  <si>
    <t>قامشلي</t>
  </si>
  <si>
    <t xml:space="preserve">القامشلي </t>
  </si>
  <si>
    <t xml:space="preserve">دير الزور </t>
  </si>
  <si>
    <t>سعديه</t>
  </si>
  <si>
    <t>البوكمال</t>
  </si>
  <si>
    <t>ميادين</t>
  </si>
  <si>
    <t xml:space="preserve">طرطوس </t>
  </si>
  <si>
    <t>بصرى الشام</t>
  </si>
  <si>
    <t xml:space="preserve">درعا </t>
  </si>
  <si>
    <t>الجيزة</t>
  </si>
  <si>
    <t>مشفى درعا</t>
  </si>
  <si>
    <t xml:space="preserve">بصرى الشام </t>
  </si>
  <si>
    <t>الكرك</t>
  </si>
  <si>
    <t>طفس</t>
  </si>
  <si>
    <t xml:space="preserve">طفس </t>
  </si>
  <si>
    <t>داعل</t>
  </si>
  <si>
    <t>ابطع</t>
  </si>
  <si>
    <t>ازرع</t>
  </si>
  <si>
    <t>الشيخ مسكين</t>
  </si>
  <si>
    <t>شمسكين</t>
  </si>
  <si>
    <t>قنوات</t>
  </si>
  <si>
    <t>شهبا</t>
  </si>
  <si>
    <t>ملح</t>
  </si>
  <si>
    <t>القريا</t>
  </si>
  <si>
    <t xml:space="preserve">السيدة زينب </t>
  </si>
  <si>
    <t>السيدة زينب</t>
  </si>
  <si>
    <t>سبينه</t>
  </si>
  <si>
    <t xml:space="preserve">خان ارنبة </t>
  </si>
  <si>
    <t>الحجر الاسود</t>
  </si>
  <si>
    <t>يرموك</t>
  </si>
  <si>
    <t>خان دنون</t>
  </si>
  <si>
    <t xml:space="preserve">يرموك </t>
  </si>
  <si>
    <t>اللبنانية</t>
  </si>
  <si>
    <t>الفلسطينية</t>
  </si>
  <si>
    <t>الأردنية</t>
  </si>
  <si>
    <t>الفلسطينية السورية</t>
  </si>
  <si>
    <t>غير سورية</t>
  </si>
  <si>
    <t>ادبي</t>
  </si>
  <si>
    <t>شرعية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</si>
  <si>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</si>
  <si>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</si>
  <si>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</si>
  <si>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</si>
  <si>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</si>
  <si>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</si>
  <si>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</si>
  <si>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</si>
  <si>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</si>
  <si>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</si>
  <si>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</si>
  <si>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</si>
  <si>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</si>
  <si>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</si>
  <si>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</si>
  <si>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</si>
  <si>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</si>
  <si>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</si>
  <si>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النحو على مستوى الجملة (عربي)</t>
  </si>
  <si>
    <t>نصوص أدبية بالانكليزية (1)</t>
  </si>
  <si>
    <t>ترجمة تتبعية ومنظورة (1)</t>
  </si>
  <si>
    <t xml:space="preserve">نصوص ومصطلحات علمية باللغة الانكليزية </t>
  </si>
  <si>
    <t>نصوص أدبية بالانكليزية (2)</t>
  </si>
  <si>
    <t>ترجمة تتبعية ومنظورة (2)</t>
  </si>
  <si>
    <t xml:space="preserve">نصوص ومصطلحات سياسية باللغة الانكليزية </t>
  </si>
  <si>
    <t xml:space="preserve">لغويات  مقارنة </t>
  </si>
  <si>
    <t xml:space="preserve">مقدمة في تحليل النصوص بالانكليزية </t>
  </si>
  <si>
    <t>حياة</t>
  </si>
  <si>
    <t>تركي</t>
  </si>
  <si>
    <t>فايزة</t>
  </si>
  <si>
    <t>فريدة</t>
  </si>
  <si>
    <t>جودت</t>
  </si>
  <si>
    <t>فاطمة</t>
  </si>
  <si>
    <t>فوزية</t>
  </si>
  <si>
    <t>فادية</t>
  </si>
  <si>
    <t>بهاء الدين</t>
  </si>
  <si>
    <t>نجاة</t>
  </si>
  <si>
    <t>فتحية</t>
  </si>
  <si>
    <t>ميشيل</t>
  </si>
  <si>
    <t>لطفية</t>
  </si>
  <si>
    <t>عبدو</t>
  </si>
  <si>
    <t>رشيد</t>
  </si>
  <si>
    <t>اعتماد</t>
  </si>
  <si>
    <t>امنة</t>
  </si>
  <si>
    <t>بديعة</t>
  </si>
  <si>
    <t>محمد جمال</t>
  </si>
  <si>
    <t>امير</t>
  </si>
  <si>
    <t>جميلة</t>
  </si>
  <si>
    <t>مأمون</t>
  </si>
  <si>
    <t xml:space="preserve">محمود </t>
  </si>
  <si>
    <t xml:space="preserve">سحر </t>
  </si>
  <si>
    <t>غصون</t>
  </si>
  <si>
    <t>أحمد</t>
  </si>
  <si>
    <t xml:space="preserve">عدنان </t>
  </si>
  <si>
    <t>حنان الزعبي</t>
  </si>
  <si>
    <t>عقاب</t>
  </si>
  <si>
    <t>سميرة</t>
  </si>
  <si>
    <t>بديع</t>
  </si>
  <si>
    <t>شمس الدين</t>
  </si>
  <si>
    <t>زهرية</t>
  </si>
  <si>
    <t>شفيق</t>
  </si>
  <si>
    <t>جمانة</t>
  </si>
  <si>
    <t>باسمة</t>
  </si>
  <si>
    <t>محمد ايمن</t>
  </si>
  <si>
    <t>بثينة</t>
  </si>
  <si>
    <t>شهيرة</t>
  </si>
  <si>
    <t xml:space="preserve">غسان </t>
  </si>
  <si>
    <t>سهيلا</t>
  </si>
  <si>
    <t>بشيرة</t>
  </si>
  <si>
    <t>اكتمال</t>
  </si>
  <si>
    <t>نمير</t>
  </si>
  <si>
    <t xml:space="preserve">خالد </t>
  </si>
  <si>
    <t>وضحة</t>
  </si>
  <si>
    <t>ثريا</t>
  </si>
  <si>
    <t>نهى</t>
  </si>
  <si>
    <t>فاضل</t>
  </si>
  <si>
    <t>رندة</t>
  </si>
  <si>
    <t>سوريا</t>
  </si>
  <si>
    <t>سمية</t>
  </si>
  <si>
    <t>خديجة</t>
  </si>
  <si>
    <t>حسام الدين</t>
  </si>
  <si>
    <t>سميحة</t>
  </si>
  <si>
    <t>اميرة</t>
  </si>
  <si>
    <t>ساره</t>
  </si>
  <si>
    <t>محمدعلي</t>
  </si>
  <si>
    <t>راجح</t>
  </si>
  <si>
    <t>امينة</t>
  </si>
  <si>
    <t>محمد هيثم</t>
  </si>
  <si>
    <t>محيسن</t>
  </si>
  <si>
    <t>فضة</t>
  </si>
  <si>
    <t>محمد تيسير</t>
  </si>
  <si>
    <t xml:space="preserve">محمد </t>
  </si>
  <si>
    <t>محمد انور</t>
  </si>
  <si>
    <t>محمد نعيم</t>
  </si>
  <si>
    <t xml:space="preserve">امنة </t>
  </si>
  <si>
    <t>علاء الدين</t>
  </si>
  <si>
    <t>محمدبشير</t>
  </si>
  <si>
    <t xml:space="preserve">عبد الكريم </t>
  </si>
  <si>
    <t xml:space="preserve">صالح </t>
  </si>
  <si>
    <t xml:space="preserve">صفاء </t>
  </si>
  <si>
    <t>عمران</t>
  </si>
  <si>
    <t>حميد</t>
  </si>
  <si>
    <t>دينا</t>
  </si>
  <si>
    <t xml:space="preserve">حنان </t>
  </si>
  <si>
    <t>احمد محمد</t>
  </si>
  <si>
    <t>فتحي</t>
  </si>
  <si>
    <t xml:space="preserve">عادل </t>
  </si>
  <si>
    <t xml:space="preserve">منى </t>
  </si>
  <si>
    <t>سهيل</t>
  </si>
  <si>
    <t>محمد صبحي</t>
  </si>
  <si>
    <t xml:space="preserve">ابتسام </t>
  </si>
  <si>
    <t>ملحه</t>
  </si>
  <si>
    <t>مديحه</t>
  </si>
  <si>
    <t>غزاله</t>
  </si>
  <si>
    <t>روضة</t>
  </si>
  <si>
    <t>ركان</t>
  </si>
  <si>
    <t xml:space="preserve">محمد بسام </t>
  </si>
  <si>
    <t>عبد المنعم</t>
  </si>
  <si>
    <t xml:space="preserve">وفاء </t>
  </si>
  <si>
    <t>فهمي</t>
  </si>
  <si>
    <t>عبد الغني</t>
  </si>
  <si>
    <t>فريزة</t>
  </si>
  <si>
    <t>عبدالله</t>
  </si>
  <si>
    <t>رسول</t>
  </si>
  <si>
    <t xml:space="preserve">سمير </t>
  </si>
  <si>
    <t xml:space="preserve">مريم </t>
  </si>
  <si>
    <t>هويده</t>
  </si>
  <si>
    <t>فريز</t>
  </si>
  <si>
    <t xml:space="preserve">عبد الرحيم </t>
  </si>
  <si>
    <t xml:space="preserve">ابراهيم </t>
  </si>
  <si>
    <t xml:space="preserve">زينب </t>
  </si>
  <si>
    <t xml:space="preserve">بسام </t>
  </si>
  <si>
    <t>عمر الحريري</t>
  </si>
  <si>
    <t>عبد الحليم</t>
  </si>
  <si>
    <t>محمد ماجد</t>
  </si>
  <si>
    <t>بهاء</t>
  </si>
  <si>
    <t>ممدوح</t>
  </si>
  <si>
    <t>شيرين</t>
  </si>
  <si>
    <t>جودات</t>
  </si>
  <si>
    <t>خلفه</t>
  </si>
  <si>
    <t>محمد عمار</t>
  </si>
  <si>
    <t>اسلام</t>
  </si>
  <si>
    <t>خلود</t>
  </si>
  <si>
    <t>بطرس</t>
  </si>
  <si>
    <t>ورده</t>
  </si>
  <si>
    <t>شاكر</t>
  </si>
  <si>
    <t>نائلة</t>
  </si>
  <si>
    <t>لينه</t>
  </si>
  <si>
    <t>ثلجه</t>
  </si>
  <si>
    <t xml:space="preserve">فوزي </t>
  </si>
  <si>
    <t>بسمه</t>
  </si>
  <si>
    <t>اماني</t>
  </si>
  <si>
    <t>هنيه</t>
  </si>
  <si>
    <t>لقمان</t>
  </si>
  <si>
    <t>وصال</t>
  </si>
  <si>
    <t>صبريه</t>
  </si>
  <si>
    <t xml:space="preserve">عمر </t>
  </si>
  <si>
    <t xml:space="preserve">عبد الهادي </t>
  </si>
  <si>
    <t>أميره</t>
  </si>
  <si>
    <t xml:space="preserve">امل </t>
  </si>
  <si>
    <t>محمد عزت</t>
  </si>
  <si>
    <t>محمد رضوان</t>
  </si>
  <si>
    <t>صلاح الدين</t>
  </si>
  <si>
    <t xml:space="preserve">هدى </t>
  </si>
  <si>
    <t>خلدون</t>
  </si>
  <si>
    <t xml:space="preserve">فاتن </t>
  </si>
  <si>
    <t>عهد</t>
  </si>
  <si>
    <t>اكرام</t>
  </si>
  <si>
    <t xml:space="preserve">حسن </t>
  </si>
  <si>
    <t xml:space="preserve">ناديا </t>
  </si>
  <si>
    <t>انطون</t>
  </si>
  <si>
    <t>واصف</t>
  </si>
  <si>
    <t>شاهيناز</t>
  </si>
  <si>
    <t xml:space="preserve">اميره </t>
  </si>
  <si>
    <t>عمشه</t>
  </si>
  <si>
    <t>هيلانة</t>
  </si>
  <si>
    <t>عيد</t>
  </si>
  <si>
    <t>فتاة</t>
  </si>
  <si>
    <t>ريم احمد</t>
  </si>
  <si>
    <t>رفعت</t>
  </si>
  <si>
    <t>ربيحه</t>
  </si>
  <si>
    <t>اسماء</t>
  </si>
  <si>
    <t>جانيت</t>
  </si>
  <si>
    <t>فداء</t>
  </si>
  <si>
    <t>جمعه</t>
  </si>
  <si>
    <t>آمنة</t>
  </si>
  <si>
    <t>سارة</t>
  </si>
  <si>
    <t>عزة</t>
  </si>
  <si>
    <t>رقية</t>
  </si>
  <si>
    <t>ربيحة</t>
  </si>
  <si>
    <t>اسمهان</t>
  </si>
  <si>
    <t>ضياء</t>
  </si>
  <si>
    <t>شوقي</t>
  </si>
  <si>
    <t>بدر الدين</t>
  </si>
  <si>
    <t>محمد عادل</t>
  </si>
  <si>
    <t>ازدهار</t>
  </si>
  <si>
    <t>عيده</t>
  </si>
  <si>
    <t>مفيد</t>
  </si>
  <si>
    <t>عزالدين</t>
  </si>
  <si>
    <t>جهينا</t>
  </si>
  <si>
    <t>محمد امين</t>
  </si>
  <si>
    <t>فاتنة</t>
  </si>
  <si>
    <t>يعقوب</t>
  </si>
  <si>
    <t>املين</t>
  </si>
  <si>
    <t>محمد الزوباني</t>
  </si>
  <si>
    <t>فهمية</t>
  </si>
  <si>
    <t>اسماء المصطفى</t>
  </si>
  <si>
    <t>محمد سامر</t>
  </si>
  <si>
    <t>سعد الدين</t>
  </si>
  <si>
    <t>محمد جمعه</t>
  </si>
  <si>
    <t>مرسل</t>
  </si>
  <si>
    <t>عيشه</t>
  </si>
  <si>
    <t>هاديه</t>
  </si>
  <si>
    <t>رامز</t>
  </si>
  <si>
    <t>محمد يحيى</t>
  </si>
  <si>
    <t>جليله</t>
  </si>
  <si>
    <t>براءه</t>
  </si>
  <si>
    <t>tt</t>
  </si>
  <si>
    <t>العاملين في وزارة التعليم العالي والمؤسسات والجامعات التابعة لها وأبنائهم</t>
  </si>
  <si>
    <t>ايمن كساب</t>
  </si>
  <si>
    <t>شيخا</t>
  </si>
  <si>
    <t>سامر ابو جويد</t>
  </si>
  <si>
    <t>عبير قصيده</t>
  </si>
  <si>
    <t>غسان الرفاعي</t>
  </si>
  <si>
    <t>فادي عبود</t>
  </si>
  <si>
    <t>ماهر الحجه</t>
  </si>
  <si>
    <t>سوزان كنعان</t>
  </si>
  <si>
    <t>عزو</t>
  </si>
  <si>
    <t>مروان الاحمد</t>
  </si>
  <si>
    <t>جديع</t>
  </si>
  <si>
    <t>ريم المحمد</t>
  </si>
  <si>
    <t>صبيح</t>
  </si>
  <si>
    <t>نورا طعمه</t>
  </si>
  <si>
    <t>ندى البهلول</t>
  </si>
  <si>
    <t>قتيبه السيد احمد</t>
  </si>
  <si>
    <t>زيدانه</t>
  </si>
  <si>
    <t>منال حموده</t>
  </si>
  <si>
    <t>اسراء مرعي</t>
  </si>
  <si>
    <t>الاء نصر الله</t>
  </si>
  <si>
    <t>رضا</t>
  </si>
  <si>
    <t>عمر فخري</t>
  </si>
  <si>
    <t>لما زوبته</t>
  </si>
  <si>
    <t>منال بركات</t>
  </si>
  <si>
    <t>جومانه</t>
  </si>
  <si>
    <t>رانيا الملحم</t>
  </si>
  <si>
    <t>ايه عبد</t>
  </si>
  <si>
    <t>عبد الكريم النوفل</t>
  </si>
  <si>
    <t>عمر طبوش</t>
  </si>
  <si>
    <t>عبد الرؤف</t>
  </si>
  <si>
    <t>هديل الفياض</t>
  </si>
  <si>
    <t>رامي العلوش</t>
  </si>
  <si>
    <t>سعد العشا</t>
  </si>
  <si>
    <t>لبنى</t>
  </si>
  <si>
    <t>باسمه صوان</t>
  </si>
  <si>
    <t>خديجه صوان</t>
  </si>
  <si>
    <t>رنيم الكور</t>
  </si>
  <si>
    <t>روان البرادعي</t>
  </si>
  <si>
    <t>ليديا</t>
  </si>
  <si>
    <t>محمد حسين</t>
  </si>
  <si>
    <t>هديل فروج</t>
  </si>
  <si>
    <t>بتول العم</t>
  </si>
  <si>
    <t>حسام</t>
  </si>
  <si>
    <t>فاطمه اسماعيل</t>
  </si>
  <si>
    <t>لين بنوت</t>
  </si>
  <si>
    <t>غزوان</t>
  </si>
  <si>
    <t>مالك مجمد</t>
  </si>
  <si>
    <t>محمود خير الله</t>
  </si>
  <si>
    <t>مرح ابو حطب</t>
  </si>
  <si>
    <t>مضر زكريا</t>
  </si>
  <si>
    <t>روعه</t>
  </si>
  <si>
    <t>ميار منون</t>
  </si>
  <si>
    <t>شما</t>
  </si>
  <si>
    <t>نور محمد زين الحسين</t>
  </si>
  <si>
    <t>دانا رمزي</t>
  </si>
  <si>
    <t>احمد رضوان</t>
  </si>
  <si>
    <t>دريد النابلسي</t>
  </si>
  <si>
    <t>احمد منير</t>
  </si>
  <si>
    <t>دعاء عمار</t>
  </si>
  <si>
    <t>رؤى ابو صعب</t>
  </si>
  <si>
    <t>ادال</t>
  </si>
  <si>
    <t>رانيا عمار</t>
  </si>
  <si>
    <t>زكي علي</t>
  </si>
  <si>
    <t>شرين الحلبي</t>
  </si>
  <si>
    <t>دريه</t>
  </si>
  <si>
    <t>طارق الكردي</t>
  </si>
  <si>
    <t>عائشه ابو زيد</t>
  </si>
  <si>
    <t>باسل</t>
  </si>
  <si>
    <t>فتون</t>
  </si>
  <si>
    <t>عاليه كريم</t>
  </si>
  <si>
    <t>عمار العموري</t>
  </si>
  <si>
    <t>عمر علي</t>
  </si>
  <si>
    <t>سته</t>
  </si>
  <si>
    <t>لوليا الكسم</t>
  </si>
  <si>
    <t>محمد بشار</t>
  </si>
  <si>
    <t>دولت</t>
  </si>
  <si>
    <t>محمد حسان نبعه</t>
  </si>
  <si>
    <t>إنعام</t>
  </si>
  <si>
    <t>محمود العيسى</t>
  </si>
  <si>
    <t>خطيره</t>
  </si>
  <si>
    <t>مروه شوقل</t>
  </si>
  <si>
    <t>منال كيوان</t>
  </si>
  <si>
    <t>مهند المصري</t>
  </si>
  <si>
    <t>نبال الدالاتي</t>
  </si>
  <si>
    <t>فضيله</t>
  </si>
  <si>
    <t>نور حبو</t>
  </si>
  <si>
    <t>هيا الشلاح</t>
  </si>
  <si>
    <t>اسماء مستو</t>
  </si>
  <si>
    <t>ابراهيم إبراهيم</t>
  </si>
  <si>
    <t xml:space="preserve">وضاح </t>
  </si>
  <si>
    <t xml:space="preserve">معينه </t>
  </si>
  <si>
    <t>سلام العلبي</t>
  </si>
  <si>
    <t>ساريه</t>
  </si>
  <si>
    <t>شروق ضاهر</t>
  </si>
  <si>
    <t>هنادا</t>
  </si>
  <si>
    <t>لجين حنينه</t>
  </si>
  <si>
    <t>اسيا البحري</t>
  </si>
  <si>
    <t>دانا حفارحبال</t>
  </si>
  <si>
    <t>ايلي محمد</t>
  </si>
  <si>
    <t>حيدر عباس</t>
  </si>
  <si>
    <t>مريم النشواتي</t>
  </si>
  <si>
    <t>مصطفى الحوامده</t>
  </si>
  <si>
    <t>ايلين زغيب</t>
  </si>
  <si>
    <t>ميلاد</t>
  </si>
  <si>
    <t>بتول محمد</t>
  </si>
  <si>
    <t>العبد</t>
  </si>
  <si>
    <t>تاله الشيخ</t>
  </si>
  <si>
    <t>محمد كامل</t>
  </si>
  <si>
    <t>سونيا كوجك</t>
  </si>
  <si>
    <t>منال جلب</t>
  </si>
  <si>
    <t>رزان العبد</t>
  </si>
  <si>
    <t xml:space="preserve">محمد نبيل </t>
  </si>
  <si>
    <t xml:space="preserve">رغده </t>
  </si>
  <si>
    <t>علا الرفاعي</t>
  </si>
  <si>
    <t>محمد علي السلامه</t>
  </si>
  <si>
    <t>وفاء ركاب</t>
  </si>
  <si>
    <t>بشرى عبد الله</t>
  </si>
  <si>
    <t>دانيا البرازي</t>
  </si>
  <si>
    <t>كوثر النجار</t>
  </si>
  <si>
    <t>امل الطويل</t>
  </si>
  <si>
    <t>بديعه جندالي</t>
  </si>
  <si>
    <t>نبيها</t>
  </si>
  <si>
    <t>بشار غيبه</t>
  </si>
  <si>
    <t>دلع سلطان</t>
  </si>
  <si>
    <t>صفاء حلاوه</t>
  </si>
  <si>
    <t>فاطمه درغام</t>
  </si>
  <si>
    <t>ساره الحجل</t>
  </si>
  <si>
    <t>فادي البرنوطي</t>
  </si>
  <si>
    <t>لجين سنوبر</t>
  </si>
  <si>
    <t>نور الهدى مخللاتي</t>
  </si>
  <si>
    <t>فادي بطيخ</t>
  </si>
  <si>
    <t>ميس ديب</t>
  </si>
  <si>
    <t>صبا</t>
  </si>
  <si>
    <t>ولاء عمار</t>
  </si>
  <si>
    <t>دعاء ابو جبل</t>
  </si>
  <si>
    <t>عبد الله الاحمر</t>
  </si>
  <si>
    <t>هزار السمان</t>
  </si>
  <si>
    <t>يارا احمد</t>
  </si>
  <si>
    <t>معينا</t>
  </si>
  <si>
    <t>يارا العلي</t>
  </si>
  <si>
    <t>عطاالله</t>
  </si>
  <si>
    <t>احمد صالح</t>
  </si>
  <si>
    <t>زهيره</t>
  </si>
  <si>
    <t>اياد زوبلو</t>
  </si>
  <si>
    <t>صقر</t>
  </si>
  <si>
    <t>زهوه</t>
  </si>
  <si>
    <t>رنا خادم الجامع</t>
  </si>
  <si>
    <t>اسماء الجنادي</t>
  </si>
  <si>
    <t>عبد الفتاح شغليل</t>
  </si>
  <si>
    <t>سامر موسى</t>
  </si>
  <si>
    <t>خالد ديبره</t>
  </si>
  <si>
    <t>احمد زركان</t>
  </si>
  <si>
    <t>اسماء خلف</t>
  </si>
  <si>
    <t>فاطمه سقر</t>
  </si>
  <si>
    <t>الاء مرعي</t>
  </si>
  <si>
    <t>ايه اللحام</t>
  </si>
  <si>
    <t>غاده ديواني</t>
  </si>
  <si>
    <t>ايه العفلق</t>
  </si>
  <si>
    <t>احمد مكمل</t>
  </si>
  <si>
    <t>بيان عبسي</t>
  </si>
  <si>
    <t>هدى شرف</t>
  </si>
  <si>
    <t>تامر ياسمينه</t>
  </si>
  <si>
    <t>ثراء سرور</t>
  </si>
  <si>
    <t>سماهر</t>
  </si>
  <si>
    <t>جلال الاورفه لي</t>
  </si>
  <si>
    <t>جمانه الجبان</t>
  </si>
  <si>
    <t>جميله عاقل</t>
  </si>
  <si>
    <t>جهاد يونس</t>
  </si>
  <si>
    <t>جودت الطرابيشي</t>
  </si>
  <si>
    <t>جيهان رميح</t>
  </si>
  <si>
    <t>شكري</t>
  </si>
  <si>
    <t>دانه صباغ</t>
  </si>
  <si>
    <t>ذياب الذياب</t>
  </si>
  <si>
    <t>عايد</t>
  </si>
  <si>
    <t>رؤى السهلي</t>
  </si>
  <si>
    <t>عامر</t>
  </si>
  <si>
    <t>راما البقاعي</t>
  </si>
  <si>
    <t>راما الزاقوت</t>
  </si>
  <si>
    <t>راما قصار</t>
  </si>
  <si>
    <t>ياسر مصطفى</t>
  </si>
  <si>
    <t>راما مصطفى</t>
  </si>
  <si>
    <t>فتاه</t>
  </si>
  <si>
    <t>رامية قطشه</t>
  </si>
  <si>
    <t>محمد جواد</t>
  </si>
  <si>
    <t>كفاء</t>
  </si>
  <si>
    <t>ربا المنصور</t>
  </si>
  <si>
    <t>ربا تمساح</t>
  </si>
  <si>
    <t>عيشه ريحان</t>
  </si>
  <si>
    <t>ربيعه شربجي</t>
  </si>
  <si>
    <t>رزان فضه</t>
  </si>
  <si>
    <t>رشا فرج</t>
  </si>
  <si>
    <t xml:space="preserve">غازيه </t>
  </si>
  <si>
    <t>رنده كحلوس</t>
  </si>
  <si>
    <t>رسلان</t>
  </si>
  <si>
    <t>رنيم الكرمي</t>
  </si>
  <si>
    <t>رنيم ذو الغنى</t>
  </si>
  <si>
    <t>رهام ذيب</t>
  </si>
  <si>
    <t>رولان ابراهيم</t>
  </si>
  <si>
    <t>بعيته</t>
  </si>
  <si>
    <t>زينب علي</t>
  </si>
  <si>
    <t>سابت</t>
  </si>
  <si>
    <t>سحري</t>
  </si>
  <si>
    <t>زينه امين</t>
  </si>
  <si>
    <t>ساره العشاري</t>
  </si>
  <si>
    <t>ساره عطايا</t>
  </si>
  <si>
    <t>أيمن</t>
  </si>
  <si>
    <t>سراء محمد</t>
  </si>
  <si>
    <t>سلاف خلوف</t>
  </si>
  <si>
    <t>سليمان زيدان</t>
  </si>
  <si>
    <t>سوزان قاسم</t>
  </si>
  <si>
    <t>طارق العر</t>
  </si>
  <si>
    <t>هاديه مرعي</t>
  </si>
  <si>
    <t>طراد النصيرات</t>
  </si>
  <si>
    <t>عبد السلام ابو قبع</t>
  </si>
  <si>
    <t>عبد الله الحيلاني</t>
  </si>
  <si>
    <t>عبد الله حمود</t>
  </si>
  <si>
    <t>عبير غازي</t>
  </si>
  <si>
    <t>عدنان الحلقي</t>
  </si>
  <si>
    <t>عصام الانكليزي</t>
  </si>
  <si>
    <t>عفيفه كحال</t>
  </si>
  <si>
    <t>ثائر</t>
  </si>
  <si>
    <t>علا الحمصي</t>
  </si>
  <si>
    <t>علا الغبره</t>
  </si>
  <si>
    <t>دانيه</t>
  </si>
  <si>
    <t>علاء الدين ظليلو</t>
  </si>
  <si>
    <t>علاء الدين غازي</t>
  </si>
  <si>
    <t>علي الهبج</t>
  </si>
  <si>
    <t>غفران يونس</t>
  </si>
  <si>
    <t>عيد الستار</t>
  </si>
  <si>
    <t>فاتن خطاب</t>
  </si>
  <si>
    <t>فاطمه الشامي</t>
  </si>
  <si>
    <t>فاطمه العبيد</t>
  </si>
  <si>
    <t>فاطمه جلال</t>
  </si>
  <si>
    <t>فراس هدله</t>
  </si>
  <si>
    <t>لبنه السنان</t>
  </si>
  <si>
    <t>السيد ابراهيم</t>
  </si>
  <si>
    <t>لجين الطباخ</t>
  </si>
  <si>
    <t>ماري فضول</t>
  </si>
  <si>
    <t>مخايل</t>
  </si>
  <si>
    <t>محمد حاجبه</t>
  </si>
  <si>
    <t>رامه</t>
  </si>
  <si>
    <t>محمد عجيب</t>
  </si>
  <si>
    <t>محمد توفيق</t>
  </si>
  <si>
    <t>مرح الديري</t>
  </si>
  <si>
    <t>مروه المحمود</t>
  </si>
  <si>
    <t>مفيده النعمات</t>
  </si>
  <si>
    <t>رمحه</t>
  </si>
  <si>
    <t>منار زين الدين</t>
  </si>
  <si>
    <t>مي كنجو</t>
  </si>
  <si>
    <t>ناديا بخش</t>
  </si>
  <si>
    <t>نديمه الشيخه</t>
  </si>
  <si>
    <t>نسرين العلي</t>
  </si>
  <si>
    <t>نوال خلف</t>
  </si>
  <si>
    <t>خالصه</t>
  </si>
  <si>
    <t>نور الحبال</t>
  </si>
  <si>
    <t>غانيه</t>
  </si>
  <si>
    <t>نور خساره</t>
  </si>
  <si>
    <t>نور مسعود</t>
  </si>
  <si>
    <t>نيرمين قليح</t>
  </si>
  <si>
    <t>نيفين غزال</t>
  </si>
  <si>
    <t>هبه محمد</t>
  </si>
  <si>
    <t>هديل بو دقه</t>
  </si>
  <si>
    <t>هلا شهاب</t>
  </si>
  <si>
    <t>هيام الخطيب</t>
  </si>
  <si>
    <t>هيام المشنتف</t>
  </si>
  <si>
    <t>هيلين سلوم</t>
  </si>
  <si>
    <t>مناع</t>
  </si>
  <si>
    <t>وئام الجشي</t>
  </si>
  <si>
    <t>وئام حموده</t>
  </si>
  <si>
    <t>ضياء الدين</t>
  </si>
  <si>
    <t>ياسمين الخضري</t>
  </si>
  <si>
    <t>ياسمين رشيد</t>
  </si>
  <si>
    <t>يانا دبوس</t>
  </si>
  <si>
    <t>يسار منذر</t>
  </si>
  <si>
    <t>يوسف الحسين</t>
  </si>
  <si>
    <t>حلا المذيب</t>
  </si>
  <si>
    <t>عبير بلال</t>
  </si>
  <si>
    <t>خالد حجي</t>
  </si>
  <si>
    <t>فرح عبد الغفور</t>
  </si>
  <si>
    <t>عبد الله شبلي</t>
  </si>
  <si>
    <t>عبد الرحمن مسلماني حريره</t>
  </si>
  <si>
    <t>ياسمين جمعه</t>
  </si>
  <si>
    <t>زينه عبدالقادر</t>
  </si>
  <si>
    <t xml:space="preserve">ايمن </t>
  </si>
  <si>
    <t>وفاء القضماني</t>
  </si>
  <si>
    <t>راغده</t>
  </si>
  <si>
    <t>غيداء الحسن</t>
  </si>
  <si>
    <t>عبد الله السيد</t>
  </si>
  <si>
    <t>محمد عز الرجال</t>
  </si>
  <si>
    <t>بشرى عفوف</t>
  </si>
  <si>
    <t>عريفه</t>
  </si>
  <si>
    <t>رهف هلال</t>
  </si>
  <si>
    <t>براءه المطلق</t>
  </si>
  <si>
    <t>احمد عبد الله</t>
  </si>
  <si>
    <t>رغد ارناؤط</t>
  </si>
  <si>
    <t>راما البكري</t>
  </si>
  <si>
    <t>اسماء القوادري</t>
  </si>
  <si>
    <t>روجين ميقري</t>
  </si>
  <si>
    <t>ايدال الشما</t>
  </si>
  <si>
    <t>هيفاء شدود</t>
  </si>
  <si>
    <t>لين محملجي</t>
  </si>
  <si>
    <t xml:space="preserve">محمد فائز </t>
  </si>
  <si>
    <t xml:space="preserve">عبير </t>
  </si>
  <si>
    <t>ميار غزاوي</t>
  </si>
  <si>
    <t>اسماء زراع</t>
  </si>
  <si>
    <t>شام موسى</t>
  </si>
  <si>
    <t>محمد الاسعد</t>
  </si>
  <si>
    <t>روان الحموي</t>
  </si>
  <si>
    <t>ليديا الاطرش</t>
  </si>
  <si>
    <t>ساره النحاس</t>
  </si>
  <si>
    <t>ساره العقاد</t>
  </si>
  <si>
    <t>نور ناصوري</t>
  </si>
  <si>
    <t>فاطمه يوسف</t>
  </si>
  <si>
    <t>عدي سعيد</t>
  </si>
  <si>
    <t>حسين حناوي</t>
  </si>
  <si>
    <t>نظميه</t>
  </si>
  <si>
    <t>ربى شدود</t>
  </si>
  <si>
    <t>زهره اسعد</t>
  </si>
  <si>
    <t>سميع</t>
  </si>
  <si>
    <t>ياسمين تكه جي</t>
  </si>
  <si>
    <t>خضر قراجه</t>
  </si>
  <si>
    <t>اسمى</t>
  </si>
  <si>
    <t>دلال الشلبي</t>
  </si>
  <si>
    <t xml:space="preserve">صبري </t>
  </si>
  <si>
    <t xml:space="preserve">غادة </t>
  </si>
  <si>
    <t>لينا الزعبي</t>
  </si>
  <si>
    <t>احمد نشات</t>
  </si>
  <si>
    <t>راما جعاره</t>
  </si>
  <si>
    <t>فاطمه كناوي</t>
  </si>
  <si>
    <t>علا المصري</t>
  </si>
  <si>
    <t>سمر فندي</t>
  </si>
  <si>
    <t>لجين عساف</t>
  </si>
  <si>
    <t>قصي</t>
  </si>
  <si>
    <t>بتول الحمد</t>
  </si>
  <si>
    <t>ولاء الفيومي</t>
  </si>
  <si>
    <t>رنا الحسين</t>
  </si>
  <si>
    <t>هيجر</t>
  </si>
  <si>
    <t>ميساء عيسى</t>
  </si>
  <si>
    <t>مجدولين جاويش</t>
  </si>
  <si>
    <t>بثينه حبش</t>
  </si>
  <si>
    <t>زهراء حيدري</t>
  </si>
  <si>
    <t>عبد الواسع</t>
  </si>
  <si>
    <t>عائشه الرفاعي</t>
  </si>
  <si>
    <t>مروه الحلاق</t>
  </si>
  <si>
    <t>شروق عبد ربو</t>
  </si>
  <si>
    <t>مجد السلامه</t>
  </si>
  <si>
    <t>ساجده السيد شريف</t>
  </si>
  <si>
    <t>راكان</t>
  </si>
  <si>
    <t>سوسن سكوتي</t>
  </si>
  <si>
    <t>امنه بركات</t>
  </si>
  <si>
    <t>مايا يونس</t>
  </si>
  <si>
    <t>فاطمه قاسم</t>
  </si>
  <si>
    <t>يسرى طه</t>
  </si>
  <si>
    <t>دعاء غنام الحموي</t>
  </si>
  <si>
    <t>رانيا حيو</t>
  </si>
  <si>
    <t>الاء المحاميد</t>
  </si>
  <si>
    <t>ايما ن</t>
  </si>
  <si>
    <t>لين الخوجه</t>
  </si>
  <si>
    <t>دانا</t>
  </si>
  <si>
    <t>صبا نصرالدين</t>
  </si>
  <si>
    <t>شوكت</t>
  </si>
  <si>
    <t>فوزيه سيف</t>
  </si>
  <si>
    <t>عبد الرحيم حجازي</t>
  </si>
  <si>
    <t>مهند زينه</t>
  </si>
  <si>
    <t>ابرار عباس</t>
  </si>
  <si>
    <t>لما الصفدي</t>
  </si>
  <si>
    <t>برجس</t>
  </si>
  <si>
    <t>ايه شياح</t>
  </si>
  <si>
    <t>رائف العبود</t>
  </si>
  <si>
    <t>اسراء خالد</t>
  </si>
  <si>
    <t>صبا حلي</t>
  </si>
  <si>
    <t>عماد زاهر الناعم</t>
  </si>
  <si>
    <t>احلام دبول</t>
  </si>
  <si>
    <t>رهف ابراهيم</t>
  </si>
  <si>
    <t>لجين اليوسف</t>
  </si>
  <si>
    <t>محمد باسل سعد الدين نفاخ</t>
  </si>
  <si>
    <t>محمد زين</t>
  </si>
  <si>
    <t>دانا سوقيه</t>
  </si>
  <si>
    <t>وهيبه</t>
  </si>
  <si>
    <t>علا الكلاس</t>
  </si>
  <si>
    <t>رغده الابري</t>
  </si>
  <si>
    <t>دعاء السعدي</t>
  </si>
  <si>
    <t>هديل كبول</t>
  </si>
  <si>
    <t>افين</t>
  </si>
  <si>
    <t>اماني حنيفه</t>
  </si>
  <si>
    <t>يمان سلام</t>
  </si>
  <si>
    <t>هدايا القادري</t>
  </si>
  <si>
    <t>رزان البيرقدار</t>
  </si>
  <si>
    <t>رغد شرف</t>
  </si>
  <si>
    <t>محمد الكيالي</t>
  </si>
  <si>
    <t>منيره العقاد</t>
  </si>
  <si>
    <t>سماح ارشيد</t>
  </si>
  <si>
    <t>ازهار الحمدو الموسى</t>
  </si>
  <si>
    <t>مريم عابده</t>
  </si>
  <si>
    <t>يمنى ابو حمزه</t>
  </si>
  <si>
    <t>رولا الرفاعي</t>
  </si>
  <si>
    <t>رشا يونس</t>
  </si>
  <si>
    <t>سلام دياب</t>
  </si>
  <si>
    <t>ليليان ابراهيم</t>
  </si>
  <si>
    <t>زكاء</t>
  </si>
  <si>
    <t>اديبه وهبه</t>
  </si>
  <si>
    <t>فراس حاج مصطفى</t>
  </si>
  <si>
    <t>لجين الحاجي</t>
  </si>
  <si>
    <t>مامون</t>
  </si>
  <si>
    <t>اماره</t>
  </si>
  <si>
    <t>نيفين حسن</t>
  </si>
  <si>
    <t>الاء العبد و</t>
  </si>
  <si>
    <t>رهف البيروتي</t>
  </si>
  <si>
    <t>نور عياش</t>
  </si>
  <si>
    <t>نور علوش</t>
  </si>
  <si>
    <t>ساره السيد</t>
  </si>
  <si>
    <t>ضحوك</t>
  </si>
  <si>
    <t>اسراء الحوز</t>
  </si>
  <si>
    <t>سيما عوده</t>
  </si>
  <si>
    <t>روان</t>
  </si>
  <si>
    <t>علا جقميرة</t>
  </si>
  <si>
    <t>مرام مكيه</t>
  </si>
  <si>
    <t>سهيل محي الدين</t>
  </si>
  <si>
    <t>كنان يوسف</t>
  </si>
  <si>
    <t>علاء</t>
  </si>
  <si>
    <t>يارا الجمعه</t>
  </si>
  <si>
    <t>كوسر</t>
  </si>
  <si>
    <t>خديجه عطا الله</t>
  </si>
  <si>
    <t>مازن عبد الحميد</t>
  </si>
  <si>
    <t>نور الحمصي</t>
  </si>
  <si>
    <t>اخلاص</t>
  </si>
  <si>
    <t>دانه عثمان</t>
  </si>
  <si>
    <t>هايستان ملك</t>
  </si>
  <si>
    <t>هنادي العقاد</t>
  </si>
  <si>
    <t>محمد رجائي</t>
  </si>
  <si>
    <t>جاكلين انجوق</t>
  </si>
  <si>
    <t>نشاه</t>
  </si>
  <si>
    <t>نيروز ابو غازي</t>
  </si>
  <si>
    <t>مؤمنه نخله</t>
  </si>
  <si>
    <t>روان القصار</t>
  </si>
  <si>
    <t>انس العربيد</t>
  </si>
  <si>
    <t>حسناء المعراوي</t>
  </si>
  <si>
    <t>فاطمه درويش</t>
  </si>
  <si>
    <t>حنين عمر</t>
  </si>
  <si>
    <t>مروه شلبي</t>
  </si>
  <si>
    <t>سها فرزان</t>
  </si>
  <si>
    <t>نور تكله</t>
  </si>
  <si>
    <t>كارين تعتوع</t>
  </si>
  <si>
    <t>وهبة</t>
  </si>
  <si>
    <t>لين دانش</t>
  </si>
  <si>
    <t>عنود حسن</t>
  </si>
  <si>
    <t>فاتن فليحان</t>
  </si>
  <si>
    <t>فريال ضاهر</t>
  </si>
  <si>
    <t>نسرين زرزور</t>
  </si>
  <si>
    <t>حسام درويش</t>
  </si>
  <si>
    <t>رؤى سويد</t>
  </si>
  <si>
    <t>نعامه</t>
  </si>
  <si>
    <t>وائل الناصيف</t>
  </si>
  <si>
    <t>محمد عليجيه</t>
  </si>
  <si>
    <t>علي الحلبي</t>
  </si>
  <si>
    <t>عباده ابو دنف</t>
  </si>
  <si>
    <t>يزن اسبر</t>
  </si>
  <si>
    <t>رند بركات</t>
  </si>
  <si>
    <t>محمود الحافي</t>
  </si>
  <si>
    <t>احمد الحاج بكري</t>
  </si>
  <si>
    <t>حلوم</t>
  </si>
  <si>
    <t>ديانا عبد الرحيم</t>
  </si>
  <si>
    <t>لامع</t>
  </si>
  <si>
    <t>نور الهدى الصالح</t>
  </si>
  <si>
    <t>سلوى طباع</t>
  </si>
  <si>
    <t>احمد راتب</t>
  </si>
  <si>
    <t>ميسم شموط</t>
  </si>
  <si>
    <t>حنان ابو دقه</t>
  </si>
  <si>
    <t>هيلين ديب</t>
  </si>
  <si>
    <t>هائل</t>
  </si>
  <si>
    <t>بثينه</t>
  </si>
  <si>
    <t>لبنى ديبه</t>
  </si>
  <si>
    <t>اسيا فياض</t>
  </si>
  <si>
    <t>اسامه الجشي</t>
  </si>
  <si>
    <t>رهف الزيبق</t>
  </si>
  <si>
    <t>رنيم دربي</t>
  </si>
  <si>
    <t>حسين سلوم</t>
  </si>
  <si>
    <t>ثريا الريش</t>
  </si>
  <si>
    <t>وسام جبور</t>
  </si>
  <si>
    <t>جمانه عيد</t>
  </si>
  <si>
    <t>فراس</t>
  </si>
  <si>
    <t>يارا الجباعي</t>
  </si>
  <si>
    <t>زينه اسماعيل</t>
  </si>
  <si>
    <t>مروه الغافل</t>
  </si>
  <si>
    <t>بخيته</t>
  </si>
  <si>
    <t>عبير غنيم</t>
  </si>
  <si>
    <t>منوه عليوي</t>
  </si>
  <si>
    <t>هبه العرسالي</t>
  </si>
  <si>
    <t>مروه صباغ</t>
  </si>
  <si>
    <t>نعمه مرعي</t>
  </si>
  <si>
    <t>هبه المصري</t>
  </si>
  <si>
    <t>رولا</t>
  </si>
  <si>
    <t>رنيم الدباس</t>
  </si>
  <si>
    <t>حواء بارافي</t>
  </si>
  <si>
    <t>غيث وجوخ</t>
  </si>
  <si>
    <t>محمد الشبؤون</t>
  </si>
  <si>
    <t>محمد رامز</t>
  </si>
  <si>
    <t>عمار قرعوش</t>
  </si>
  <si>
    <t>سعيد ادريس</t>
  </si>
  <si>
    <t>غيث الدكاك</t>
  </si>
  <si>
    <t>عائشه شرف الدين</t>
  </si>
  <si>
    <t>كنانه عيسى</t>
  </si>
  <si>
    <t>رؤى رجب</t>
  </si>
  <si>
    <t>فريال السلامي</t>
  </si>
  <si>
    <t>منار علكو</t>
  </si>
  <si>
    <t>خالد عرابي</t>
  </si>
  <si>
    <t>زاهره</t>
  </si>
  <si>
    <t>تسنيم الحلبي</t>
  </si>
  <si>
    <t>هلا الدلال</t>
  </si>
  <si>
    <t>باسم الحنون</t>
  </si>
  <si>
    <t>ايه الصباغ</t>
  </si>
  <si>
    <t>محمد عبد المجيد</t>
  </si>
  <si>
    <t>فيفيان فاهمه</t>
  </si>
  <si>
    <t>منى البقلي</t>
  </si>
  <si>
    <t>وفاء سرحان</t>
  </si>
  <si>
    <t>نور الهدى قزويني</t>
  </si>
  <si>
    <t>كاتيا الفرح</t>
  </si>
  <si>
    <t>اماني ابراهيم</t>
  </si>
  <si>
    <t>شذى الخليف</t>
  </si>
  <si>
    <t>رؤيه</t>
  </si>
  <si>
    <t>راما مخللاتي</t>
  </si>
  <si>
    <t>فرح شريف</t>
  </si>
  <si>
    <t>احمد حسن</t>
  </si>
  <si>
    <t>خالديه</t>
  </si>
  <si>
    <t>نور كبه</t>
  </si>
  <si>
    <t>مارلين</t>
  </si>
  <si>
    <t>غريس كلش</t>
  </si>
  <si>
    <t>جورجيت</t>
  </si>
  <si>
    <t>معاويه الحوراني</t>
  </si>
  <si>
    <t>هناء الجاموس</t>
  </si>
  <si>
    <t>مها شيخ الزور</t>
  </si>
  <si>
    <t>لما خلوف</t>
  </si>
  <si>
    <t>هبه نحلاوي</t>
  </si>
  <si>
    <t>ظفر</t>
  </si>
  <si>
    <t>محمود تركيه</t>
  </si>
  <si>
    <t>بشرى بلال</t>
  </si>
  <si>
    <t>هيام بلال</t>
  </si>
  <si>
    <t>حسام الحاج</t>
  </si>
  <si>
    <t>حنان موسى</t>
  </si>
  <si>
    <t>المنذر عامر</t>
  </si>
  <si>
    <t>زياده</t>
  </si>
  <si>
    <t>ربا زين الدين</t>
  </si>
  <si>
    <t>جاد الكريم</t>
  </si>
  <si>
    <t>فوزيه شهيب</t>
  </si>
  <si>
    <t>ليث شرقي</t>
  </si>
  <si>
    <t>محمد بيان المحايري</t>
  </si>
  <si>
    <t>محمد ريسان</t>
  </si>
  <si>
    <t>مرفت</t>
  </si>
  <si>
    <t>محمد الخطيب</t>
  </si>
  <si>
    <t>محمد ساريه</t>
  </si>
  <si>
    <t>رزان</t>
  </si>
  <si>
    <t>محمد نور عاشور</t>
  </si>
  <si>
    <t>خالد بوحمدان</t>
  </si>
  <si>
    <t>حازم</t>
  </si>
  <si>
    <t>نور الدوشه</t>
  </si>
  <si>
    <t>سلام برهوم</t>
  </si>
  <si>
    <t>محمد العباس</t>
  </si>
  <si>
    <t>شام الشوالي الحريري</t>
  </si>
  <si>
    <t>خالد حديد</t>
  </si>
  <si>
    <t>اياد علي</t>
  </si>
  <si>
    <t>منال الرز</t>
  </si>
  <si>
    <t>خالد القوس</t>
  </si>
  <si>
    <t>محمد كاسم</t>
  </si>
  <si>
    <t>الاء عنداني سيرجيه</t>
  </si>
  <si>
    <t>نورس حكيمه</t>
  </si>
  <si>
    <t>احلام الخرسان</t>
  </si>
  <si>
    <t>نفل</t>
  </si>
  <si>
    <t>احلام قريشي</t>
  </si>
  <si>
    <t>نصار</t>
  </si>
  <si>
    <t>عطره</t>
  </si>
  <si>
    <t>احلام محمود خليل</t>
  </si>
  <si>
    <t>عبد الحنان</t>
  </si>
  <si>
    <t>احمد ادريس</t>
  </si>
  <si>
    <t>اروى المحمد</t>
  </si>
  <si>
    <t>سوريه</t>
  </si>
  <si>
    <t>اسراء الهاماني</t>
  </si>
  <si>
    <t>اسراء الصفدي</t>
  </si>
  <si>
    <t>اسراء خوله</t>
  </si>
  <si>
    <t>اسراء دعيبس</t>
  </si>
  <si>
    <t>اسراء سكر</t>
  </si>
  <si>
    <t>خديجه الحفار</t>
  </si>
  <si>
    <t>اسراء طالب</t>
  </si>
  <si>
    <t>اسراء عبسي</t>
  </si>
  <si>
    <t>اسراء ورده</t>
  </si>
  <si>
    <t>اسماء دعيبس</t>
  </si>
  <si>
    <t>اسماء رحال</t>
  </si>
  <si>
    <t>ريمان ياسين</t>
  </si>
  <si>
    <t>اسماء عيسى</t>
  </si>
  <si>
    <t>اسراء</t>
  </si>
  <si>
    <t>اسماعيل الحسين</t>
  </si>
  <si>
    <t>ضحيه</t>
  </si>
  <si>
    <t>اسمهان اوسو</t>
  </si>
  <si>
    <t>الاء القهوجي</t>
  </si>
  <si>
    <t>الاء سلامه</t>
  </si>
  <si>
    <t>الاء ميا</t>
  </si>
  <si>
    <t>الهام الجباصيني</t>
  </si>
  <si>
    <t>اليان تركيه</t>
  </si>
  <si>
    <t>اماني الاوتاني</t>
  </si>
  <si>
    <t>امل النصيرات</t>
  </si>
  <si>
    <t>مذيب</t>
  </si>
  <si>
    <t>زينه</t>
  </si>
  <si>
    <t>امنه رجب</t>
  </si>
  <si>
    <t>مريم كوبوج</t>
  </si>
  <si>
    <t>انس حاج عساف</t>
  </si>
  <si>
    <t>انعام المصطفى</t>
  </si>
  <si>
    <t>خميس</t>
  </si>
  <si>
    <t>نوفه المصطفى</t>
  </si>
  <si>
    <t>انعام الكور</t>
  </si>
  <si>
    <t>انفال المشعان</t>
  </si>
  <si>
    <t>اوصاف ناصر</t>
  </si>
  <si>
    <t>ايمان سره</t>
  </si>
  <si>
    <t>ايمان علي</t>
  </si>
  <si>
    <t>ايناس جبري تبريزي</t>
  </si>
  <si>
    <t>ايهاب الكردي</t>
  </si>
  <si>
    <t>ابي يوسف</t>
  </si>
  <si>
    <t>اسامه ابو منذر</t>
  </si>
  <si>
    <t>حمود</t>
  </si>
  <si>
    <t>احلام</t>
  </si>
  <si>
    <t>اسماء النداف</t>
  </si>
  <si>
    <t>اماني علي</t>
  </si>
  <si>
    <t>انفال الحسن</t>
  </si>
  <si>
    <t>الاء عثمان</t>
  </si>
  <si>
    <t>الاء العلبي</t>
  </si>
  <si>
    <t>الاء العلو</t>
  </si>
  <si>
    <t>خميسه</t>
  </si>
  <si>
    <t>الاء المسالمه</t>
  </si>
  <si>
    <t>الاء حبيب</t>
  </si>
  <si>
    <t>معين</t>
  </si>
  <si>
    <t>امال بدور</t>
  </si>
  <si>
    <t>الاء شبيب</t>
  </si>
  <si>
    <t>امنه الماضي</t>
  </si>
  <si>
    <t>سميره خير</t>
  </si>
  <si>
    <t>ايات السليمان</t>
  </si>
  <si>
    <t>ايات محمد</t>
  </si>
  <si>
    <t>ايه جمعه</t>
  </si>
  <si>
    <t>محمد بهاء الدين</t>
  </si>
  <si>
    <t>ايه طفيليه</t>
  </si>
  <si>
    <t>مسعود</t>
  </si>
  <si>
    <t>سلطانه عارف</t>
  </si>
  <si>
    <t>بارعه داود</t>
  </si>
  <si>
    <t>بتول الخطيب</t>
  </si>
  <si>
    <t>انتصار ضميريه</t>
  </si>
  <si>
    <t>بتول الحريري</t>
  </si>
  <si>
    <t>نارمان الحريري</t>
  </si>
  <si>
    <t>بتول السيدحسن</t>
  </si>
  <si>
    <t>بثينه ديبو</t>
  </si>
  <si>
    <t>بدريه الاحمد</t>
  </si>
  <si>
    <t>براءه الفلاح</t>
  </si>
  <si>
    <t>براءه خضره</t>
  </si>
  <si>
    <t>فاطمه تباب</t>
  </si>
  <si>
    <t>براءه العيد</t>
  </si>
  <si>
    <t>براءه حنيفه</t>
  </si>
  <si>
    <t>براءه طلب</t>
  </si>
  <si>
    <t>نوره الشعار</t>
  </si>
  <si>
    <t>براءه عباس</t>
  </si>
  <si>
    <t>براسوز ابراهيم</t>
  </si>
  <si>
    <t>بسمه مريم</t>
  </si>
  <si>
    <t>محمد غياث</t>
  </si>
  <si>
    <t>بشار الشمالي</t>
  </si>
  <si>
    <t>بشرى الرفاعي</t>
  </si>
  <si>
    <t>بشرى نعمان</t>
  </si>
  <si>
    <t>تسنيم شهوان</t>
  </si>
  <si>
    <t>رغيد</t>
  </si>
  <si>
    <t>تغريد جندي</t>
  </si>
  <si>
    <t>مصلح</t>
  </si>
  <si>
    <t>كرمه</t>
  </si>
  <si>
    <t>تغريد لطفي</t>
  </si>
  <si>
    <t>انطونيوس</t>
  </si>
  <si>
    <t>تقى اللبابيدي</t>
  </si>
  <si>
    <t>تولين خوري</t>
  </si>
  <si>
    <t>ثائر عمار</t>
  </si>
  <si>
    <t>ثريا العوض</t>
  </si>
  <si>
    <t>ثريده قسام</t>
  </si>
  <si>
    <t>ليلا</t>
  </si>
  <si>
    <t>جان بغدادي</t>
  </si>
  <si>
    <t>جمعه سوسق</t>
  </si>
  <si>
    <t>جودي خادم الجامع</t>
  </si>
  <si>
    <t>جيسيكا اسمر</t>
  </si>
  <si>
    <t>كيندا</t>
  </si>
  <si>
    <t>حسان الريحاني</t>
  </si>
  <si>
    <t>محمد محروس</t>
  </si>
  <si>
    <t>حسناء شبيكه</t>
  </si>
  <si>
    <t>حمده الصايغ</t>
  </si>
  <si>
    <t>حمزه الديري</t>
  </si>
  <si>
    <t>حنان المزرعاني</t>
  </si>
  <si>
    <t>حنان سوسق</t>
  </si>
  <si>
    <t>حنان مولود</t>
  </si>
  <si>
    <t>امنه عبد النبي</t>
  </si>
  <si>
    <t>حنان نخله</t>
  </si>
  <si>
    <t>حنين عبد القدوس</t>
  </si>
  <si>
    <t>حاجه الحمدان</t>
  </si>
  <si>
    <t>حياه الشلبي</t>
  </si>
  <si>
    <t>خديجه العلي الكدرو</t>
  </si>
  <si>
    <t>رفعه</t>
  </si>
  <si>
    <t>خديجه الحمصي</t>
  </si>
  <si>
    <t>خديجه الملحم</t>
  </si>
  <si>
    <t>خلود العربش</t>
  </si>
  <si>
    <t>خوله المصري</t>
  </si>
  <si>
    <t>داليدا رضوان</t>
  </si>
  <si>
    <t>دانه علايا</t>
  </si>
  <si>
    <t>دانيه شكر</t>
  </si>
  <si>
    <t>فاديا وهبه</t>
  </si>
  <si>
    <t>دعاء التجار</t>
  </si>
  <si>
    <t>دعاء الشيخ</t>
  </si>
  <si>
    <t>دعاء العمري</t>
  </si>
  <si>
    <t>تهاني</t>
  </si>
  <si>
    <t>دعاء زين العابدين</t>
  </si>
  <si>
    <t>دعاء عباس</t>
  </si>
  <si>
    <t>دلفين حسن</t>
  </si>
  <si>
    <t>روجين</t>
  </si>
  <si>
    <t>ديالا خليفه</t>
  </si>
  <si>
    <t>ديانا زخم</t>
  </si>
  <si>
    <t>لودي</t>
  </si>
  <si>
    <t>ديانه اللحام</t>
  </si>
  <si>
    <t>ذوالفقار علي</t>
  </si>
  <si>
    <t>رابرين مسطي</t>
  </si>
  <si>
    <t>فاطمه علي</t>
  </si>
  <si>
    <t>راغده الحسن</t>
  </si>
  <si>
    <t>راما الخطيب</t>
  </si>
  <si>
    <t>علا</t>
  </si>
  <si>
    <t>راما تقي الدين</t>
  </si>
  <si>
    <t>راما شمس الدين</t>
  </si>
  <si>
    <t>مؤيد</t>
  </si>
  <si>
    <t>راما شهاب</t>
  </si>
  <si>
    <t>راما عيطه</t>
  </si>
  <si>
    <t>راما فرزان</t>
  </si>
  <si>
    <t>راما وهبي</t>
  </si>
  <si>
    <t>رامي الاحمد الشيخ عطيه</t>
  </si>
  <si>
    <t>مريم برهوم</t>
  </si>
  <si>
    <t>ربا الحاج رحمون</t>
  </si>
  <si>
    <t>ربا العمارين</t>
  </si>
  <si>
    <t>محمد نزار</t>
  </si>
  <si>
    <t>ربا محجوب</t>
  </si>
  <si>
    <t>ربيعه حسون</t>
  </si>
  <si>
    <t>رحاب السليم</t>
  </si>
  <si>
    <t>سلامي بديوي</t>
  </si>
  <si>
    <t>رحاب خيربك</t>
  </si>
  <si>
    <t>ردينه سليق</t>
  </si>
  <si>
    <t>ميسون الجيرودي</t>
  </si>
  <si>
    <t>رشا الاصفر</t>
  </si>
  <si>
    <t>رشا العبد الرجب</t>
  </si>
  <si>
    <t>رشا العقاد</t>
  </si>
  <si>
    <t>رشا الفرج</t>
  </si>
  <si>
    <t>رشا المصطفى</t>
  </si>
  <si>
    <t>تحسين</t>
  </si>
  <si>
    <t>رشا عباس</t>
  </si>
  <si>
    <t>جبر</t>
  </si>
  <si>
    <t>حمامه</t>
  </si>
  <si>
    <t>رضا شاهين</t>
  </si>
  <si>
    <t>رغد الجزماتي</t>
  </si>
  <si>
    <t>رغد تللو</t>
  </si>
  <si>
    <t>رغد حميدي</t>
  </si>
  <si>
    <t>رغد خالد</t>
  </si>
  <si>
    <t>محمد عبد الناصر</t>
  </si>
  <si>
    <t>رغد خليل</t>
  </si>
  <si>
    <t>رغد شمس</t>
  </si>
  <si>
    <t>رغده المحيثاوي</t>
  </si>
  <si>
    <t>رغده زعتر</t>
  </si>
  <si>
    <t>سوهير</t>
  </si>
  <si>
    <t>رنا احمد</t>
  </si>
  <si>
    <t>مفيضه خطار</t>
  </si>
  <si>
    <t>رنيم المرابع</t>
  </si>
  <si>
    <t>ميساء ملقي</t>
  </si>
  <si>
    <t>رنيم شيبوب</t>
  </si>
  <si>
    <t>رهاف اسبر</t>
  </si>
  <si>
    <t>رهام الزعبي</t>
  </si>
  <si>
    <t>رهام السفطلي</t>
  </si>
  <si>
    <t>رهام المنجد</t>
  </si>
  <si>
    <t>رهام ابو غوش</t>
  </si>
  <si>
    <t>محمد فضيل</t>
  </si>
  <si>
    <t>رهام محمد</t>
  </si>
  <si>
    <t>رهف جاسم</t>
  </si>
  <si>
    <t>رهف دريج</t>
  </si>
  <si>
    <t>رواد عيسى</t>
  </si>
  <si>
    <t>روان ملص</t>
  </si>
  <si>
    <t>نور الرومللي</t>
  </si>
  <si>
    <t>روان بيطار</t>
  </si>
  <si>
    <t>روان جوده</t>
  </si>
  <si>
    <t>روان مراد</t>
  </si>
  <si>
    <t>غزوه</t>
  </si>
  <si>
    <t>روان يونس</t>
  </si>
  <si>
    <t>روبرين قدور</t>
  </si>
  <si>
    <t>روجين نعمان</t>
  </si>
  <si>
    <t>عوفه</t>
  </si>
  <si>
    <t>روز احمد</t>
  </si>
  <si>
    <t>روضه الموصللي</t>
  </si>
  <si>
    <t>رولا حباب</t>
  </si>
  <si>
    <t>محمد فرحت</t>
  </si>
  <si>
    <t>رولا رشيد</t>
  </si>
  <si>
    <t>اولغيتسا</t>
  </si>
  <si>
    <t>رويده الدره</t>
  </si>
  <si>
    <t>ريا مرشو</t>
  </si>
  <si>
    <t>رائد</t>
  </si>
  <si>
    <t>ريام حيدر</t>
  </si>
  <si>
    <t>كريم</t>
  </si>
  <si>
    <t>مضريه</t>
  </si>
  <si>
    <t>ريتا احمد</t>
  </si>
  <si>
    <t>منيره زهره</t>
  </si>
  <si>
    <t>ريتا بندر</t>
  </si>
  <si>
    <t>روبيه</t>
  </si>
  <si>
    <t>ريزان محمود</t>
  </si>
  <si>
    <t>ريم الحسين</t>
  </si>
  <si>
    <t>ريم الشايب</t>
  </si>
  <si>
    <t>رئيسه</t>
  </si>
  <si>
    <t>ريم جري</t>
  </si>
  <si>
    <t>سجيع</t>
  </si>
  <si>
    <t>وحيدا</t>
  </si>
  <si>
    <t>ريم سماق</t>
  </si>
  <si>
    <t>عبد الغفار</t>
  </si>
  <si>
    <t>ريما فطوم</t>
  </si>
  <si>
    <t>ريما عليا</t>
  </si>
  <si>
    <t>ريمه الارغه</t>
  </si>
  <si>
    <t>روزيت</t>
  </si>
  <si>
    <t>زين سلوم</t>
  </si>
  <si>
    <t>زينا يوسف</t>
  </si>
  <si>
    <t>غيثاء</t>
  </si>
  <si>
    <t>زينب اسماعيل</t>
  </si>
  <si>
    <t>زينه الحكيم</t>
  </si>
  <si>
    <t>هناده</t>
  </si>
  <si>
    <t>اسيه</t>
  </si>
  <si>
    <t>ساره جاد الله</t>
  </si>
  <si>
    <t>هناء صباح</t>
  </si>
  <si>
    <t>ساره فندي</t>
  </si>
  <si>
    <t>ساره الاحمد الهادي</t>
  </si>
  <si>
    <t>مريم الشواخ</t>
  </si>
  <si>
    <t>ساره اكريم</t>
  </si>
  <si>
    <t>هرمين</t>
  </si>
  <si>
    <t>ساره الزين</t>
  </si>
  <si>
    <t>ساره الشديدي</t>
  </si>
  <si>
    <t>وحيده</t>
  </si>
  <si>
    <t>ساره جديد</t>
  </si>
  <si>
    <t>ساره سكر</t>
  </si>
  <si>
    <t>ساره محمد</t>
  </si>
  <si>
    <t>ساره مصلح</t>
  </si>
  <si>
    <t>سامح حماده</t>
  </si>
  <si>
    <t>ساميه داوود</t>
  </si>
  <si>
    <t>سانتا ابو زين الدين</t>
  </si>
  <si>
    <t>هلا</t>
  </si>
  <si>
    <t>سبال الخضر</t>
  </si>
  <si>
    <t>سحر عبد الحي</t>
  </si>
  <si>
    <t>سراء الخباز</t>
  </si>
  <si>
    <t>عنايا</t>
  </si>
  <si>
    <t>سعاد الزعوقي</t>
  </si>
  <si>
    <t>سكينه شمص</t>
  </si>
  <si>
    <t>سلافه كف الغزال</t>
  </si>
  <si>
    <t>سلام الاحمد الهادي</t>
  </si>
  <si>
    <t>سلام المعاليقي</t>
  </si>
  <si>
    <t>سلام غنيم</t>
  </si>
  <si>
    <t>عبد المالك</t>
  </si>
  <si>
    <t>سلمان محمد</t>
  </si>
  <si>
    <t>سلمى طاهر</t>
  </si>
  <si>
    <t>نبيله عبد القادر</t>
  </si>
  <si>
    <t>سماح طريش</t>
  </si>
  <si>
    <t>سهى احمد</t>
  </si>
  <si>
    <t>هيفا</t>
  </si>
  <si>
    <t>سوزان حداد</t>
  </si>
  <si>
    <t>سوزان خزعل</t>
  </si>
  <si>
    <t>سوزان عوض</t>
  </si>
  <si>
    <t>نازك</t>
  </si>
  <si>
    <t>سوزان محيسن</t>
  </si>
  <si>
    <t>سيدرا الخيمي</t>
  </si>
  <si>
    <t>شام الصواف</t>
  </si>
  <si>
    <t>محمد شريف</t>
  </si>
  <si>
    <t>وفاء نظير</t>
  </si>
  <si>
    <t>شام العبيد</t>
  </si>
  <si>
    <t>شذا السوادي</t>
  </si>
  <si>
    <t>شذى الحللي</t>
  </si>
  <si>
    <t>محمد فريز</t>
  </si>
  <si>
    <t>شروق المحمد الكدع</t>
  </si>
  <si>
    <t>شروق طالب</t>
  </si>
  <si>
    <t>شهد سيد</t>
  </si>
  <si>
    <t>شيراز عبود</t>
  </si>
  <si>
    <t>شيماء ادم</t>
  </si>
  <si>
    <t>صبا سويد</t>
  </si>
  <si>
    <t>محمد عبد المنعم</t>
  </si>
  <si>
    <t>صبا يوسف</t>
  </si>
  <si>
    <t>ماويه</t>
  </si>
  <si>
    <t>صفاء قبيعه</t>
  </si>
  <si>
    <t>سؤدد</t>
  </si>
  <si>
    <t>صفيه قاسم</t>
  </si>
  <si>
    <t>فاطمه عبد الفتاح</t>
  </si>
  <si>
    <t>ضيف الله عبد الحميد</t>
  </si>
  <si>
    <t>بلسم</t>
  </si>
  <si>
    <t>طلال حاج صطوف</t>
  </si>
  <si>
    <t>ظبيه اهدلي</t>
  </si>
  <si>
    <t>سميه امهان</t>
  </si>
  <si>
    <t>عاطف مسعود</t>
  </si>
  <si>
    <t>عائشه الجغصي</t>
  </si>
  <si>
    <t>محمد سالم</t>
  </si>
  <si>
    <t>عائشه المقداد</t>
  </si>
  <si>
    <t>عائشه منصور</t>
  </si>
  <si>
    <t>عبد الباسط العمر</t>
  </si>
  <si>
    <t>عبد الله السهو</t>
  </si>
  <si>
    <t>عبد الله القده</t>
  </si>
  <si>
    <t>عبد الله كريم</t>
  </si>
  <si>
    <t>عبد الله نبعه</t>
  </si>
  <si>
    <t>محمد نافع</t>
  </si>
  <si>
    <t>عبير شمس الدين</t>
  </si>
  <si>
    <t>عبير المنجد</t>
  </si>
  <si>
    <t>عبير رعد</t>
  </si>
  <si>
    <t>فائزه</t>
  </si>
  <si>
    <t>عبير سلما</t>
  </si>
  <si>
    <t>سلما</t>
  </si>
  <si>
    <t>عتاب فرج</t>
  </si>
  <si>
    <t>عدنان حسن</t>
  </si>
  <si>
    <t>فهيمه</t>
  </si>
  <si>
    <t>عرين النصير</t>
  </si>
  <si>
    <t>جزوه</t>
  </si>
  <si>
    <t>عفاف عبد و</t>
  </si>
  <si>
    <t>عفراء العباس</t>
  </si>
  <si>
    <t>عفراء زغبي</t>
  </si>
  <si>
    <t>علا المحمد</t>
  </si>
  <si>
    <t>علا الجط</t>
  </si>
  <si>
    <t>علا الحلبي</t>
  </si>
  <si>
    <t>هديه الرفاعي</t>
  </si>
  <si>
    <t>علا رمزي</t>
  </si>
  <si>
    <t>علا كبريت</t>
  </si>
  <si>
    <t>علاء بنوت</t>
  </si>
  <si>
    <t>علاء سليمان</t>
  </si>
  <si>
    <t>جهيده</t>
  </si>
  <si>
    <t>علي احمد</t>
  </si>
  <si>
    <t>علي الذياب</t>
  </si>
  <si>
    <t>احسين</t>
  </si>
  <si>
    <t>علي المنديل</t>
  </si>
  <si>
    <t>عليا الخلف</t>
  </si>
  <si>
    <t>علي حجلي</t>
  </si>
  <si>
    <t>حلوه</t>
  </si>
  <si>
    <t>علي عدبه</t>
  </si>
  <si>
    <t>علياء قورقماز</t>
  </si>
  <si>
    <t>عمار زنجاني</t>
  </si>
  <si>
    <t>عمار فيوض</t>
  </si>
  <si>
    <t>عمار هوشي</t>
  </si>
  <si>
    <t>عمر الجلم</t>
  </si>
  <si>
    <t>عمر نجيب</t>
  </si>
  <si>
    <t>غاليا محفوض</t>
  </si>
  <si>
    <t>غدير يوسف</t>
  </si>
  <si>
    <t>غزل ابو عمار</t>
  </si>
  <si>
    <t>ارجوان</t>
  </si>
  <si>
    <t>غزل الحسن</t>
  </si>
  <si>
    <t>غزل القدوره</t>
  </si>
  <si>
    <t>غزل حديفه</t>
  </si>
  <si>
    <t>ادهم</t>
  </si>
  <si>
    <t>غفران راعي البلها</t>
  </si>
  <si>
    <t>غيداء حرزون</t>
  </si>
  <si>
    <t>فادي الشدايده</t>
  </si>
  <si>
    <t>فارس النمر</t>
  </si>
  <si>
    <t>فارس محمد</t>
  </si>
  <si>
    <t>فاطمه عمراني كرندي</t>
  </si>
  <si>
    <t>محمد رضا</t>
  </si>
  <si>
    <t>فاطمه الحمود</t>
  </si>
  <si>
    <t>فاطمه العلي</t>
  </si>
  <si>
    <t>فاطمه عنقود</t>
  </si>
  <si>
    <t>فاطمه عيون</t>
  </si>
  <si>
    <t>فايزه اسبير</t>
  </si>
  <si>
    <t>فائزه الدالاتي</t>
  </si>
  <si>
    <t>محمد كمال</t>
  </si>
  <si>
    <t>فرح بركه</t>
  </si>
  <si>
    <t>فرح دك الباب</t>
  </si>
  <si>
    <t>فضيله يوسفي</t>
  </si>
  <si>
    <t>قصي الشنان</t>
  </si>
  <si>
    <t>رتيبه ابو رباح</t>
  </si>
  <si>
    <t>قصي الكردي</t>
  </si>
  <si>
    <t>قمر ادريس</t>
  </si>
  <si>
    <t>كارولينا دره</t>
  </si>
  <si>
    <t>كريستين حجازي</t>
  </si>
  <si>
    <t>كلادس</t>
  </si>
  <si>
    <t>كريستين عيسى</t>
  </si>
  <si>
    <t>مشيل</t>
  </si>
  <si>
    <t>كمال الفياض</t>
  </si>
  <si>
    <t>كناز الشيخ علي</t>
  </si>
  <si>
    <t>كنانه سريول</t>
  </si>
  <si>
    <t>لانا البصار</t>
  </si>
  <si>
    <t>حسيب</t>
  </si>
  <si>
    <t>لانا الكيال</t>
  </si>
  <si>
    <t>لانه سعد</t>
  </si>
  <si>
    <t>لبنا دعمش</t>
  </si>
  <si>
    <t>لبنى فخر الدين</t>
  </si>
  <si>
    <t>احمد جودت</t>
  </si>
  <si>
    <t>لجين زيتون</t>
  </si>
  <si>
    <t>سلوى اليوسف</t>
  </si>
  <si>
    <t>لجين عاصي</t>
  </si>
  <si>
    <t>لمى حجازي</t>
  </si>
  <si>
    <t>مبارك</t>
  </si>
  <si>
    <t>لمياء الفاضل</t>
  </si>
  <si>
    <t>لميس احمد</t>
  </si>
  <si>
    <t>لميس ابو النعاج</t>
  </si>
  <si>
    <t>لورين الخليل</t>
  </si>
  <si>
    <t>لورين وانلي</t>
  </si>
  <si>
    <t>ليان عبد الله</t>
  </si>
  <si>
    <t>ليلى اختيار</t>
  </si>
  <si>
    <t>شيخ محمد</t>
  </si>
  <si>
    <t>ليلى بغدادي</t>
  </si>
  <si>
    <t>ليلى فاعور</t>
  </si>
  <si>
    <t>لين الجزائري</t>
  </si>
  <si>
    <t>غسان ماهر</t>
  </si>
  <si>
    <t>لين النجم</t>
  </si>
  <si>
    <t>سهام العيد</t>
  </si>
  <si>
    <t>لينا المسوتي</t>
  </si>
  <si>
    <t>لينا خطارمسعود</t>
  </si>
  <si>
    <t>لينا زند الحديد</t>
  </si>
  <si>
    <t>لينا قطرنجي</t>
  </si>
  <si>
    <t>محمد مطيع</t>
  </si>
  <si>
    <t>ليندا بكري قاسم</t>
  </si>
  <si>
    <t>تميمه</t>
  </si>
  <si>
    <t>ماريو اندراوس</t>
  </si>
  <si>
    <t>رويدا</t>
  </si>
  <si>
    <t>ماهر العبد</t>
  </si>
  <si>
    <t>ماهر الخطيب</t>
  </si>
  <si>
    <t>ماهر جاروش</t>
  </si>
  <si>
    <t>ماويه جابر</t>
  </si>
  <si>
    <t>صفا</t>
  </si>
  <si>
    <t>مجد ابراهيم</t>
  </si>
  <si>
    <t>مجد الحلبي</t>
  </si>
  <si>
    <t>ورد الحمد</t>
  </si>
  <si>
    <t>محمد ابو العلا عبد السلام</t>
  </si>
  <si>
    <t>محمد ابو حلاوه</t>
  </si>
  <si>
    <t>محمد المحمد</t>
  </si>
  <si>
    <t>محمد امين حموده</t>
  </si>
  <si>
    <t>محمد خير ابو ليل</t>
  </si>
  <si>
    <t>محمد سعد</t>
  </si>
  <si>
    <t>سعود</t>
  </si>
  <si>
    <t>زهيه</t>
  </si>
  <si>
    <t>محمد عرفات</t>
  </si>
  <si>
    <t>محمد كرم غبش</t>
  </si>
  <si>
    <t>محمد محمد</t>
  </si>
  <si>
    <t>محمد انس الحمصي</t>
  </si>
  <si>
    <t>محمد جميل عبود</t>
  </si>
  <si>
    <t>محمد شادي عوده</t>
  </si>
  <si>
    <t>محمد موفق</t>
  </si>
  <si>
    <t>محمود المقداد</t>
  </si>
  <si>
    <t>محمود علي</t>
  </si>
  <si>
    <t>مدى الازروني</t>
  </si>
  <si>
    <t>مرام الاحمر</t>
  </si>
  <si>
    <t>مرام شرف</t>
  </si>
  <si>
    <t>لينا شرف</t>
  </si>
  <si>
    <t>مرام ضاهر</t>
  </si>
  <si>
    <t>عائشه عمران</t>
  </si>
  <si>
    <t>مرام عبد الرحيم</t>
  </si>
  <si>
    <t>اسما</t>
  </si>
  <si>
    <t>مرح ابراهيم</t>
  </si>
  <si>
    <t>مرح ابو فراج</t>
  </si>
  <si>
    <t>ريواد</t>
  </si>
  <si>
    <t>مرح بيطار</t>
  </si>
  <si>
    <t>مرح فرج</t>
  </si>
  <si>
    <t>ايات</t>
  </si>
  <si>
    <t>مرح قطيني</t>
  </si>
  <si>
    <t>مرح كابس</t>
  </si>
  <si>
    <t>مرح محمد</t>
  </si>
  <si>
    <t>مديح</t>
  </si>
  <si>
    <t>مروه سلطه جي</t>
  </si>
  <si>
    <t>مروه الرميح</t>
  </si>
  <si>
    <t>متعبه</t>
  </si>
  <si>
    <t>مروه شبيكه</t>
  </si>
  <si>
    <t>مريم الشيخ</t>
  </si>
  <si>
    <t>مريم الصيفي</t>
  </si>
  <si>
    <t>مريم اللطيف</t>
  </si>
  <si>
    <t>مريم المصلا</t>
  </si>
  <si>
    <t>مريم ابو قبع</t>
  </si>
  <si>
    <t>مريم برغش</t>
  </si>
  <si>
    <t>مريم حسن</t>
  </si>
  <si>
    <t>مصعب عبد العزيز</t>
  </si>
  <si>
    <t>عديله</t>
  </si>
  <si>
    <t>معاذ الحمود</t>
  </si>
  <si>
    <t>معتز الحمدان</t>
  </si>
  <si>
    <t>معمر الخطيب</t>
  </si>
  <si>
    <t>ملاك تبان</t>
  </si>
  <si>
    <t>ممدوح الفالح</t>
  </si>
  <si>
    <t>شراد</t>
  </si>
  <si>
    <t>منار العبد</t>
  </si>
  <si>
    <t>منار العيد</t>
  </si>
  <si>
    <t>جاكلين</t>
  </si>
  <si>
    <t>منار فاتح</t>
  </si>
  <si>
    <t>منال حسن امين</t>
  </si>
  <si>
    <t>مها الابراهيم</t>
  </si>
  <si>
    <t>مؤمن حللي</t>
  </si>
  <si>
    <t>مي الاحمد</t>
  </si>
  <si>
    <t>مي الخطيب</t>
  </si>
  <si>
    <t>ميس الفاعوري</t>
  </si>
  <si>
    <t>ميساء الديب</t>
  </si>
  <si>
    <t>ميساء عوده</t>
  </si>
  <si>
    <t>ميسم مسلم</t>
  </si>
  <si>
    <t>ناريمان ابو حمره</t>
  </si>
  <si>
    <t>نائله عموش</t>
  </si>
  <si>
    <t>نبال يوسف</t>
  </si>
  <si>
    <t>نبيهه عابده</t>
  </si>
  <si>
    <t>نجود برمو</t>
  </si>
  <si>
    <t>منار الاحمر</t>
  </si>
  <si>
    <t>نجوى الطويل</t>
  </si>
  <si>
    <t>نيره</t>
  </si>
  <si>
    <t>ندى العلبي</t>
  </si>
  <si>
    <t>ناصف</t>
  </si>
  <si>
    <t>ندى هلال الدين</t>
  </si>
  <si>
    <t>نرمين بكر</t>
  </si>
  <si>
    <t>نسرين الشاطر</t>
  </si>
  <si>
    <t>نسرين حسن</t>
  </si>
  <si>
    <t>نسيبه الاغبر</t>
  </si>
  <si>
    <t>رغداء ابراهيم</t>
  </si>
  <si>
    <t>نصر الدين نصر الله</t>
  </si>
  <si>
    <t>نضال الاحمر</t>
  </si>
  <si>
    <t>نعيمه تقوى</t>
  </si>
  <si>
    <t>نغم الارملي</t>
  </si>
  <si>
    <t>شعبان</t>
  </si>
  <si>
    <t>نوّار حجازي خلف</t>
  </si>
  <si>
    <t>نوال النايف</t>
  </si>
  <si>
    <t>نور ابو زين الدين</t>
  </si>
  <si>
    <t>روزه</t>
  </si>
  <si>
    <t>نور ابو عاصي</t>
  </si>
  <si>
    <t>نور اسعد</t>
  </si>
  <si>
    <t>فاطر</t>
  </si>
  <si>
    <t>نور البردويل</t>
  </si>
  <si>
    <t>ابتهال</t>
  </si>
  <si>
    <t>غصون دباغ</t>
  </si>
  <si>
    <t>نور العلي</t>
  </si>
  <si>
    <t>سميرمصطفى</t>
  </si>
  <si>
    <t>نور الكناكري</t>
  </si>
  <si>
    <t>نور اله رشي</t>
  </si>
  <si>
    <t>نور بني المرجه</t>
  </si>
  <si>
    <t>محمد محي الدين</t>
  </si>
  <si>
    <t>نور حسون</t>
  </si>
  <si>
    <t>نور سلطان</t>
  </si>
  <si>
    <t>وديعه</t>
  </si>
  <si>
    <t>نور صلاح</t>
  </si>
  <si>
    <t>هندي</t>
  </si>
  <si>
    <t>نور مصطفى</t>
  </si>
  <si>
    <t>نورا متيني</t>
  </si>
  <si>
    <t>نوفين جميل</t>
  </si>
  <si>
    <t>محمد صديق</t>
  </si>
  <si>
    <t>نيرمين محمد</t>
  </si>
  <si>
    <t>شفيعه</t>
  </si>
  <si>
    <t>هاجر الحمود</t>
  </si>
  <si>
    <t>هاديه عوكر</t>
  </si>
  <si>
    <t>هاله مكارم</t>
  </si>
  <si>
    <t>هبا مزاويه</t>
  </si>
  <si>
    <t>هبه الله عرنوس</t>
  </si>
  <si>
    <t>هبه بنيان</t>
  </si>
  <si>
    <t>مرهف</t>
  </si>
  <si>
    <t>مبينه</t>
  </si>
  <si>
    <t>هبه حلاوه</t>
  </si>
  <si>
    <t>هبه افغاني</t>
  </si>
  <si>
    <t>هبه الصحناوي</t>
  </si>
  <si>
    <t>هبه العربيد</t>
  </si>
  <si>
    <t>هبه المحمد الاحمد</t>
  </si>
  <si>
    <t>هبه حماده الخليل</t>
  </si>
  <si>
    <t>هبه يزبك</t>
  </si>
  <si>
    <t>هدى المظلوم</t>
  </si>
  <si>
    <t>هدى عبد العزيز</t>
  </si>
  <si>
    <t>هدى غانم</t>
  </si>
  <si>
    <t>هديل العلي</t>
  </si>
  <si>
    <t>هديل حرفوش</t>
  </si>
  <si>
    <t>سفيرا</t>
  </si>
  <si>
    <t>هشام حجازي</t>
  </si>
  <si>
    <t>هلا الخطيب</t>
  </si>
  <si>
    <t>فرات</t>
  </si>
  <si>
    <t>هناء نصر</t>
  </si>
  <si>
    <t>هنادي بكيره</t>
  </si>
  <si>
    <t>هند الجلاب</t>
  </si>
  <si>
    <t>عتبه</t>
  </si>
  <si>
    <t>هند الغنيمه</t>
  </si>
  <si>
    <t>هويدا نمر</t>
  </si>
  <si>
    <t>هيا عبد الرحمن</t>
  </si>
  <si>
    <t>هيفاء عليو</t>
  </si>
  <si>
    <t>هيلين السيد</t>
  </si>
  <si>
    <t>وائل ابو شوارب</t>
  </si>
  <si>
    <t>وجد مناع</t>
  </si>
  <si>
    <t>وسام ركاب</t>
  </si>
  <si>
    <t>وسام عقله</t>
  </si>
  <si>
    <t>وسيم الكور</t>
  </si>
  <si>
    <t>هانيه</t>
  </si>
  <si>
    <t>وعد الحلبي</t>
  </si>
  <si>
    <t>وعد خشيني</t>
  </si>
  <si>
    <t>وفاء عساف</t>
  </si>
  <si>
    <t>ولاء الايوبي</t>
  </si>
  <si>
    <t>ولاء الحمود</t>
  </si>
  <si>
    <t>عطا الله</t>
  </si>
  <si>
    <t>ولاء الصمادي</t>
  </si>
  <si>
    <t>ولاء اللحام</t>
  </si>
  <si>
    <t>ولاء اناره</t>
  </si>
  <si>
    <t>ولاء حلاق</t>
  </si>
  <si>
    <t>ولاء سليمان</t>
  </si>
  <si>
    <t>ولاء عاشور</t>
  </si>
  <si>
    <t>سالم</t>
  </si>
  <si>
    <t>وليد الجناطي</t>
  </si>
  <si>
    <t>مهنديه</t>
  </si>
  <si>
    <t>وليد عطيه</t>
  </si>
  <si>
    <t>وئام العيساوي</t>
  </si>
  <si>
    <t>العاصفه</t>
  </si>
  <si>
    <t>وئام المصري</t>
  </si>
  <si>
    <t>وئام حسين</t>
  </si>
  <si>
    <t>يارا الصالح</t>
  </si>
  <si>
    <t>ياسمين الحمد</t>
  </si>
  <si>
    <t>طلاع</t>
  </si>
  <si>
    <t>ياسمين الغلاييني</t>
  </si>
  <si>
    <t>سهى</t>
  </si>
  <si>
    <t>ياسمين الفياض</t>
  </si>
  <si>
    <t>عربيه فلاح</t>
  </si>
  <si>
    <t>ياسمين القاضي</t>
  </si>
  <si>
    <t>ياسمين رسلان</t>
  </si>
  <si>
    <t>يامن بدر</t>
  </si>
  <si>
    <t>يزن ديب</t>
  </si>
  <si>
    <t>ريسام</t>
  </si>
  <si>
    <t>يسرى الدرويش</t>
  </si>
  <si>
    <t>يسرى قاسم</t>
  </si>
  <si>
    <t>يوسف السعسعاني</t>
  </si>
  <si>
    <t>عبير الطحان</t>
  </si>
  <si>
    <t>جويل خوري</t>
  </si>
  <si>
    <t>الاء اسماعيل</t>
  </si>
  <si>
    <t>بتول القاموع</t>
  </si>
  <si>
    <t>كاملة</t>
  </si>
  <si>
    <t>رازه زكريا</t>
  </si>
  <si>
    <t>روان حبيب</t>
  </si>
  <si>
    <t>ساره عبد الحق</t>
  </si>
  <si>
    <t>شفاء البليلي</t>
  </si>
  <si>
    <t>اراهيم</t>
  </si>
  <si>
    <t xml:space="preserve">لجين الحفار </t>
  </si>
  <si>
    <t>هاله خشامه</t>
  </si>
  <si>
    <t>نهى الطويل</t>
  </si>
  <si>
    <t>كلثوم</t>
  </si>
  <si>
    <t>محمد بخشيش</t>
  </si>
  <si>
    <t>ابتسام اندراوس</t>
  </si>
  <si>
    <t>ريتا شوفان</t>
  </si>
  <si>
    <t>ابراهيم حافظ</t>
  </si>
  <si>
    <t>احلام الشعشاع</t>
  </si>
  <si>
    <t>هجينه</t>
  </si>
  <si>
    <t>احلام الشهاب</t>
  </si>
  <si>
    <t>احلام غنوم</t>
  </si>
  <si>
    <t>احمد احمد</t>
  </si>
  <si>
    <t xml:space="preserve">محمد خير </t>
  </si>
  <si>
    <t xml:space="preserve">ماجدة </t>
  </si>
  <si>
    <t>احمد الاسعد</t>
  </si>
  <si>
    <t>خضره الحاج</t>
  </si>
  <si>
    <t>احمد البطين</t>
  </si>
  <si>
    <t>احمد الحفار</t>
  </si>
  <si>
    <t>محمدرضا</t>
  </si>
  <si>
    <t>احمد الصالح</t>
  </si>
  <si>
    <t>احمد العبيد</t>
  </si>
  <si>
    <t xml:space="preserve">منيره </t>
  </si>
  <si>
    <t>احمد اليونس</t>
  </si>
  <si>
    <t xml:space="preserve">باسمه اسماعيل </t>
  </si>
  <si>
    <t>احمد سلمو</t>
  </si>
  <si>
    <t>احمد علي</t>
  </si>
  <si>
    <t xml:space="preserve">علي </t>
  </si>
  <si>
    <t xml:space="preserve">فريدة </t>
  </si>
  <si>
    <t>احمد مريشه</t>
  </si>
  <si>
    <t>احمد معلا</t>
  </si>
  <si>
    <t>بهجت معلا</t>
  </si>
  <si>
    <t>حنان حسين</t>
  </si>
  <si>
    <t>اخلاص الخطيب</t>
  </si>
  <si>
    <t>محمدتيسير</t>
  </si>
  <si>
    <t>ادريس ابو حمزه</t>
  </si>
  <si>
    <t>حليم</t>
  </si>
  <si>
    <t>اريج سعيد</t>
  </si>
  <si>
    <t>اريج مراد</t>
  </si>
  <si>
    <t>محممد هشام</t>
  </si>
  <si>
    <t>ازدهار المغربي</t>
  </si>
  <si>
    <t xml:space="preserve">هند </t>
  </si>
  <si>
    <t>اسامة فياض</t>
  </si>
  <si>
    <t>ازدهار الشامي</t>
  </si>
  <si>
    <t>اسامة كنعان</t>
  </si>
  <si>
    <t>اسامه المحمد</t>
  </si>
  <si>
    <t>اسراء بدوي</t>
  </si>
  <si>
    <t xml:space="preserve">ايمان </t>
  </si>
  <si>
    <t>اسراء رعد</t>
  </si>
  <si>
    <t xml:space="preserve">منير </t>
  </si>
  <si>
    <t>اسراء محب الدين</t>
  </si>
  <si>
    <t>ابتسام الدنف</t>
  </si>
  <si>
    <t>اسكندر الحسين</t>
  </si>
  <si>
    <t xml:space="preserve">سميرة الحسين </t>
  </si>
  <si>
    <t>اسماء الاسعد</t>
  </si>
  <si>
    <t>اسماء الرحيل</t>
  </si>
  <si>
    <t>اسماء السباعي</t>
  </si>
  <si>
    <t>اسماء الكيلاني</t>
  </si>
  <si>
    <t>اسماء اللحام</t>
  </si>
  <si>
    <t xml:space="preserve">جمعة </t>
  </si>
  <si>
    <t>اسماء دمشقي</t>
  </si>
  <si>
    <t>اسماء سيف الدين</t>
  </si>
  <si>
    <t>اشرف علي</t>
  </si>
  <si>
    <t>اشرقت داهوك</t>
  </si>
  <si>
    <t>اصاله حيدر</t>
  </si>
  <si>
    <t>عبدالحسين</t>
  </si>
  <si>
    <t>اعتدال ساسه</t>
  </si>
  <si>
    <t>راويه</t>
  </si>
  <si>
    <t>الاء ابو قبع</t>
  </si>
  <si>
    <t>الاء ابوعزام</t>
  </si>
  <si>
    <t>عبدالهادي</t>
  </si>
  <si>
    <t>الاء الحسن</t>
  </si>
  <si>
    <t>الاء الخنيفس</t>
  </si>
  <si>
    <t>الاء الدعاس</t>
  </si>
  <si>
    <t>الاء النفوري</t>
  </si>
  <si>
    <t>نشأت</t>
  </si>
  <si>
    <t>وسام</t>
  </si>
  <si>
    <t>الاء نصر</t>
  </si>
  <si>
    <t>الاء نعانسه</t>
  </si>
  <si>
    <t>الزهراء حيدر</t>
  </si>
  <si>
    <t>العنود جاموس</t>
  </si>
  <si>
    <t xml:space="preserve">عيسى </t>
  </si>
  <si>
    <t>الليث صبوح</t>
  </si>
  <si>
    <t>اليس سويد</t>
  </si>
  <si>
    <t>روده</t>
  </si>
  <si>
    <t>الين القواص</t>
  </si>
  <si>
    <t>اماني أبوقيس</t>
  </si>
  <si>
    <t>بسيمة</t>
  </si>
  <si>
    <t>اماني حبيب</t>
  </si>
  <si>
    <t>محمدخير</t>
  </si>
  <si>
    <t>اماني صابر</t>
  </si>
  <si>
    <t>ايمان كشكة</t>
  </si>
  <si>
    <t>امل الحمصي</t>
  </si>
  <si>
    <t>امل العبود</t>
  </si>
  <si>
    <t xml:space="preserve">كامله </t>
  </si>
  <si>
    <t>امنه الداغر</t>
  </si>
  <si>
    <t>امون بلبل</t>
  </si>
  <si>
    <t>اناس السقال</t>
  </si>
  <si>
    <t>اناس خساره</t>
  </si>
  <si>
    <t>عدويه الخطيب</t>
  </si>
  <si>
    <t>اناغيم زين الدين</t>
  </si>
  <si>
    <t>انس الشوفي</t>
  </si>
  <si>
    <t>زهرالهيل</t>
  </si>
  <si>
    <t>انوار علوش</t>
  </si>
  <si>
    <t>آمنه</t>
  </si>
  <si>
    <t>اوصاف حجيج</t>
  </si>
  <si>
    <t>نبيلة ظاهر</t>
  </si>
  <si>
    <t>ايات خلف</t>
  </si>
  <si>
    <t>ايمان ابو داود</t>
  </si>
  <si>
    <t>منى حورانية</t>
  </si>
  <si>
    <t>ايمان الحاج</t>
  </si>
  <si>
    <t>جورية</t>
  </si>
  <si>
    <t>ايناس الجرو</t>
  </si>
  <si>
    <t xml:space="preserve">دلال </t>
  </si>
  <si>
    <t>ايناس الحطاب</t>
  </si>
  <si>
    <t>عبد الرؤوف</t>
  </si>
  <si>
    <t>ايه جبري</t>
  </si>
  <si>
    <t>ايه عبد الرحمن</t>
  </si>
  <si>
    <t xml:space="preserve">عبد اللطيف </t>
  </si>
  <si>
    <t xml:space="preserve">جائزة </t>
  </si>
  <si>
    <t>ايه ميا</t>
  </si>
  <si>
    <t>رشا حموش</t>
  </si>
  <si>
    <t>آلاء ابو شاله</t>
  </si>
  <si>
    <t>آلاء الفلاح</t>
  </si>
  <si>
    <t>عبدالإله</t>
  </si>
  <si>
    <t>آلاء تركماني</t>
  </si>
  <si>
    <t>صباح تركماني</t>
  </si>
  <si>
    <t>آلاء خفاجه</t>
  </si>
  <si>
    <t xml:space="preserve">افتكار </t>
  </si>
  <si>
    <t>آلاء شاهين</t>
  </si>
  <si>
    <t>وفاء شيخ يوسف</t>
  </si>
  <si>
    <t>آلاء مقصود</t>
  </si>
  <si>
    <t>خالدية الشقه</t>
  </si>
  <si>
    <t>آلاء يونس</t>
  </si>
  <si>
    <t>آلان حسن</t>
  </si>
  <si>
    <t>روميش</t>
  </si>
  <si>
    <t>آمنه الحصبه</t>
  </si>
  <si>
    <t>حسنه العرنوس</t>
  </si>
  <si>
    <t>آيات الحوراني</t>
  </si>
  <si>
    <t>آيات الراعي</t>
  </si>
  <si>
    <t>آيات بركات</t>
  </si>
  <si>
    <t>آيات حبيب</t>
  </si>
  <si>
    <t>عطا</t>
  </si>
  <si>
    <t>آيات خضره</t>
  </si>
  <si>
    <t>آية الشيخ محمد</t>
  </si>
  <si>
    <t>آية جروس</t>
  </si>
  <si>
    <t xml:space="preserve">مطانس </t>
  </si>
  <si>
    <t xml:space="preserve">رابحه </t>
  </si>
  <si>
    <t>آيه الداهوك</t>
  </si>
  <si>
    <t>لايقة</t>
  </si>
  <si>
    <t>آيه المسلم</t>
  </si>
  <si>
    <t>آيه طربيه</t>
  </si>
  <si>
    <t>آيه قلفه</t>
  </si>
  <si>
    <t xml:space="preserve">لينا </t>
  </si>
  <si>
    <t>أحلام أحمد</t>
  </si>
  <si>
    <t>أحمد خنيفس</t>
  </si>
  <si>
    <t>أحمد رسلان</t>
  </si>
  <si>
    <t>أحمد ضميريه</t>
  </si>
  <si>
    <t>أريج جبر</t>
  </si>
  <si>
    <t>اميره جبر</t>
  </si>
  <si>
    <t>أريج نابلسي</t>
  </si>
  <si>
    <t>رباب نابلسي</t>
  </si>
  <si>
    <t>أرينا السماره</t>
  </si>
  <si>
    <t>مفتخر</t>
  </si>
  <si>
    <t>أسامه العلي</t>
  </si>
  <si>
    <t>أسامه محفوض</t>
  </si>
  <si>
    <t>أسماء البحرى</t>
  </si>
  <si>
    <t>سعدو</t>
  </si>
  <si>
    <t>أسماء غبرا</t>
  </si>
  <si>
    <t>ألاء الشويخ</t>
  </si>
  <si>
    <t>خطاب</t>
  </si>
  <si>
    <t>أمل خشانه</t>
  </si>
  <si>
    <t>أميره نديم</t>
  </si>
  <si>
    <t>محمد فراس</t>
  </si>
  <si>
    <t xml:space="preserve">ريما </t>
  </si>
  <si>
    <t>أميمة الهلو</t>
  </si>
  <si>
    <t>فاطمه عوض</t>
  </si>
  <si>
    <t>أنس الرويشدي</t>
  </si>
  <si>
    <t>أيسل الحموي</t>
  </si>
  <si>
    <t xml:space="preserve">أحمد </t>
  </si>
  <si>
    <t>رباح خيرزان</t>
  </si>
  <si>
    <t>أيه بكداش</t>
  </si>
  <si>
    <t xml:space="preserve">لينه </t>
  </si>
  <si>
    <t>إسراء الحلاق</t>
  </si>
  <si>
    <t>إيمان خليفة</t>
  </si>
  <si>
    <t>محمد ياسر</t>
  </si>
  <si>
    <t>باتيك قيوريقيان</t>
  </si>
  <si>
    <t>هروتيون</t>
  </si>
  <si>
    <t>فالينه</t>
  </si>
  <si>
    <t>باسمه اسماعيل</t>
  </si>
  <si>
    <t>أنيس</t>
  </si>
  <si>
    <t>بانة البعاج</t>
  </si>
  <si>
    <t>بانه الحمصي</t>
  </si>
  <si>
    <t>بتول اسماعيل</t>
  </si>
  <si>
    <t>بتول الزين</t>
  </si>
  <si>
    <t>بتول الساطي</t>
  </si>
  <si>
    <t>بتول شمص</t>
  </si>
  <si>
    <t xml:space="preserve">مها </t>
  </si>
  <si>
    <t>بتول صقر</t>
  </si>
  <si>
    <t xml:space="preserve">أنور </t>
  </si>
  <si>
    <t>بثينه العواد الملحم</t>
  </si>
  <si>
    <t>مها الطعمه</t>
  </si>
  <si>
    <t>بدور بنوت</t>
  </si>
  <si>
    <t>بدور كامل</t>
  </si>
  <si>
    <t xml:space="preserve">خلود </t>
  </si>
  <si>
    <t>براءة بيطار</t>
  </si>
  <si>
    <t>براءة صالح</t>
  </si>
  <si>
    <t>فاطمة احمد</t>
  </si>
  <si>
    <t>براعم نعانسه</t>
  </si>
  <si>
    <t>بسام اسبر</t>
  </si>
  <si>
    <t>بشار الخضر</t>
  </si>
  <si>
    <t xml:space="preserve">محمد نزار </t>
  </si>
  <si>
    <t>بشرا المهايني</t>
  </si>
  <si>
    <t>مؤمنات نابلسي</t>
  </si>
  <si>
    <t>بشرى الصالح</t>
  </si>
  <si>
    <t>فاطمه قصاب</t>
  </si>
  <si>
    <t>بشرى العقباني</t>
  </si>
  <si>
    <t>بشرى القاوي</t>
  </si>
  <si>
    <t>محمداحسان</t>
  </si>
  <si>
    <t>بشرى سويد</t>
  </si>
  <si>
    <t>بشرى موسى العبد الله</t>
  </si>
  <si>
    <t xml:space="preserve">يحيى </t>
  </si>
  <si>
    <t>بلال رزق</t>
  </si>
  <si>
    <t>بلال سلام</t>
  </si>
  <si>
    <t>اميره سلام</t>
  </si>
  <si>
    <t>بلقيس الحبش</t>
  </si>
  <si>
    <t xml:space="preserve">ضياء الدين </t>
  </si>
  <si>
    <t>بلقيس المسالمه</t>
  </si>
  <si>
    <t>بنان شيباني</t>
  </si>
  <si>
    <t xml:space="preserve">محمد رجائي </t>
  </si>
  <si>
    <t>ندا</t>
  </si>
  <si>
    <t>بيان ابو ذراع</t>
  </si>
  <si>
    <t>بيان الطبجي</t>
  </si>
  <si>
    <t>بيان النابلسي</t>
  </si>
  <si>
    <t>بيان سكروجه</t>
  </si>
  <si>
    <t>أسماء</t>
  </si>
  <si>
    <t>بيان قره طحان</t>
  </si>
  <si>
    <t>سامي قره طحان</t>
  </si>
  <si>
    <t>منال دعبول</t>
  </si>
  <si>
    <t>بيان هلال</t>
  </si>
  <si>
    <t>تالا دركل</t>
  </si>
  <si>
    <t>تالا صوان</t>
  </si>
  <si>
    <t xml:space="preserve">تماضر </t>
  </si>
  <si>
    <t>تبارك جاسم</t>
  </si>
  <si>
    <t>تسنيم المنجد السماك</t>
  </si>
  <si>
    <t>تغريد ابوشريفه</t>
  </si>
  <si>
    <t>تغريد الحاج حمود</t>
  </si>
  <si>
    <t>تغريد حيدر</t>
  </si>
  <si>
    <t>مفيه</t>
  </si>
  <si>
    <t>تغريد مصطفى</t>
  </si>
  <si>
    <t>امنة موسى</t>
  </si>
  <si>
    <t>تقى سلعس</t>
  </si>
  <si>
    <t xml:space="preserve">نديم </t>
  </si>
  <si>
    <t>آمال</t>
  </si>
  <si>
    <t>تقى طيري</t>
  </si>
  <si>
    <t>تماره الصالح</t>
  </si>
  <si>
    <t xml:space="preserve"> انس</t>
  </si>
  <si>
    <t>تماره فهيد</t>
  </si>
  <si>
    <t>تهاني عبد الكريم</t>
  </si>
  <si>
    <t>تولين الكلاس</t>
  </si>
  <si>
    <t>غاده هدهد مغربي</t>
  </si>
  <si>
    <t>تيما فرج</t>
  </si>
  <si>
    <t>ثائر السوادي</t>
  </si>
  <si>
    <t>وضحه</t>
  </si>
  <si>
    <t>ثريا احمد</t>
  </si>
  <si>
    <t>ثواب جحى</t>
  </si>
  <si>
    <t>محمدعيد</t>
  </si>
  <si>
    <t>جابر الحمدي الزعال</t>
  </si>
  <si>
    <t>فاطم</t>
  </si>
  <si>
    <t>جان وس صوقار</t>
  </si>
  <si>
    <t>جلاء مراد</t>
  </si>
  <si>
    <t>وجدي</t>
  </si>
  <si>
    <t>جلنار أسعد</t>
  </si>
  <si>
    <t>جمال اسعد</t>
  </si>
  <si>
    <t>جمال الدين زعير</t>
  </si>
  <si>
    <t>جمانه احمد</t>
  </si>
  <si>
    <t>جمانه عبدو</t>
  </si>
  <si>
    <t>نبراس</t>
  </si>
  <si>
    <t>جناده صالح</t>
  </si>
  <si>
    <t xml:space="preserve">فريال </t>
  </si>
  <si>
    <t>جنان الخبيل</t>
  </si>
  <si>
    <t xml:space="preserve">مروان  </t>
  </si>
  <si>
    <t xml:space="preserve">رجاء </t>
  </si>
  <si>
    <t>جوانا مفرج</t>
  </si>
  <si>
    <t>لوسين</t>
  </si>
  <si>
    <t>جود بدوره</t>
  </si>
  <si>
    <t>جودي علي</t>
  </si>
  <si>
    <t>جورج المسبر</t>
  </si>
  <si>
    <t xml:space="preserve">هيثم </t>
  </si>
  <si>
    <t>ماي البطرس</t>
  </si>
  <si>
    <t>جورج ديب</t>
  </si>
  <si>
    <t>مارلين ديب</t>
  </si>
  <si>
    <t>جورج قطاع</t>
  </si>
  <si>
    <t>تيودوره</t>
  </si>
  <si>
    <t>جورجيت أوهانيس</t>
  </si>
  <si>
    <t>كاروكين</t>
  </si>
  <si>
    <t>جويل طحان</t>
  </si>
  <si>
    <t>ماريل</t>
  </si>
  <si>
    <t>جيانا ابوزيدان</t>
  </si>
  <si>
    <t>بعثه</t>
  </si>
  <si>
    <t>جيسيكا نخله</t>
  </si>
  <si>
    <t>جيني حسين</t>
  </si>
  <si>
    <t>نسرين محمد</t>
  </si>
  <si>
    <t>حازم محمود</t>
  </si>
  <si>
    <t>شعلان</t>
  </si>
  <si>
    <t>حبيب عبد المجيد</t>
  </si>
  <si>
    <t>حبيبه الأيوبي</t>
  </si>
  <si>
    <t xml:space="preserve">محمد حسان </t>
  </si>
  <si>
    <t>حسام ابراهيم</t>
  </si>
  <si>
    <t>حسان شرف الدين</t>
  </si>
  <si>
    <t>حسن الحسن</t>
  </si>
  <si>
    <t>جهاديه الحمود</t>
  </si>
  <si>
    <t>حسين العقله</t>
  </si>
  <si>
    <t>حسين العوض</t>
  </si>
  <si>
    <t>هويدا الزايد</t>
  </si>
  <si>
    <t>حسين سليمان</t>
  </si>
  <si>
    <t>مرتضى</t>
  </si>
  <si>
    <t>حفيظه جعنينه</t>
  </si>
  <si>
    <t>حكمت خضور</t>
  </si>
  <si>
    <t xml:space="preserve">كوثر عيسى </t>
  </si>
  <si>
    <t>حلا العمر</t>
  </si>
  <si>
    <t>حلا عيسى</t>
  </si>
  <si>
    <t>سمعان</t>
  </si>
  <si>
    <t>حماد العرنوس</t>
  </si>
  <si>
    <t>شحادة</t>
  </si>
  <si>
    <t>خالدية</t>
  </si>
  <si>
    <t>حمدة غصن</t>
  </si>
  <si>
    <t>نايفة</t>
  </si>
  <si>
    <t>حمده ابراهيم</t>
  </si>
  <si>
    <t>حمزة الصيدلي</t>
  </si>
  <si>
    <t>سهى سلامه</t>
  </si>
  <si>
    <t>حمزه الحمد</t>
  </si>
  <si>
    <t xml:space="preserve">ياسين </t>
  </si>
  <si>
    <t xml:space="preserve">مفيده </t>
  </si>
  <si>
    <t>حمزه العلي</t>
  </si>
  <si>
    <t>حمزه القراعزه</t>
  </si>
  <si>
    <t>إبراهيم</t>
  </si>
  <si>
    <t>حنان الخليف</t>
  </si>
  <si>
    <t>حنان الشيخ</t>
  </si>
  <si>
    <t>حنان المبيض</t>
  </si>
  <si>
    <t>محمد حمدي</t>
  </si>
  <si>
    <t>حنين ابو جيش</t>
  </si>
  <si>
    <t>ناهده الجاموس</t>
  </si>
  <si>
    <t>حنين الحريب</t>
  </si>
  <si>
    <t>نوال القداح</t>
  </si>
  <si>
    <t>حنين الخطيب ابوفخر</t>
  </si>
  <si>
    <t>حنين بدران</t>
  </si>
  <si>
    <t xml:space="preserve">ديب </t>
  </si>
  <si>
    <t xml:space="preserve">نهى </t>
  </si>
  <si>
    <t>حنين دماره</t>
  </si>
  <si>
    <t>حنين شعبان</t>
  </si>
  <si>
    <t>حنين يقظان</t>
  </si>
  <si>
    <t>حيان جاد الله</t>
  </si>
  <si>
    <t>حيدر الحسن</t>
  </si>
  <si>
    <t>حيدر داود</t>
  </si>
  <si>
    <t>خالد احمد</t>
  </si>
  <si>
    <t>هنية حسين</t>
  </si>
  <si>
    <t>خانه حسين</t>
  </si>
  <si>
    <t>خديجة البرادعي</t>
  </si>
  <si>
    <t>نهاد النور</t>
  </si>
  <si>
    <t>خديجه البيش</t>
  </si>
  <si>
    <t xml:space="preserve">فؤاد </t>
  </si>
  <si>
    <t>خلود موسى</t>
  </si>
  <si>
    <t>خديجه ورده</t>
  </si>
  <si>
    <t xml:space="preserve">عائشه ورده </t>
  </si>
  <si>
    <t>خزامى وسوف</t>
  </si>
  <si>
    <t>خضره بكر</t>
  </si>
  <si>
    <t>خلود عزقول</t>
  </si>
  <si>
    <t>خليل الكردي</t>
  </si>
  <si>
    <t>دارين سلمان</t>
  </si>
  <si>
    <t>فاطمه عليوي</t>
  </si>
  <si>
    <t>داليه الخطيب</t>
  </si>
  <si>
    <t>محمدهيثم</t>
  </si>
  <si>
    <t xml:space="preserve">غزل </t>
  </si>
  <si>
    <t>دانه ابوشعر</t>
  </si>
  <si>
    <t>دانه زريق</t>
  </si>
  <si>
    <t>دانه عابدين</t>
  </si>
  <si>
    <t>دانيا البديوي</t>
  </si>
  <si>
    <t>دانية الطسه</t>
  </si>
  <si>
    <t>دانيه سعلوك</t>
  </si>
  <si>
    <t>دانيه مسعود</t>
  </si>
  <si>
    <t xml:space="preserve">سمر </t>
  </si>
  <si>
    <t>دايانا الكردي</t>
  </si>
  <si>
    <t>بارعة</t>
  </si>
  <si>
    <t>دجانه نابلسي</t>
  </si>
  <si>
    <t>محمد فتاح</t>
  </si>
  <si>
    <t>دعاء الدرويش</t>
  </si>
  <si>
    <t>دعاء الزهيري</t>
  </si>
  <si>
    <t>دعاء النبواني</t>
  </si>
  <si>
    <t>دعاء برهان</t>
  </si>
  <si>
    <t>شرف الدين</t>
  </si>
  <si>
    <t>حياة التل</t>
  </si>
  <si>
    <t>دعاء صادق</t>
  </si>
  <si>
    <t>أحمدراتب</t>
  </si>
  <si>
    <t>دعاء عكاشه</t>
  </si>
  <si>
    <t>ديالا احمد</t>
  </si>
  <si>
    <t xml:space="preserve">اكرم </t>
  </si>
  <si>
    <t xml:space="preserve">ابتسام  </t>
  </si>
  <si>
    <t>ديالا البياري</t>
  </si>
  <si>
    <t xml:space="preserve">معن </t>
  </si>
  <si>
    <t>ديالا حميره</t>
  </si>
  <si>
    <t>ديالا غبره</t>
  </si>
  <si>
    <t>ديانا الحاج علي</t>
  </si>
  <si>
    <t>هند حاج موسى</t>
  </si>
  <si>
    <t>ديانا النداف</t>
  </si>
  <si>
    <t>ديانا بشونه</t>
  </si>
  <si>
    <t>نانسي</t>
  </si>
  <si>
    <t>ديانا عبيسي</t>
  </si>
  <si>
    <t>مازنه</t>
  </si>
  <si>
    <t>ديما شلغين</t>
  </si>
  <si>
    <t xml:space="preserve">ياسر </t>
  </si>
  <si>
    <t xml:space="preserve">راغده </t>
  </si>
  <si>
    <t>ديمه الحسين</t>
  </si>
  <si>
    <t xml:space="preserve">نصار </t>
  </si>
  <si>
    <t xml:space="preserve">غادية </t>
  </si>
  <si>
    <t>ديمه زرزر</t>
  </si>
  <si>
    <t>ديمه شحاده</t>
  </si>
  <si>
    <t xml:space="preserve">محمد عماد </t>
  </si>
  <si>
    <t xml:space="preserve">فاديا </t>
  </si>
  <si>
    <t>ديمه كبور</t>
  </si>
  <si>
    <t>شاديه</t>
  </si>
  <si>
    <t>ديمه كوكه</t>
  </si>
  <si>
    <t>هزار عثمان</t>
  </si>
  <si>
    <t>ديمه هدد مغربي</t>
  </si>
  <si>
    <t>ديمه يازجي</t>
  </si>
  <si>
    <t>دينا الرواس</t>
  </si>
  <si>
    <t xml:space="preserve">ماهر </t>
  </si>
  <si>
    <t xml:space="preserve">نغم </t>
  </si>
  <si>
    <t>رؤى العر</t>
  </si>
  <si>
    <t xml:space="preserve">روضه </t>
  </si>
  <si>
    <t>رؤى عماد</t>
  </si>
  <si>
    <t>هيلة عماد</t>
  </si>
  <si>
    <t>رؤى عوض</t>
  </si>
  <si>
    <t>الطاف</t>
  </si>
  <si>
    <t>راما جبور</t>
  </si>
  <si>
    <t>راما حبيب</t>
  </si>
  <si>
    <t>راما قطيني</t>
  </si>
  <si>
    <t>راما كنعان</t>
  </si>
  <si>
    <t>رامه الأفندي</t>
  </si>
  <si>
    <t>رامه رمضان</t>
  </si>
  <si>
    <t>أميره الببيلي</t>
  </si>
  <si>
    <t>رامه زيتون</t>
  </si>
  <si>
    <t>عمر الفاروق</t>
  </si>
  <si>
    <t>رامي جربوع</t>
  </si>
  <si>
    <t>راميا الزهنان</t>
  </si>
  <si>
    <t>راميه مطلق</t>
  </si>
  <si>
    <t xml:space="preserve">سعده </t>
  </si>
  <si>
    <t>رانيا الزيات</t>
  </si>
  <si>
    <t>رانيا المدني</t>
  </si>
  <si>
    <t>رانيا مسئلة</t>
  </si>
  <si>
    <t>حسني</t>
  </si>
  <si>
    <t>رانية عايش</t>
  </si>
  <si>
    <t>راوند الرز</t>
  </si>
  <si>
    <t>ربا قنوص</t>
  </si>
  <si>
    <t>العماد</t>
  </si>
  <si>
    <t>رباح سالم</t>
  </si>
  <si>
    <t>ربى الجماس</t>
  </si>
  <si>
    <t>محمدأمين</t>
  </si>
  <si>
    <t>ربى بعيرة</t>
  </si>
  <si>
    <t>شيباني</t>
  </si>
  <si>
    <t>أمل</t>
  </si>
  <si>
    <t>ربى محمود</t>
  </si>
  <si>
    <t>رجاء ابولطيف</t>
  </si>
  <si>
    <t>مجلي</t>
  </si>
  <si>
    <t>ردينه نكاره</t>
  </si>
  <si>
    <t>رزان ابو شاهين</t>
  </si>
  <si>
    <t>رزان اصفر</t>
  </si>
  <si>
    <t>معاويه</t>
  </si>
  <si>
    <t>رزان الصحناوي</t>
  </si>
  <si>
    <t>رزان الضاهر</t>
  </si>
  <si>
    <t>رزان جربوع</t>
  </si>
  <si>
    <t>ايلدا</t>
  </si>
  <si>
    <t>رزان شقيري</t>
  </si>
  <si>
    <t>رزان فرحات</t>
  </si>
  <si>
    <t>رزان قابل</t>
  </si>
  <si>
    <t>رشا تركماني</t>
  </si>
  <si>
    <t>رشا عبد الله</t>
  </si>
  <si>
    <t>رشا فليحان</t>
  </si>
  <si>
    <t>رضى الحروب</t>
  </si>
  <si>
    <t>رضيه البدوي</t>
  </si>
  <si>
    <t>رغد الادلبي</t>
  </si>
  <si>
    <t xml:space="preserve">هبة </t>
  </si>
  <si>
    <t>رغد الشاغوري</t>
  </si>
  <si>
    <t>رغد المحاسنه</t>
  </si>
  <si>
    <t>رغد برهان</t>
  </si>
  <si>
    <t xml:space="preserve">وليد </t>
  </si>
  <si>
    <t>رغد حتاحت</t>
  </si>
  <si>
    <t>محمدغزوان</t>
  </si>
  <si>
    <t>رغد حمدان</t>
  </si>
  <si>
    <t>رغد عبيسي</t>
  </si>
  <si>
    <t>رغده خنجر</t>
  </si>
  <si>
    <t>رفاه ريحاوي</t>
  </si>
  <si>
    <t>ذكاء</t>
  </si>
  <si>
    <t>رفيده العباس</t>
  </si>
  <si>
    <t>عبد المؤمن</t>
  </si>
  <si>
    <t>رند غنوم</t>
  </si>
  <si>
    <t>رانيه</t>
  </si>
  <si>
    <t>رنده قورقماز</t>
  </si>
  <si>
    <t>امون السيسي</t>
  </si>
  <si>
    <t>رنده محايري</t>
  </si>
  <si>
    <t>محمدايمن</t>
  </si>
  <si>
    <t>ألفه</t>
  </si>
  <si>
    <t>رنيم الحاج دياب</t>
  </si>
  <si>
    <t>رنيم الحمد</t>
  </si>
  <si>
    <t>رنيم السمان</t>
  </si>
  <si>
    <t xml:space="preserve">ريم </t>
  </si>
  <si>
    <t>رنيم الغوثاني</t>
  </si>
  <si>
    <t>رئيف</t>
  </si>
  <si>
    <t>رنيم اللحام</t>
  </si>
  <si>
    <t>رنيم دركزلي</t>
  </si>
  <si>
    <t>رنيم طيب</t>
  </si>
  <si>
    <t>رنيم عطايا</t>
  </si>
  <si>
    <t>رنيم ملحم</t>
  </si>
  <si>
    <t>رهام الحنيطي</t>
  </si>
  <si>
    <t xml:space="preserve">عبد الحكيم </t>
  </si>
  <si>
    <t>رهام السمان</t>
  </si>
  <si>
    <t>شاهر</t>
  </si>
  <si>
    <t>رهام العبد الله</t>
  </si>
  <si>
    <t>رهام حسام الدين</t>
  </si>
  <si>
    <t>رهام خساره</t>
  </si>
  <si>
    <t>رهام درويش</t>
  </si>
  <si>
    <t>ردينة</t>
  </si>
  <si>
    <t>رهام شقير</t>
  </si>
  <si>
    <t xml:space="preserve">نزار </t>
  </si>
  <si>
    <t>رهام مالك</t>
  </si>
  <si>
    <t>رهف الجرادات</t>
  </si>
  <si>
    <t>رهف القطاش</t>
  </si>
  <si>
    <t>رهف الكفيري</t>
  </si>
  <si>
    <t>رهف الماهر</t>
  </si>
  <si>
    <t xml:space="preserve">كفا </t>
  </si>
  <si>
    <t>رهف حبي</t>
  </si>
  <si>
    <t>رهف دراج</t>
  </si>
  <si>
    <t>منى التركماني</t>
  </si>
  <si>
    <t>رهف زغيب</t>
  </si>
  <si>
    <t>رهف عبيد</t>
  </si>
  <si>
    <t>رواء السلامي</t>
  </si>
  <si>
    <t>ورد</t>
  </si>
  <si>
    <t>روان الحاج حسن</t>
  </si>
  <si>
    <t xml:space="preserve">زكية </t>
  </si>
  <si>
    <t>روان الدره</t>
  </si>
  <si>
    <t xml:space="preserve">احمد ماهر </t>
  </si>
  <si>
    <t xml:space="preserve">ريمه </t>
  </si>
  <si>
    <t>روان دركزنلي</t>
  </si>
  <si>
    <t>ريم الطباخ</t>
  </si>
  <si>
    <t xml:space="preserve">حسام </t>
  </si>
  <si>
    <t>روان فهد</t>
  </si>
  <si>
    <t>روشان الحراكي</t>
  </si>
  <si>
    <t>سيده</t>
  </si>
  <si>
    <t>روعه ويحه</t>
  </si>
  <si>
    <t>رولا حمدعزام</t>
  </si>
  <si>
    <t>رولا شريفة</t>
  </si>
  <si>
    <t>روني طالب</t>
  </si>
  <si>
    <t>هيفاء طالب</t>
  </si>
  <si>
    <t>رويده المسلم</t>
  </si>
  <si>
    <t xml:space="preserve">عبد الرحمن </t>
  </si>
  <si>
    <t xml:space="preserve">سوريه </t>
  </si>
  <si>
    <t>رياض برازي</t>
  </si>
  <si>
    <t>ريتا خميسة</t>
  </si>
  <si>
    <t>ريتا سليمان</t>
  </si>
  <si>
    <t>ريتا عيسى</t>
  </si>
  <si>
    <t>عبد مناف</t>
  </si>
  <si>
    <t>نسيمه الحسين</t>
  </si>
  <si>
    <t>ريم حمزه</t>
  </si>
  <si>
    <t>ريم حمصي</t>
  </si>
  <si>
    <t xml:space="preserve">اليس </t>
  </si>
  <si>
    <t>ريم خضره</t>
  </si>
  <si>
    <t>أمجد</t>
  </si>
  <si>
    <t>ريم طراب</t>
  </si>
  <si>
    <t>عائشة مامو</t>
  </si>
  <si>
    <t>ريم عاشور</t>
  </si>
  <si>
    <t>ريم عبيسي</t>
  </si>
  <si>
    <t>ريم عمران</t>
  </si>
  <si>
    <t>ريم عنقا</t>
  </si>
  <si>
    <t xml:space="preserve">ربيع </t>
  </si>
  <si>
    <t>ريم مخلوف</t>
  </si>
  <si>
    <t>ريم مرهج</t>
  </si>
  <si>
    <t>سميره حسون</t>
  </si>
  <si>
    <t>ريمان جبيلي</t>
  </si>
  <si>
    <t>زاروهي عبه جيان</t>
  </si>
  <si>
    <t>واهان</t>
  </si>
  <si>
    <t>زويا حاج حسن</t>
  </si>
  <si>
    <t>يدج</t>
  </si>
  <si>
    <t>زويا عبد الكريم</t>
  </si>
  <si>
    <t>ينال</t>
  </si>
  <si>
    <t>زياد العلي المحمد</t>
  </si>
  <si>
    <t>زينب ابو شامه</t>
  </si>
  <si>
    <t>زينب الزعيم</t>
  </si>
  <si>
    <t>محمد زكريا الزعيم</t>
  </si>
  <si>
    <t>سميرة أوغلي</t>
  </si>
  <si>
    <t>زينب العليوي</t>
  </si>
  <si>
    <t>زينب العميان</t>
  </si>
  <si>
    <t>كفاء الحشيش</t>
  </si>
  <si>
    <t>زينب خليل</t>
  </si>
  <si>
    <t>لحظة</t>
  </si>
  <si>
    <t>زينه الهجري</t>
  </si>
  <si>
    <t>مره</t>
  </si>
  <si>
    <t>ساره ابوحمدان</t>
  </si>
  <si>
    <t>ساره الحبال</t>
  </si>
  <si>
    <t>ساره النعسان</t>
  </si>
  <si>
    <t xml:space="preserve">باسمه رفيع </t>
  </si>
  <si>
    <t>ساره حيدر</t>
  </si>
  <si>
    <t xml:space="preserve">اسيمه </t>
  </si>
  <si>
    <t>ساره دامر</t>
  </si>
  <si>
    <t>ساره سلمان</t>
  </si>
  <si>
    <t>ناظم</t>
  </si>
  <si>
    <t>ساره شاكر</t>
  </si>
  <si>
    <t>ساره عواد</t>
  </si>
  <si>
    <t>ساشا نظيرقمافه</t>
  </si>
  <si>
    <t>سالي الحمادي كوسا</t>
  </si>
  <si>
    <t>فايدة حميرة</t>
  </si>
  <si>
    <t>سالي السعدي</t>
  </si>
  <si>
    <t>سام غندور</t>
  </si>
  <si>
    <t>سامي ليلا</t>
  </si>
  <si>
    <t>فاطمة ليلا</t>
  </si>
  <si>
    <t>ساندرا منافيخي</t>
  </si>
  <si>
    <t>ساندي عيسى</t>
  </si>
  <si>
    <t>سجود أبورافع</t>
  </si>
  <si>
    <t xml:space="preserve">زاكيه </t>
  </si>
  <si>
    <t>سحر الحطاب</t>
  </si>
  <si>
    <t>سحر ميهوب</t>
  </si>
  <si>
    <t>سدره عباس</t>
  </si>
  <si>
    <t>سدره مرعي</t>
  </si>
  <si>
    <t>سعاد المطاني</t>
  </si>
  <si>
    <t>اجنيدي</t>
  </si>
  <si>
    <t>غازية</t>
  </si>
  <si>
    <t>سعاد ناصر</t>
  </si>
  <si>
    <t>زلف</t>
  </si>
  <si>
    <t>سعد الدين البرازي</t>
  </si>
  <si>
    <t xml:space="preserve">صلاح الدين </t>
  </si>
  <si>
    <t xml:space="preserve">منال </t>
  </si>
  <si>
    <t>سعفان الشرع</t>
  </si>
  <si>
    <t>سعيد الأحمر</t>
  </si>
  <si>
    <t>سلاف اسماعيل</t>
  </si>
  <si>
    <t>نايفة حسين</t>
  </si>
  <si>
    <t>سلام الحليبي</t>
  </si>
  <si>
    <t>عربي</t>
  </si>
  <si>
    <t>سلام راجح</t>
  </si>
  <si>
    <t>سلمى ابو خزام</t>
  </si>
  <si>
    <t>سلمى الحموي</t>
  </si>
  <si>
    <t>محمد فتحى</t>
  </si>
  <si>
    <t>سلمى حيدر</t>
  </si>
  <si>
    <t>مخزوم</t>
  </si>
  <si>
    <t>سماح جمعه</t>
  </si>
  <si>
    <t>دعيبس</t>
  </si>
  <si>
    <t>سماح صالح</t>
  </si>
  <si>
    <t>سمر بدور</t>
  </si>
  <si>
    <t>ايوب</t>
  </si>
  <si>
    <t>سمر جزائرلي</t>
  </si>
  <si>
    <t>سمر طربين</t>
  </si>
  <si>
    <t>سميره السلاخ</t>
  </si>
  <si>
    <t>امتياز</t>
  </si>
  <si>
    <t>سميره الشايطه</t>
  </si>
  <si>
    <t>سميه الفارس</t>
  </si>
  <si>
    <t>فطيم</t>
  </si>
  <si>
    <t>سناء الحجوج</t>
  </si>
  <si>
    <t>سلامة</t>
  </si>
  <si>
    <t>محاسن محمد</t>
  </si>
  <si>
    <t>سناء الزعبي</t>
  </si>
  <si>
    <t>سناء حسن</t>
  </si>
  <si>
    <t>منه</t>
  </si>
  <si>
    <t>سناء رشيد الزغير</t>
  </si>
  <si>
    <t>سندس أبو حوى</t>
  </si>
  <si>
    <t>سهاد التيناوي</t>
  </si>
  <si>
    <t>محمدماجد</t>
  </si>
  <si>
    <t>سهاد العامر</t>
  </si>
  <si>
    <t>ناجيه</t>
  </si>
  <si>
    <t>سهى الخطيب</t>
  </si>
  <si>
    <t>سهير الريشان</t>
  </si>
  <si>
    <t>سهير علم الدين</t>
  </si>
  <si>
    <t>مغيد</t>
  </si>
  <si>
    <t>فرنجيه</t>
  </si>
  <si>
    <t>سهيله خضر</t>
  </si>
  <si>
    <t>سوزان الجبر</t>
  </si>
  <si>
    <t xml:space="preserve">غالب </t>
  </si>
  <si>
    <t>سوسم</t>
  </si>
  <si>
    <t>سوسن محسن</t>
  </si>
  <si>
    <t>أنيسه</t>
  </si>
  <si>
    <t>سومر الديوب</t>
  </si>
  <si>
    <t>سومر عجيب</t>
  </si>
  <si>
    <t>سومر يوسف</t>
  </si>
  <si>
    <t>إلهام</t>
  </si>
  <si>
    <t>سونيا ماجد</t>
  </si>
  <si>
    <t>شادي الخطيب</t>
  </si>
  <si>
    <t>شام طعمه</t>
  </si>
  <si>
    <t>شامل غوتوق</t>
  </si>
  <si>
    <t>تمارة</t>
  </si>
  <si>
    <t>شذا العقله</t>
  </si>
  <si>
    <t>شذى زهره</t>
  </si>
  <si>
    <t>بدوي</t>
  </si>
  <si>
    <t>شرف الدين مزعل</t>
  </si>
  <si>
    <t>شهد المقداد</t>
  </si>
  <si>
    <t>شهد غندور</t>
  </si>
  <si>
    <t>شهلا الشواف</t>
  </si>
  <si>
    <t>منهل</t>
  </si>
  <si>
    <t>شيرين اشريفه</t>
  </si>
  <si>
    <t>شيم البكري</t>
  </si>
  <si>
    <t>انيسا</t>
  </si>
  <si>
    <t>شيماء علي</t>
  </si>
  <si>
    <t>صبا القنطار</t>
  </si>
  <si>
    <t>صبا حمامي</t>
  </si>
  <si>
    <t>صبا محمد</t>
  </si>
  <si>
    <t>ربا</t>
  </si>
  <si>
    <t>صفاء العطرات</t>
  </si>
  <si>
    <t>صفاء جنود</t>
  </si>
  <si>
    <t xml:space="preserve">معروف </t>
  </si>
  <si>
    <t xml:space="preserve">خديجه </t>
  </si>
  <si>
    <t>صفاء سلامه</t>
  </si>
  <si>
    <t xml:space="preserve">زريف </t>
  </si>
  <si>
    <t>كليمه</t>
  </si>
  <si>
    <t>صفاء طيجن</t>
  </si>
  <si>
    <t>صفاء يحيى</t>
  </si>
  <si>
    <t xml:space="preserve">سليم </t>
  </si>
  <si>
    <t>صفية علي</t>
  </si>
  <si>
    <t>صهيب مقصود</t>
  </si>
  <si>
    <t>ضياء الدين المحمد</t>
  </si>
  <si>
    <t xml:space="preserve">سميرة </t>
  </si>
  <si>
    <t>طارق المصري</t>
  </si>
  <si>
    <t>سوزان الطحان</t>
  </si>
  <si>
    <t>طارق عزام</t>
  </si>
  <si>
    <t>طريف الجيوش</t>
  </si>
  <si>
    <t>طلال الفاعور بني العباس</t>
  </si>
  <si>
    <t>عارف البكور</t>
  </si>
  <si>
    <t>عبدالجبار</t>
  </si>
  <si>
    <t>عامر حسون</t>
  </si>
  <si>
    <t>عبادة احمد</t>
  </si>
  <si>
    <t>عباده حوزاني</t>
  </si>
  <si>
    <t>عبد الإله بكرى</t>
  </si>
  <si>
    <t>عبد الرحمن ألفا</t>
  </si>
  <si>
    <t>عبد الرحمن وهبه</t>
  </si>
  <si>
    <t>عبد الرزاق شعيل</t>
  </si>
  <si>
    <t>عبدالمنعم</t>
  </si>
  <si>
    <t>هيلانه</t>
  </si>
  <si>
    <t>عبد العزيز الحفري</t>
  </si>
  <si>
    <t>عبد الله الجمعات</t>
  </si>
  <si>
    <t xml:space="preserve">إبراهيم </t>
  </si>
  <si>
    <t>عبد الله حتاحت</t>
  </si>
  <si>
    <t>محمد غزوان</t>
  </si>
  <si>
    <t>عبد الله ليلا</t>
  </si>
  <si>
    <t>عبير العقباني</t>
  </si>
  <si>
    <t>عبير حمدو</t>
  </si>
  <si>
    <t>عبير عاصي</t>
  </si>
  <si>
    <t>عائشه سوسق</t>
  </si>
  <si>
    <t>عبير عنبري</t>
  </si>
  <si>
    <t>عبير عيبور</t>
  </si>
  <si>
    <t>عبير كيوان</t>
  </si>
  <si>
    <t>عتاب هزاع</t>
  </si>
  <si>
    <t>جلال الدين</t>
  </si>
  <si>
    <t>عتبه الأغبر</t>
  </si>
  <si>
    <t>عزت البكري</t>
  </si>
  <si>
    <t>عزت حمامه</t>
  </si>
  <si>
    <t>عزيزه ابو عون</t>
  </si>
  <si>
    <t>عطاء الديري</t>
  </si>
  <si>
    <t>عفراء مرشد</t>
  </si>
  <si>
    <t>علا ابوشقير</t>
  </si>
  <si>
    <t>فخريه العقله</t>
  </si>
  <si>
    <t>علا اسماعيل</t>
  </si>
  <si>
    <t>علا الجرمقاني</t>
  </si>
  <si>
    <t>علا حاج سعيد</t>
  </si>
  <si>
    <t xml:space="preserve">رويدة </t>
  </si>
  <si>
    <t>علا حبمبم</t>
  </si>
  <si>
    <t>علاء الدين الخطايبي</t>
  </si>
  <si>
    <t>علاء حمود</t>
  </si>
  <si>
    <t xml:space="preserve">ليلى </t>
  </si>
  <si>
    <t>علي اسماعيل</t>
  </si>
  <si>
    <t>علي القطريب</t>
  </si>
  <si>
    <t>علي حماد</t>
  </si>
  <si>
    <t>جيهان</t>
  </si>
  <si>
    <t>علي سيف</t>
  </si>
  <si>
    <t>علي يحيى</t>
  </si>
  <si>
    <t>علياء الخطيب</t>
  </si>
  <si>
    <t>عماد تقاله</t>
  </si>
  <si>
    <t>عمار علي</t>
  </si>
  <si>
    <t>عمار معروف</t>
  </si>
  <si>
    <t>عمر قاسم</t>
  </si>
  <si>
    <t>عمر مريم</t>
  </si>
  <si>
    <t>عبده</t>
  </si>
  <si>
    <t>عمرو الطرح</t>
  </si>
  <si>
    <t>عمرو هنيدي</t>
  </si>
  <si>
    <t>عنود علامه</t>
  </si>
  <si>
    <t>غادة العلبي</t>
  </si>
  <si>
    <t>غاده البكر</t>
  </si>
  <si>
    <t xml:space="preserve">فنديه </t>
  </si>
  <si>
    <t>غانم الحسن</t>
  </si>
  <si>
    <t>غدير سليمان</t>
  </si>
  <si>
    <t>غرام شاهين</t>
  </si>
  <si>
    <t xml:space="preserve">فاطمة </t>
  </si>
  <si>
    <t>غصون العايد</t>
  </si>
  <si>
    <t xml:space="preserve">نعيمه </t>
  </si>
  <si>
    <t>غفران احمد</t>
  </si>
  <si>
    <t>غفران البدراني</t>
  </si>
  <si>
    <t xml:space="preserve">خزنه </t>
  </si>
  <si>
    <t>غفران الرفاعي</t>
  </si>
  <si>
    <t>غفران شودب</t>
  </si>
  <si>
    <t xml:space="preserve">مكرم </t>
  </si>
  <si>
    <t>غفران عيسى</t>
  </si>
  <si>
    <t xml:space="preserve">امينه </t>
  </si>
  <si>
    <t>غنى الشلاح</t>
  </si>
  <si>
    <t>غيث الرحمن القدسي</t>
  </si>
  <si>
    <t>شهناز البستاني</t>
  </si>
  <si>
    <t>غيداء احمد</t>
  </si>
  <si>
    <t>فؤادكارلوس الياس</t>
  </si>
  <si>
    <t>سارغون</t>
  </si>
  <si>
    <t>يارا يازجي</t>
  </si>
  <si>
    <t>فائز غانم</t>
  </si>
  <si>
    <t>فاتن بيطار</t>
  </si>
  <si>
    <t>فادي البطرس</t>
  </si>
  <si>
    <t>ميشال</t>
  </si>
  <si>
    <t>سيسيل</t>
  </si>
  <si>
    <t>فادي الهرون</t>
  </si>
  <si>
    <t>فاديه الحريري</t>
  </si>
  <si>
    <t>فاطمة ريا</t>
  </si>
  <si>
    <t>فاطمة ناصر</t>
  </si>
  <si>
    <t>فاطمه الدرع</t>
  </si>
  <si>
    <t>فاطمه العقله</t>
  </si>
  <si>
    <t xml:space="preserve">الهام </t>
  </si>
  <si>
    <t>فاطمه عطايا</t>
  </si>
  <si>
    <t xml:space="preserve">احسان </t>
  </si>
  <si>
    <t>فاطمه منصور</t>
  </si>
  <si>
    <t>هدا</t>
  </si>
  <si>
    <t>فداء علي</t>
  </si>
  <si>
    <t>فراس قطان</t>
  </si>
  <si>
    <t>فرح خضور</t>
  </si>
  <si>
    <t>أمين</t>
  </si>
  <si>
    <t>فرح ذلغنى</t>
  </si>
  <si>
    <t>فرح عثمان</t>
  </si>
  <si>
    <t>سميه غنوم شويش</t>
  </si>
  <si>
    <t>فيان حسن</t>
  </si>
  <si>
    <t>كوركين</t>
  </si>
  <si>
    <t>شاهمان</t>
  </si>
  <si>
    <t>فينوس سليمان</t>
  </si>
  <si>
    <t>مخلوف</t>
  </si>
  <si>
    <t>قاسم اسعد</t>
  </si>
  <si>
    <t>عائدة العاصي</t>
  </si>
  <si>
    <t>كارول جرجس</t>
  </si>
  <si>
    <t>كرم سميا</t>
  </si>
  <si>
    <t>حسيبا</t>
  </si>
  <si>
    <t>كرم شيا</t>
  </si>
  <si>
    <t>كريس واكيم</t>
  </si>
  <si>
    <t>سمر مهنا</t>
  </si>
  <si>
    <t>كريمه الدالي</t>
  </si>
  <si>
    <t>كفاء الحاج قنبر</t>
  </si>
  <si>
    <t>كنانه قنوت</t>
  </si>
  <si>
    <t>محمد اكرم</t>
  </si>
  <si>
    <t>كنانه ياسين الصباغ</t>
  </si>
  <si>
    <t>لؤي مسعود</t>
  </si>
  <si>
    <t>لانا اللبابيدي</t>
  </si>
  <si>
    <t xml:space="preserve">رزان </t>
  </si>
  <si>
    <t>لبانه عبد الرحمن</t>
  </si>
  <si>
    <t>لبنى الدروبي</t>
  </si>
  <si>
    <t>لجين الجزار</t>
  </si>
  <si>
    <t>لجين الحموي</t>
  </si>
  <si>
    <t>سمير الحموي</t>
  </si>
  <si>
    <t>رحاب دياب</t>
  </si>
  <si>
    <t>لجين الخليل</t>
  </si>
  <si>
    <t>لمى المصري</t>
  </si>
  <si>
    <t>لمى داود</t>
  </si>
  <si>
    <t>وجيها</t>
  </si>
  <si>
    <t>لمى درنوح</t>
  </si>
  <si>
    <t>لمى موسى</t>
  </si>
  <si>
    <t>فبصل</t>
  </si>
  <si>
    <t>رويده عزوز</t>
  </si>
  <si>
    <t>لمياء فياض</t>
  </si>
  <si>
    <t>لميس الحمصي</t>
  </si>
  <si>
    <t>لميس عبد السلام</t>
  </si>
  <si>
    <t>صبحية بشار</t>
  </si>
  <si>
    <t>لوريس ابوزيد</t>
  </si>
  <si>
    <t>لياح صالح</t>
  </si>
  <si>
    <t>ليان الصفدي</t>
  </si>
  <si>
    <t>رزان قضماني</t>
  </si>
  <si>
    <t>ليلاس يوسف</t>
  </si>
  <si>
    <t>اغراء</t>
  </si>
  <si>
    <t>ليلاف بلال</t>
  </si>
  <si>
    <t>هيفين</t>
  </si>
  <si>
    <t>ليلى الجنيد</t>
  </si>
  <si>
    <t>شاها</t>
  </si>
  <si>
    <t>ليلى الحجلي</t>
  </si>
  <si>
    <t>ليلى نجد</t>
  </si>
  <si>
    <t>ليليان ابوعسلي</t>
  </si>
  <si>
    <t>لين ابوزينه</t>
  </si>
  <si>
    <t>لين الدوه جي</t>
  </si>
  <si>
    <t>لين زين العابدين</t>
  </si>
  <si>
    <t>لينا اسبير</t>
  </si>
  <si>
    <t>لينا المهدي</t>
  </si>
  <si>
    <t xml:space="preserve">اماني </t>
  </si>
  <si>
    <t>لينا تلمساني</t>
  </si>
  <si>
    <t xml:space="preserve">محمد وليد </t>
  </si>
  <si>
    <t xml:space="preserve">خوله </t>
  </si>
  <si>
    <t>لينا عربي</t>
  </si>
  <si>
    <t>ليندا منذر</t>
  </si>
  <si>
    <t>مؤمنات برغله</t>
  </si>
  <si>
    <t>مؤمنات صفايا</t>
  </si>
  <si>
    <t>مؤمنه الشيخ حسن</t>
  </si>
  <si>
    <t xml:space="preserve">عزت </t>
  </si>
  <si>
    <t xml:space="preserve">سلمى </t>
  </si>
  <si>
    <t>مؤمنه الويش</t>
  </si>
  <si>
    <t xml:space="preserve">تيسير </t>
  </si>
  <si>
    <t>مؤمنه جمعه</t>
  </si>
  <si>
    <t>ماجده بطيح</t>
  </si>
  <si>
    <t>ماجدولين الشقنين</t>
  </si>
  <si>
    <t>مارسيل الحداد</t>
  </si>
  <si>
    <t>ماري سلوم</t>
  </si>
  <si>
    <t>ماريا جعمور</t>
  </si>
  <si>
    <t>مازن المجذوب</t>
  </si>
  <si>
    <t>ماسه الحافظ</t>
  </si>
  <si>
    <t>مآثر احمد</t>
  </si>
  <si>
    <t xml:space="preserve">عفاف احمد </t>
  </si>
  <si>
    <t>مأمون الصالحاني</t>
  </si>
  <si>
    <t>مجد صلاح الدين</t>
  </si>
  <si>
    <t>مجدي التوماالبشاره</t>
  </si>
  <si>
    <t>محمد احمد</t>
  </si>
  <si>
    <t>فايزه صبح</t>
  </si>
  <si>
    <t>محمد السلمان</t>
  </si>
  <si>
    <t>محمد الصعيو</t>
  </si>
  <si>
    <t>محمد العطا</t>
  </si>
  <si>
    <t>محمد الكومي</t>
  </si>
  <si>
    <t>محمد أله رشي</t>
  </si>
  <si>
    <t xml:space="preserve">شاهين </t>
  </si>
  <si>
    <t>محمد أوس الدهان</t>
  </si>
  <si>
    <t>محمد باسل الدباس</t>
  </si>
  <si>
    <t>عبدالغني</t>
  </si>
  <si>
    <t>محمد بشار عيسى</t>
  </si>
  <si>
    <t xml:space="preserve">فاروق </t>
  </si>
  <si>
    <t xml:space="preserve">نوره </t>
  </si>
  <si>
    <t>محمد بشير السادات</t>
  </si>
  <si>
    <t>محمد حسام الدين مرعي</t>
  </si>
  <si>
    <t>محمد ضياء الدين</t>
  </si>
  <si>
    <t>محمد خير ادريس</t>
  </si>
  <si>
    <t>اميمة</t>
  </si>
  <si>
    <t>محمد خير دندشلي</t>
  </si>
  <si>
    <t>محمد نوار</t>
  </si>
  <si>
    <t>شذا</t>
  </si>
  <si>
    <t>محمد سلمان</t>
  </si>
  <si>
    <t>محمد ضرار عكيل</t>
  </si>
  <si>
    <t>محمد طحينه</t>
  </si>
  <si>
    <t>محمد عماد عبد الرحمن</t>
  </si>
  <si>
    <t>محمد غانم</t>
  </si>
  <si>
    <t>محمد غاوي</t>
  </si>
  <si>
    <t>محمد فيصل الاشقر</t>
  </si>
  <si>
    <t>محمد قطان</t>
  </si>
  <si>
    <t>محمد مهنا</t>
  </si>
  <si>
    <t>محمد موزي</t>
  </si>
  <si>
    <t>أنور</t>
  </si>
  <si>
    <t>خديجه موزي</t>
  </si>
  <si>
    <t>محمد نجم</t>
  </si>
  <si>
    <t>مريم اسماعيل</t>
  </si>
  <si>
    <t>محمد هزاع الشرعبي العنزي</t>
  </si>
  <si>
    <t xml:space="preserve">بسمه </t>
  </si>
  <si>
    <t>محمود الحمود</t>
  </si>
  <si>
    <t>محمود الشيخه</t>
  </si>
  <si>
    <t>محمود كنعان</t>
  </si>
  <si>
    <t xml:space="preserve">عبد الاله </t>
  </si>
  <si>
    <t>مرام ابراهيم</t>
  </si>
  <si>
    <t>مرام حمصي</t>
  </si>
  <si>
    <t>مرام حمود</t>
  </si>
  <si>
    <t>منور عثمان</t>
  </si>
  <si>
    <t>مرام زخور</t>
  </si>
  <si>
    <t>مرام عثمان</t>
  </si>
  <si>
    <t>أيوب</t>
  </si>
  <si>
    <t>مرح السبيريج</t>
  </si>
  <si>
    <t>سبيريج</t>
  </si>
  <si>
    <t>مرح السيد</t>
  </si>
  <si>
    <t xml:space="preserve">كرم </t>
  </si>
  <si>
    <t xml:space="preserve">ميسون </t>
  </si>
  <si>
    <t>مرح الصوص</t>
  </si>
  <si>
    <t xml:space="preserve">ناهد </t>
  </si>
  <si>
    <t>مرح بسما</t>
  </si>
  <si>
    <t>نبهان</t>
  </si>
  <si>
    <t>فائزة</t>
  </si>
  <si>
    <t>مرح جمال</t>
  </si>
  <si>
    <t>رحاب حاج جمال</t>
  </si>
  <si>
    <t>مرح زهر الدين</t>
  </si>
  <si>
    <t>مرح سعود</t>
  </si>
  <si>
    <t xml:space="preserve">شيرين </t>
  </si>
  <si>
    <t>مرح سليمان</t>
  </si>
  <si>
    <t>فاطمة يوسف</t>
  </si>
  <si>
    <t>مرح عبد الباقي</t>
  </si>
  <si>
    <t>عيطاف</t>
  </si>
  <si>
    <t>مرح وسوف</t>
  </si>
  <si>
    <t>غادة علوش</t>
  </si>
  <si>
    <t>مروان العبيد</t>
  </si>
  <si>
    <t>مروه الحافي</t>
  </si>
  <si>
    <t>محمدبشار</t>
  </si>
  <si>
    <t>مروه جعفر</t>
  </si>
  <si>
    <t>مروه صيداوي</t>
  </si>
  <si>
    <t xml:space="preserve">سميره </t>
  </si>
  <si>
    <t>مروه نصر الدين</t>
  </si>
  <si>
    <t>ايمان نصر الدين</t>
  </si>
  <si>
    <t>مروه يوسف</t>
  </si>
  <si>
    <t>مروى بطحه</t>
  </si>
  <si>
    <t>مريانا شعلان</t>
  </si>
  <si>
    <t>مريم الحلواني</t>
  </si>
  <si>
    <t>مريم الخطيب</t>
  </si>
  <si>
    <t>مريم الشوالي</t>
  </si>
  <si>
    <t>مريم بشللي</t>
  </si>
  <si>
    <t>مريم شحادة</t>
  </si>
  <si>
    <t>عبدالسلام</t>
  </si>
  <si>
    <t>مريم غانم</t>
  </si>
  <si>
    <t>مصطفى الفندي</t>
  </si>
  <si>
    <t>مصطفى شايب</t>
  </si>
  <si>
    <t>مصطفى كبور</t>
  </si>
  <si>
    <t>مصعب الرفاعي</t>
  </si>
  <si>
    <t>معتز ابظلي</t>
  </si>
  <si>
    <t>شعيب</t>
  </si>
  <si>
    <t>وليده</t>
  </si>
  <si>
    <t>معتصم شحاده</t>
  </si>
  <si>
    <t>آمنة بياض</t>
  </si>
  <si>
    <t>ملك اليمامه القاري</t>
  </si>
  <si>
    <t>سامه</t>
  </si>
  <si>
    <t>منال ابودقه</t>
  </si>
  <si>
    <t>منتهى الابراهيم</t>
  </si>
  <si>
    <t>رشده</t>
  </si>
  <si>
    <t>منى الأشقر</t>
  </si>
  <si>
    <t>سعدالدين</t>
  </si>
  <si>
    <t>منى الصيرفي النجار</t>
  </si>
  <si>
    <t xml:space="preserve">فلك </t>
  </si>
  <si>
    <t>منيره قباوه</t>
  </si>
  <si>
    <t>مهند الصفدي</t>
  </si>
  <si>
    <t>مهند المحمد</t>
  </si>
  <si>
    <t>مهند الناصرالعلي</t>
  </si>
  <si>
    <t>مي اسماعيل</t>
  </si>
  <si>
    <t xml:space="preserve">احمد </t>
  </si>
  <si>
    <t>مي صباغ</t>
  </si>
  <si>
    <t>حموده</t>
  </si>
  <si>
    <t>فالنتينا</t>
  </si>
  <si>
    <t>مي مخلوف</t>
  </si>
  <si>
    <t>مياده موسى</t>
  </si>
  <si>
    <t>منى الحراكي</t>
  </si>
  <si>
    <t>ميار ابو شبلي</t>
  </si>
  <si>
    <t>إسماعيل ابوشبلي</t>
  </si>
  <si>
    <t>هاديا الأعور</t>
  </si>
  <si>
    <t>مياس شاهين</t>
  </si>
  <si>
    <t>ميرفت ابراهيم</t>
  </si>
  <si>
    <t>ميرنا حمره</t>
  </si>
  <si>
    <t xml:space="preserve">فهيم </t>
  </si>
  <si>
    <t>لينة</t>
  </si>
  <si>
    <t>ميره فارس</t>
  </si>
  <si>
    <t>ميريه البدين</t>
  </si>
  <si>
    <t>موريس</t>
  </si>
  <si>
    <t>ميس بلوخ</t>
  </si>
  <si>
    <t>محمود غاندي</t>
  </si>
  <si>
    <t>ميساء الخطيب</t>
  </si>
  <si>
    <t>بشرى بلله</t>
  </si>
  <si>
    <t>ميساء دباس</t>
  </si>
  <si>
    <t>ميساء يوسف</t>
  </si>
  <si>
    <t>ميسون هزي</t>
  </si>
  <si>
    <t>ميمونه الفهد</t>
  </si>
  <si>
    <t xml:space="preserve">حسنه </t>
  </si>
  <si>
    <t>نابغة كريم</t>
  </si>
  <si>
    <t>نادين الجنيدي</t>
  </si>
  <si>
    <t>نادين خير</t>
  </si>
  <si>
    <t>نادين نعيم</t>
  </si>
  <si>
    <t>ناظم ديب</t>
  </si>
  <si>
    <t>مخائيل</t>
  </si>
  <si>
    <t>نبال البهلول</t>
  </si>
  <si>
    <t xml:space="preserve">مسعود </t>
  </si>
  <si>
    <t xml:space="preserve">امال داؤد </t>
  </si>
  <si>
    <t>نبال رحال</t>
  </si>
  <si>
    <t>نجوى ناصر</t>
  </si>
  <si>
    <t>نجوى هدبه</t>
  </si>
  <si>
    <t>ندى الشويش</t>
  </si>
  <si>
    <t>ندى عطا</t>
  </si>
  <si>
    <t>محمدديب</t>
  </si>
  <si>
    <t>ندى محفوض</t>
  </si>
  <si>
    <t>مدينا</t>
  </si>
  <si>
    <t>نرمان عتمه</t>
  </si>
  <si>
    <t>نسرين أبوزيتون</t>
  </si>
  <si>
    <t>نصافه كلش</t>
  </si>
  <si>
    <t>نعمت الخولي</t>
  </si>
  <si>
    <t>نعمه مجاهد</t>
  </si>
  <si>
    <t>نهيدة دياب</t>
  </si>
  <si>
    <t xml:space="preserve">محمد فاضل </t>
  </si>
  <si>
    <t>نهيده عواطه</t>
  </si>
  <si>
    <t>نوار الشوفي</t>
  </si>
  <si>
    <t>نوار خطاب</t>
  </si>
  <si>
    <t>عبدالكريم</t>
  </si>
  <si>
    <t>نوار عبد الحميد</t>
  </si>
  <si>
    <t>نوال الدندن</t>
  </si>
  <si>
    <t>عصريه</t>
  </si>
  <si>
    <t>نور الحرح</t>
  </si>
  <si>
    <t xml:space="preserve">لنور </t>
  </si>
  <si>
    <t>نور الحروب</t>
  </si>
  <si>
    <t>نور الخليل</t>
  </si>
  <si>
    <t>نور الصلاحي</t>
  </si>
  <si>
    <t xml:space="preserve">محمد مصطفى </t>
  </si>
  <si>
    <t>نور الغضبان</t>
  </si>
  <si>
    <t>نور النابلسي</t>
  </si>
  <si>
    <t>نور الهدى الباشا</t>
  </si>
  <si>
    <t>مرضيه حجازي</t>
  </si>
  <si>
    <t>نور الهدى الطيلوني</t>
  </si>
  <si>
    <t>نور ريما</t>
  </si>
  <si>
    <t>نور زغيب</t>
  </si>
  <si>
    <t>كنج</t>
  </si>
  <si>
    <t>نور سلام</t>
  </si>
  <si>
    <t>نور شاكر</t>
  </si>
  <si>
    <t>آمنه الأحمر</t>
  </si>
  <si>
    <t>نور شامية</t>
  </si>
  <si>
    <t>ندى طه</t>
  </si>
  <si>
    <t>نور عيسى</t>
  </si>
  <si>
    <t>نور فاضل</t>
  </si>
  <si>
    <t>المفضل</t>
  </si>
  <si>
    <t>نور كريزان</t>
  </si>
  <si>
    <t>كرم</t>
  </si>
  <si>
    <t>نور كويفاتي</t>
  </si>
  <si>
    <t>هنادي السيروان</t>
  </si>
  <si>
    <t>نور محمد</t>
  </si>
  <si>
    <t>نورا الخوجه</t>
  </si>
  <si>
    <t xml:space="preserve">مازن </t>
  </si>
  <si>
    <t>نورا الطباع</t>
  </si>
  <si>
    <t xml:space="preserve">محمد بلال </t>
  </si>
  <si>
    <t xml:space="preserve">رانية </t>
  </si>
  <si>
    <t>نوران ابو قبع</t>
  </si>
  <si>
    <t xml:space="preserve">نجاه </t>
  </si>
  <si>
    <t>نوران اندوره</t>
  </si>
  <si>
    <t>نورس ابوعاصي</t>
  </si>
  <si>
    <t>تانيا</t>
  </si>
  <si>
    <t>نورس اسماعيل</t>
  </si>
  <si>
    <t>نورس شحادة</t>
  </si>
  <si>
    <t xml:space="preserve">شحادة </t>
  </si>
  <si>
    <t xml:space="preserve">عليا </t>
  </si>
  <si>
    <t>نوره جنود</t>
  </si>
  <si>
    <t>معروف</t>
  </si>
  <si>
    <t xml:space="preserve">خديجة </t>
  </si>
  <si>
    <t>نوره قلوش</t>
  </si>
  <si>
    <t>والدتهاساميه</t>
  </si>
  <si>
    <t>نيفين أبومغضب</t>
  </si>
  <si>
    <t>نيفين باير</t>
  </si>
  <si>
    <t>هاجر الرفاعي</t>
  </si>
  <si>
    <t>هاجر ديوب</t>
  </si>
  <si>
    <t>هاله يونس</t>
  </si>
  <si>
    <t>هايل رفاعه</t>
  </si>
  <si>
    <t>باسمة رفاعة</t>
  </si>
  <si>
    <t>هبا غزلان</t>
  </si>
  <si>
    <t>هبة الله مكحل</t>
  </si>
  <si>
    <t>هبة حبيب</t>
  </si>
  <si>
    <t>منيعا</t>
  </si>
  <si>
    <t>هبة قدورة</t>
  </si>
  <si>
    <t>هبة ميا</t>
  </si>
  <si>
    <t>هبه ابوحسون</t>
  </si>
  <si>
    <t>هبه الحلاق</t>
  </si>
  <si>
    <t>لوريس</t>
  </si>
  <si>
    <t>هبه الصفدي</t>
  </si>
  <si>
    <t>هبه النديوي</t>
  </si>
  <si>
    <t>هبه خزاعي</t>
  </si>
  <si>
    <t>هبه سليمان</t>
  </si>
  <si>
    <t>هبه شاميه</t>
  </si>
  <si>
    <t xml:space="preserve">قاسم </t>
  </si>
  <si>
    <t xml:space="preserve">نهله </t>
  </si>
  <si>
    <t>هبه شجاع</t>
  </si>
  <si>
    <t>هبه صعب</t>
  </si>
  <si>
    <t>هبه صيرفي</t>
  </si>
  <si>
    <t xml:space="preserve">راجيه </t>
  </si>
  <si>
    <t>هبه عاصي</t>
  </si>
  <si>
    <t>عبد المعين</t>
  </si>
  <si>
    <t>هبه فتوته</t>
  </si>
  <si>
    <t>هبه محمود</t>
  </si>
  <si>
    <t>امل الكراد</t>
  </si>
  <si>
    <t>هدى خشه</t>
  </si>
  <si>
    <t>هدى سلاليمي</t>
  </si>
  <si>
    <t>هدى عبسي</t>
  </si>
  <si>
    <t>عبيده</t>
  </si>
  <si>
    <t>هديل ابوترابي</t>
  </si>
  <si>
    <t xml:space="preserve">رياض </t>
  </si>
  <si>
    <t>هديل شرف</t>
  </si>
  <si>
    <t>هديل عيد</t>
  </si>
  <si>
    <t>هزار فاكهاني</t>
  </si>
  <si>
    <t>كناز الفرا</t>
  </si>
  <si>
    <t>هزار نصر</t>
  </si>
  <si>
    <t>لينده</t>
  </si>
  <si>
    <t>هلا المشرف</t>
  </si>
  <si>
    <t>مهند بوسف</t>
  </si>
  <si>
    <t>هلا خشيفاتي</t>
  </si>
  <si>
    <t>هلا سعيد</t>
  </si>
  <si>
    <t>هلا طربوش</t>
  </si>
  <si>
    <t>هلا عبيد</t>
  </si>
  <si>
    <t>محمد اسامة</t>
  </si>
  <si>
    <t>هناء العمار</t>
  </si>
  <si>
    <t>هناء شفوني</t>
  </si>
  <si>
    <t>هند الجط</t>
  </si>
  <si>
    <t>هند حرب</t>
  </si>
  <si>
    <t xml:space="preserve">فريد </t>
  </si>
  <si>
    <t xml:space="preserve">وحيده </t>
  </si>
  <si>
    <t>هنوف ابراهيم المحمد</t>
  </si>
  <si>
    <t>هيا زهير</t>
  </si>
  <si>
    <t>هيفاء العبود</t>
  </si>
  <si>
    <t>افطيم</t>
  </si>
  <si>
    <t>هيفاء الهلاك</t>
  </si>
  <si>
    <t>شفاف</t>
  </si>
  <si>
    <t>هيلين حامد</t>
  </si>
  <si>
    <t xml:space="preserve">سامر </t>
  </si>
  <si>
    <t>هيلين غزال</t>
  </si>
  <si>
    <t>وئام ابراهيم</t>
  </si>
  <si>
    <t>حليمه صالح</t>
  </si>
  <si>
    <t>وئام أيوب</t>
  </si>
  <si>
    <t>وائل العلوش</t>
  </si>
  <si>
    <t>ورود البارودي</t>
  </si>
  <si>
    <t>نصرالدين</t>
  </si>
  <si>
    <t>وسام الأبرش</t>
  </si>
  <si>
    <t>وسام الديوب</t>
  </si>
  <si>
    <t>يمن</t>
  </si>
  <si>
    <t>وسام الرز</t>
  </si>
  <si>
    <t>وسام خليفة</t>
  </si>
  <si>
    <t>خيرية</t>
  </si>
  <si>
    <t>وسام محمد</t>
  </si>
  <si>
    <t>وسام موعد</t>
  </si>
  <si>
    <t xml:space="preserve">فضيلة </t>
  </si>
  <si>
    <t>وعد داوود</t>
  </si>
  <si>
    <t>وفاء قابل</t>
  </si>
  <si>
    <t xml:space="preserve">محمد كامل </t>
  </si>
  <si>
    <t>وفى شعبان</t>
  </si>
  <si>
    <t>جادالله</t>
  </si>
  <si>
    <t>ولاء المحمد</t>
  </si>
  <si>
    <t>عوش المحمد</t>
  </si>
  <si>
    <t>ولاء المفلح</t>
  </si>
  <si>
    <t>ولاء بسمار</t>
  </si>
  <si>
    <t>ولاء شعبان</t>
  </si>
  <si>
    <t>ساهر</t>
  </si>
  <si>
    <t>ليلي</t>
  </si>
  <si>
    <t>ولاء عربي</t>
  </si>
  <si>
    <t>منى ابو الجود الحناوي</t>
  </si>
  <si>
    <t>ولاء محفوض</t>
  </si>
  <si>
    <t>ولاء نصر</t>
  </si>
  <si>
    <t xml:space="preserve">نصر </t>
  </si>
  <si>
    <t>وليد علي</t>
  </si>
  <si>
    <t>يارا ابو ليل</t>
  </si>
  <si>
    <t>يارا الجبر</t>
  </si>
  <si>
    <t xml:space="preserve">سوسن </t>
  </si>
  <si>
    <t>يارا زين العابدين</t>
  </si>
  <si>
    <t>هبة قتوت</t>
  </si>
  <si>
    <t>يارا سريع</t>
  </si>
  <si>
    <t>يارا عيسى</t>
  </si>
  <si>
    <t>غيث</t>
  </si>
  <si>
    <t>ياسمين الأشقر</t>
  </si>
  <si>
    <t>منيف</t>
  </si>
  <si>
    <t>ياسمين الشويش</t>
  </si>
  <si>
    <t>الشويش</t>
  </si>
  <si>
    <t>ياسمين الغزالي</t>
  </si>
  <si>
    <t>عذرا</t>
  </si>
  <si>
    <t>ياسمين الفريح</t>
  </si>
  <si>
    <t>ياسين سعدا</t>
  </si>
  <si>
    <t>ياسين محمد</t>
  </si>
  <si>
    <t>يزن العموري</t>
  </si>
  <si>
    <t>آيات</t>
  </si>
  <si>
    <t>يمامه زينو</t>
  </si>
  <si>
    <t>طارق خدوج</t>
  </si>
  <si>
    <t>ريم الباشا</t>
  </si>
  <si>
    <t>هدايا عفا الرفاعي</t>
  </si>
  <si>
    <t>سندس اسعد</t>
  </si>
  <si>
    <t>وسام برزنجي الشهير بالنقشبندي</t>
  </si>
  <si>
    <t>محمد راتب دكاك</t>
  </si>
  <si>
    <t>محمد نيسان</t>
  </si>
  <si>
    <t>آلاء محمود</t>
  </si>
  <si>
    <t>نجوى الجبان</t>
  </si>
  <si>
    <t>ديالا عبد الله</t>
  </si>
  <si>
    <t xml:space="preserve">غازية </t>
  </si>
  <si>
    <t>دانيه نجيبه</t>
  </si>
  <si>
    <t>نغم عطيه</t>
  </si>
  <si>
    <t>اسيا</t>
  </si>
  <si>
    <t>مريم علويه</t>
  </si>
  <si>
    <t>عبداللطيف</t>
  </si>
  <si>
    <t>مجد حبيب</t>
  </si>
  <si>
    <t>بهاء الدين الرفاعي</t>
  </si>
  <si>
    <t>نصر زودة</t>
  </si>
  <si>
    <t>طارق السعدي</t>
  </si>
  <si>
    <t>عهد النحاس</t>
  </si>
  <si>
    <t>سعاد طعمه</t>
  </si>
  <si>
    <t>سلام مطاوع</t>
  </si>
  <si>
    <t>ابتهاج</t>
  </si>
  <si>
    <t>حلا</t>
  </si>
  <si>
    <t xml:space="preserve">المعلقه </t>
  </si>
  <si>
    <t xml:space="preserve">قطيفة </t>
  </si>
  <si>
    <t>اشرفية الوادي</t>
  </si>
  <si>
    <t>صيدا</t>
  </si>
  <si>
    <t xml:space="preserve">منين </t>
  </si>
  <si>
    <t>دمششق</t>
  </si>
  <si>
    <t xml:space="preserve">حزة </t>
  </si>
  <si>
    <t>جديدة الوادي</t>
  </si>
  <si>
    <t>حمص القصير</t>
  </si>
  <si>
    <t>عروسة الجبل</t>
  </si>
  <si>
    <t>حضر</t>
  </si>
  <si>
    <t>زوما</t>
  </si>
  <si>
    <t>صبياء</t>
  </si>
  <si>
    <t>الزبداني</t>
  </si>
  <si>
    <t>جبله</t>
  </si>
  <si>
    <t xml:space="preserve">سلمية </t>
  </si>
  <si>
    <t xml:space="preserve">عسال الورد </t>
  </si>
  <si>
    <t>الرقه</t>
  </si>
  <si>
    <t>كفتين</t>
  </si>
  <si>
    <t xml:space="preserve">نشابية </t>
  </si>
  <si>
    <t>قبر الست</t>
  </si>
  <si>
    <t xml:space="preserve">عين الفيجة </t>
  </si>
  <si>
    <t xml:space="preserve">الجلمة </t>
  </si>
  <si>
    <t xml:space="preserve">يادوده </t>
  </si>
  <si>
    <t>قنيطرة</t>
  </si>
  <si>
    <t>الشجر</t>
  </si>
  <si>
    <t>قدسيا</t>
  </si>
  <si>
    <t>شطحه</t>
  </si>
  <si>
    <t xml:space="preserve">حسينيات </t>
  </si>
  <si>
    <t>المصرية</t>
  </si>
  <si>
    <t>قبرالست</t>
  </si>
  <si>
    <t>سلحب</t>
  </si>
  <si>
    <t>جيبول</t>
  </si>
  <si>
    <t xml:space="preserve">القصيم </t>
  </si>
  <si>
    <t xml:space="preserve">بيت سحم </t>
  </si>
  <si>
    <t>المنصورة</t>
  </si>
  <si>
    <t>عسال الورد</t>
  </si>
  <si>
    <t>الأفغانية</t>
  </si>
  <si>
    <t>راس المعره</t>
  </si>
  <si>
    <t>عمان</t>
  </si>
  <si>
    <t>دروشا</t>
  </si>
  <si>
    <t>الحمراء الحديدة</t>
  </si>
  <si>
    <t>غلميسة</t>
  </si>
  <si>
    <t>السفيرة</t>
  </si>
  <si>
    <t>الجيزه</t>
  </si>
  <si>
    <t>تلكلخ</t>
  </si>
  <si>
    <t>الدرباسيه</t>
  </si>
  <si>
    <t>السويد</t>
  </si>
  <si>
    <t>مالكيه</t>
  </si>
  <si>
    <t>سويداء</t>
  </si>
  <si>
    <t>عبادة</t>
  </si>
  <si>
    <t>قيصما</t>
  </si>
  <si>
    <t xml:space="preserve">رضيمة اللواء </t>
  </si>
  <si>
    <t xml:space="preserve">مليحة </t>
  </si>
  <si>
    <t>الرقامه</t>
  </si>
  <si>
    <t>رويسه بدرية</t>
  </si>
  <si>
    <t>دير عطيه</t>
  </si>
  <si>
    <t>براق</t>
  </si>
  <si>
    <t xml:space="preserve">ديماس </t>
  </si>
  <si>
    <t>صرين قبلي</t>
  </si>
  <si>
    <t>الإيرانية</t>
  </si>
  <si>
    <t xml:space="preserve">سلحب </t>
  </si>
  <si>
    <t>إيطاليا - مودنا</t>
  </si>
  <si>
    <t>الهيت</t>
  </si>
  <si>
    <t>طيبة الامام</t>
  </si>
  <si>
    <t>مليحة العطش</t>
  </si>
  <si>
    <t xml:space="preserve">الكفر </t>
  </si>
  <si>
    <t xml:space="preserve">السحل </t>
  </si>
  <si>
    <t>تدمر</t>
  </si>
  <si>
    <t>معربا</t>
  </si>
  <si>
    <t xml:space="preserve">هيجانه </t>
  </si>
  <si>
    <t xml:space="preserve">قارة </t>
  </si>
  <si>
    <t>جيرودج</t>
  </si>
  <si>
    <t>الشقرانيه</t>
  </si>
  <si>
    <t>راس العين</t>
  </si>
  <si>
    <t>حزة</t>
  </si>
  <si>
    <t xml:space="preserve">ابطع </t>
  </si>
  <si>
    <t>الزريقية</t>
  </si>
  <si>
    <t>سملين</t>
  </si>
  <si>
    <t xml:space="preserve">كسوة </t>
  </si>
  <si>
    <t>الفوعه</t>
  </si>
  <si>
    <t>السيده زينب</t>
  </si>
  <si>
    <t>مخيم يرموك</t>
  </si>
  <si>
    <t>القسطل</t>
  </si>
  <si>
    <t xml:space="preserve">عاموده </t>
  </si>
  <si>
    <t>سلمية</t>
  </si>
  <si>
    <t>المبعوجة</t>
  </si>
  <si>
    <t xml:space="preserve">معضمية </t>
  </si>
  <si>
    <t>الخميسية</t>
  </si>
  <si>
    <t>عين ترما</t>
  </si>
  <si>
    <t xml:space="preserve">البصيرة </t>
  </si>
  <si>
    <t xml:space="preserve">دبي </t>
  </si>
  <si>
    <t xml:space="preserve">المالكية </t>
  </si>
  <si>
    <t>الكوم</t>
  </si>
  <si>
    <t xml:space="preserve">خان شيخون </t>
  </si>
  <si>
    <t>شق</t>
  </si>
  <si>
    <t>بشمس</t>
  </si>
  <si>
    <t>مليحة</t>
  </si>
  <si>
    <t xml:space="preserve">عرطوز </t>
  </si>
  <si>
    <t xml:space="preserve">قدسيا </t>
  </si>
  <si>
    <t>معرتمصرين</t>
  </si>
  <si>
    <t>عفرين</t>
  </si>
  <si>
    <t>حرف متور</t>
  </si>
  <si>
    <t>يوغسلافيا</t>
  </si>
  <si>
    <t>الحسكه</t>
  </si>
  <si>
    <t>نعمو الجرد</t>
  </si>
  <si>
    <t>راجو</t>
  </si>
  <si>
    <t>صبورة</t>
  </si>
  <si>
    <t>عتيبه</t>
  </si>
  <si>
    <t>كسوة</t>
  </si>
  <si>
    <t xml:space="preserve">القرداحة </t>
  </si>
  <si>
    <t>الخمس</t>
  </si>
  <si>
    <t>جباثا الخشب</t>
  </si>
  <si>
    <t xml:space="preserve">جرابلس </t>
  </si>
  <si>
    <t>حرستا البصل</t>
  </si>
  <si>
    <t>زمرين</t>
  </si>
  <si>
    <t xml:space="preserve">جيرود </t>
  </si>
  <si>
    <t>جديده</t>
  </si>
  <si>
    <t>هريره</t>
  </si>
  <si>
    <t>الشجرة</t>
  </si>
  <si>
    <t>اريحا</t>
  </si>
  <si>
    <t>ذيبيين</t>
  </si>
  <si>
    <t>الدريج</t>
  </si>
  <si>
    <t>ازوع</t>
  </si>
  <si>
    <t>حيالين</t>
  </si>
  <si>
    <t>بقعسم</t>
  </si>
  <si>
    <t>نافعه</t>
  </si>
  <si>
    <t>دير العصافير</t>
  </si>
  <si>
    <t>زبداني</t>
  </si>
  <si>
    <t>معره صيدنايا</t>
  </si>
  <si>
    <t>الذنيبه</t>
  </si>
  <si>
    <t>القنيطرة - حضر</t>
  </si>
  <si>
    <t>حرنة</t>
  </si>
  <si>
    <t>كفرشلاية</t>
  </si>
  <si>
    <t>معرة صيدنايا</t>
  </si>
  <si>
    <t>بعلبك</t>
  </si>
  <si>
    <t>الخرسا</t>
  </si>
  <si>
    <t>الثعلة</t>
  </si>
  <si>
    <t xml:space="preserve">جسرين </t>
  </si>
  <si>
    <t>سراقب</t>
  </si>
  <si>
    <t>العارضه</t>
  </si>
  <si>
    <t>الضمير</t>
  </si>
  <si>
    <t>القصير</t>
  </si>
  <si>
    <t>غصم</t>
  </si>
  <si>
    <t>ذكير</t>
  </si>
  <si>
    <t xml:space="preserve">ناصرية </t>
  </si>
  <si>
    <t>تسيل</t>
  </si>
  <si>
    <t>سرت</t>
  </si>
  <si>
    <t>هيجانه</t>
  </si>
  <si>
    <t>الجيد</t>
  </si>
  <si>
    <t>ارمناز</t>
  </si>
  <si>
    <t>انطاكيه</t>
  </si>
  <si>
    <t xml:space="preserve">حزه </t>
  </si>
  <si>
    <t>لاهثة</t>
  </si>
  <si>
    <t>جبعدين</t>
  </si>
  <si>
    <t>هامه</t>
  </si>
  <si>
    <t>ابو ظبي</t>
  </si>
  <si>
    <t>حورات عمورين</t>
  </si>
  <si>
    <t>بريطانيا</t>
  </si>
  <si>
    <t>درباسية</t>
  </si>
  <si>
    <t xml:space="preserve">القورية </t>
  </si>
  <si>
    <t xml:space="preserve">حرستا </t>
  </si>
  <si>
    <t>برمانه المشايخ</t>
  </si>
  <si>
    <t>الغزلانية</t>
  </si>
  <si>
    <t xml:space="preserve">ريف دمشق عربين </t>
  </si>
  <si>
    <t>زيانات</t>
  </si>
  <si>
    <t>مهين</t>
  </si>
  <si>
    <t xml:space="preserve">صماد </t>
  </si>
  <si>
    <t>معرتصرمين</t>
  </si>
  <si>
    <t>الحتان</t>
  </si>
  <si>
    <t>جديده عرطوز</t>
  </si>
  <si>
    <t>نبع الفوار</t>
  </si>
  <si>
    <t>شمسين</t>
  </si>
  <si>
    <t>30/8/1998</t>
  </si>
  <si>
    <t>الاحساء</t>
  </si>
  <si>
    <t>شياحات</t>
  </si>
  <si>
    <t>الهويا</t>
  </si>
  <si>
    <t>غباغب</t>
  </si>
  <si>
    <t>جبا</t>
  </si>
  <si>
    <t>هجين</t>
  </si>
  <si>
    <t>طرطوس الدريكيش</t>
  </si>
  <si>
    <t>موثبين</t>
  </si>
  <si>
    <t>شير الخراب</t>
  </si>
  <si>
    <t xml:space="preserve">الحجر الاسود </t>
  </si>
  <si>
    <t>ريف دمشق - ببيلا</t>
  </si>
  <si>
    <t>الطيبه</t>
  </si>
  <si>
    <t>ريف دمشق-ببيلا</t>
  </si>
  <si>
    <t>السحل</t>
  </si>
  <si>
    <t>الشارقه</t>
  </si>
  <si>
    <t>ناصرية</t>
  </si>
  <si>
    <t>ريف دمشق - جبل الشيخ-الريمه</t>
  </si>
  <si>
    <t>حزه</t>
  </si>
  <si>
    <t xml:space="preserve">عران </t>
  </si>
  <si>
    <t>السويداء/قنوات</t>
  </si>
  <si>
    <t xml:space="preserve">الصنمين </t>
  </si>
  <si>
    <t>الكتيبة</t>
  </si>
  <si>
    <t>ريف دمشق- جراجير</t>
  </si>
  <si>
    <t>مليحه</t>
  </si>
  <si>
    <t xml:space="preserve">ربله </t>
  </si>
  <si>
    <t>برد</t>
  </si>
  <si>
    <t>مرداش</t>
  </si>
  <si>
    <t>بوجاق</t>
  </si>
  <si>
    <t xml:space="preserve">معرتمصرين </t>
  </si>
  <si>
    <t>الخندق الغربي</t>
  </si>
  <si>
    <t>حفير تحتا</t>
  </si>
  <si>
    <t>الحجر الاسود -ريف دمشق</t>
  </si>
  <si>
    <t xml:space="preserve">المدينة المنورة </t>
  </si>
  <si>
    <t>قنا شمالي</t>
  </si>
  <si>
    <t>ريف دمشق- بيطارية</t>
  </si>
  <si>
    <t>درعا - نوى</t>
  </si>
  <si>
    <t xml:space="preserve">سبها </t>
  </si>
  <si>
    <t>السيسنيه</t>
  </si>
  <si>
    <t>جلميدون</t>
  </si>
  <si>
    <t>KSA</t>
  </si>
  <si>
    <t xml:space="preserve">قامعة المضيق </t>
  </si>
  <si>
    <t>ريف دمشق - عربين</t>
  </si>
  <si>
    <t>مقيليبة</t>
  </si>
  <si>
    <t>حماه-الدليبة</t>
  </si>
  <si>
    <t xml:space="preserve">قلعة جندل </t>
  </si>
  <si>
    <t>خميس مشيط</t>
  </si>
  <si>
    <t xml:space="preserve">حرستا البصل </t>
  </si>
  <si>
    <t>ليبيا - طرابلس</t>
  </si>
  <si>
    <t xml:space="preserve">دير عطية </t>
  </si>
  <si>
    <t>السعودية/جدة</t>
  </si>
  <si>
    <t>الثعله</t>
  </si>
  <si>
    <t>مياماس</t>
  </si>
  <si>
    <t>السويداء / عرمان</t>
  </si>
  <si>
    <t xml:space="preserve">ديرحافر </t>
  </si>
  <si>
    <t xml:space="preserve">ميادين </t>
  </si>
  <si>
    <t>البصيرة</t>
  </si>
  <si>
    <t>الشيخ علي</t>
  </si>
  <si>
    <t>بيت سابر</t>
  </si>
  <si>
    <t xml:space="preserve">شفيرين </t>
  </si>
  <si>
    <t>السويدا - خربا</t>
  </si>
  <si>
    <t>السيسنية</t>
  </si>
  <si>
    <t>السلمية -السعن</t>
  </si>
  <si>
    <t>المتونه</t>
  </si>
  <si>
    <t>مدينة البعث</t>
  </si>
  <si>
    <t>ساقية نجم</t>
  </si>
  <si>
    <t>فرزلا</t>
  </si>
  <si>
    <t>بيت عائشة - طرطوس</t>
  </si>
  <si>
    <t>ريف دمشق - اشرفية صحنايا</t>
  </si>
  <si>
    <t>جرين</t>
  </si>
  <si>
    <t>السويدا- الهويا</t>
  </si>
  <si>
    <t>التونسية</t>
  </si>
  <si>
    <t>البلاط</t>
  </si>
  <si>
    <t>الرقة - المنصورة</t>
  </si>
  <si>
    <t xml:space="preserve">مساكن غسوله </t>
  </si>
  <si>
    <t>ديرخبية - ريف دمشق</t>
  </si>
  <si>
    <t>الحارة</t>
  </si>
  <si>
    <t>شرعي</t>
  </si>
  <si>
    <t>الأولى</t>
  </si>
  <si>
    <t>معضهية</t>
  </si>
  <si>
    <t>السوسة</t>
  </si>
  <si>
    <t>انثى</t>
  </si>
  <si>
    <t>حمد عطية</t>
  </si>
  <si>
    <t>رابح خليل</t>
  </si>
  <si>
    <t>طارق المرزوقي</t>
  </si>
  <si>
    <t>محمود شوا</t>
  </si>
  <si>
    <t>حمد خلف</t>
  </si>
  <si>
    <t>اية زراع</t>
  </si>
  <si>
    <t>روان النجار</t>
  </si>
  <si>
    <t>عبدالعزيز مهره</t>
  </si>
  <si>
    <t>ليليا العسافين</t>
  </si>
  <si>
    <t>موفق الطرشان</t>
  </si>
  <si>
    <t>عبدالغفار</t>
  </si>
  <si>
    <t>ايهم المحمد</t>
  </si>
  <si>
    <t>مريم علي</t>
  </si>
  <si>
    <t>قنبر</t>
  </si>
  <si>
    <t>غدير الاعور</t>
  </si>
  <si>
    <t>بروج عمر</t>
  </si>
  <si>
    <t>محمدسمير</t>
  </si>
  <si>
    <t>تبارك</t>
  </si>
  <si>
    <t>إيناس الحجلي</t>
  </si>
  <si>
    <t>ماري الهريره</t>
  </si>
  <si>
    <t>مروان حسن</t>
  </si>
  <si>
    <t>مروه الطويل</t>
  </si>
  <si>
    <t>ميرنه الدريد</t>
  </si>
  <si>
    <t>وعد البيطار</t>
  </si>
  <si>
    <t>ديمه جليلاتي</t>
  </si>
  <si>
    <t>محمدسعيد</t>
  </si>
  <si>
    <t>ايمان ابولبده</t>
  </si>
  <si>
    <t>رشا مهدي</t>
  </si>
  <si>
    <t>عبير غريبه</t>
  </si>
  <si>
    <t>يوسف ابراهيم</t>
  </si>
  <si>
    <t>نور ابو شاهين</t>
  </si>
  <si>
    <t>اسماء عرابي</t>
  </si>
  <si>
    <t>شذى الكيلاني</t>
  </si>
  <si>
    <t>عبدالكريم آقبيق</t>
  </si>
  <si>
    <t>محمدانور</t>
  </si>
  <si>
    <t>ندى الديب</t>
  </si>
  <si>
    <t>طنوس</t>
  </si>
  <si>
    <t>زينه الخالدي</t>
  </si>
  <si>
    <t>زينب سلامه</t>
  </si>
  <si>
    <t>اياد ابو زيد</t>
  </si>
  <si>
    <t>حديث</t>
  </si>
  <si>
    <t>24/12/2019</t>
  </si>
  <si>
    <t>19/1/2020</t>
  </si>
  <si>
    <t>20/1/2020</t>
  </si>
  <si>
    <t>14/1/2020</t>
  </si>
  <si>
    <t>22/12/2019</t>
  </si>
  <si>
    <t>19/1/2019</t>
  </si>
  <si>
    <t>15/1/2020</t>
  </si>
  <si>
    <t>18/12/2019</t>
  </si>
  <si>
    <t>29/12/2019</t>
  </si>
  <si>
    <t>20/2/2020</t>
  </si>
  <si>
    <t>21/12/2019</t>
  </si>
  <si>
    <t>29/1/2020</t>
  </si>
  <si>
    <t>16/2/2020</t>
  </si>
  <si>
    <t>22/1/2020</t>
  </si>
  <si>
    <t>30/1/2020</t>
  </si>
  <si>
    <t>18/2/2020</t>
  </si>
  <si>
    <t>19/2/2020</t>
  </si>
  <si>
    <t>بلا</t>
  </si>
  <si>
    <t>27/1/2020</t>
  </si>
  <si>
    <t>19/12/2019</t>
  </si>
  <si>
    <t>إستمارة طالب برنامج الترجمة الفصل الثاني للعام الدراسي 2020/2019</t>
  </si>
  <si>
    <t xml:space="preserve">                                          المقررات المسجلة في الفصل الثاني للعام الدراسي 2019/ 2020
ملاحظة 1: أن اختيار جميع هذه المقررات تقع على مسؤولية الطالب وهي غير قابلة للتعديل بعد ارسال إيميل التسجيل للمرة الأولى.
ملاحظة 2 :يجب أن يكون تاريخ هذه الإستمارة مطابق لتاريخ رسالة التسجيل عبر البريد الإلكتروني وإلا تعتبر ملغاة .</t>
  </si>
  <si>
    <t>رسم تسجيل</t>
  </si>
  <si>
    <r>
      <t xml:space="preserve">ثم تسليم استمارة التسجيل مع إيصال المصرف إلى شؤون طلاب الترجمة - ;كلية الآداب - الطابق الثاني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</si>
  <si>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إرسال ملف الإستمارة (Excel ) عبر البريد الإلكتروني إلى العنوان التالي :
tra.ol1@damascusuniversity.edu.sy 
ويجب أن يكون موضوع الإيميل هو الرقم الإمتحاني للطالب</t>
  </si>
</sst>
</file>

<file path=xl/styles.xml><?xml version="1.0" encoding="utf-8"?>
<styleSheet xmlns="http://schemas.openxmlformats.org/spreadsheetml/2006/main">
  <fonts count="96">
    <font>
      <sz val="11"/>
      <color theme="1"/>
      <name val="Arial"/>
      <family val="2"/>
      <scheme val="minor"/>
    </font>
    <font>
      <b/>
      <sz val="10"/>
      <name val="Arial"/>
      <family val="2"/>
    </font>
    <font>
      <b/>
      <sz val="16"/>
      <name val="Arial"/>
      <family val="2"/>
    </font>
    <font>
      <b/>
      <sz val="12"/>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18"/>
      <color theme="1"/>
      <name val="Arial"/>
      <family val="2"/>
      <scheme val="minor"/>
    </font>
    <font>
      <b/>
      <u/>
      <sz val="12"/>
      <color theme="10"/>
      <name val="Arial"/>
      <family val="2"/>
    </font>
    <font>
      <sz val="16"/>
      <color theme="1"/>
      <name val="Arial"/>
      <family val="2"/>
      <scheme val="minor"/>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b/>
      <sz val="8"/>
      <name val="Arial"/>
      <family val="2"/>
    </font>
    <font>
      <sz val="8"/>
      <name val="Arial"/>
      <family val="2"/>
      <scheme val="minor"/>
    </font>
    <font>
      <sz val="11"/>
      <color theme="5" tint="0.59999389629810485"/>
      <name val="Arial"/>
      <family val="2"/>
      <scheme val="minor"/>
    </font>
    <font>
      <sz val="8"/>
      <color theme="1"/>
      <name val="Arial"/>
      <family val="2"/>
      <scheme val="minor"/>
    </font>
    <font>
      <b/>
      <sz val="12"/>
      <color rgb="FFFF0000"/>
      <name val="Sakkal Majalla"/>
    </font>
    <font>
      <sz val="8"/>
      <name val="Arial"/>
      <family val="2"/>
    </font>
    <font>
      <b/>
      <sz val="11"/>
      <name val="Sakkal Majalla"/>
    </font>
    <font>
      <b/>
      <sz val="11"/>
      <color theme="1"/>
      <name val="Sakkal Majalla"/>
    </font>
    <font>
      <b/>
      <sz val="12"/>
      <color theme="1"/>
      <name val="Sakkal Majalla"/>
    </font>
    <font>
      <sz val="10"/>
      <color theme="1"/>
      <name val="Sakkal Majalla"/>
    </font>
    <font>
      <b/>
      <sz val="16"/>
      <color theme="1"/>
      <name val="Sakkal Majalla"/>
    </font>
    <font>
      <sz val="14"/>
      <color theme="1"/>
      <name val="Sakkal Majalla"/>
    </font>
    <font>
      <sz val="14"/>
      <color theme="0"/>
      <name val="Sakkal Majalla"/>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1"/>
      <color theme="0"/>
      <name val="Sakkal Majalla"/>
    </font>
    <font>
      <b/>
      <u/>
      <sz val="16"/>
      <color theme="0"/>
      <name val="Sakkal Majalla"/>
    </font>
    <font>
      <b/>
      <sz val="16"/>
      <color rgb="FFFF0000"/>
      <name val="Sakkal Majalla"/>
    </font>
    <font>
      <b/>
      <u/>
      <sz val="12"/>
      <color theme="10"/>
      <name val="Sakkal Majalla"/>
    </font>
    <font>
      <b/>
      <sz val="16"/>
      <color rgb="FF0070C0"/>
      <name val="Sakkal Majalla"/>
    </font>
    <font>
      <sz val="11"/>
      <name val="Sakkal Majalla"/>
    </font>
    <font>
      <b/>
      <sz val="12"/>
      <color theme="0"/>
      <name val="Arial"/>
      <family val="2"/>
      <scheme val="minor"/>
    </font>
    <font>
      <b/>
      <sz val="12"/>
      <color theme="0"/>
      <name val="Sakkal Majalla"/>
    </font>
    <font>
      <sz val="12"/>
      <color theme="0"/>
      <name val="Arial"/>
      <family val="2"/>
    </font>
    <font>
      <b/>
      <sz val="11"/>
      <color theme="0"/>
      <name val="Arial"/>
      <family val="2"/>
      <scheme val="minor"/>
    </font>
    <font>
      <b/>
      <sz val="16"/>
      <color theme="4" tint="-0.249977111117893"/>
      <name val="Arial"/>
      <family val="2"/>
      <scheme val="minor"/>
    </font>
    <font>
      <b/>
      <sz val="12"/>
      <color rgb="FF0070C0"/>
      <name val="Arial"/>
      <family val="2"/>
      <scheme val="minor"/>
    </font>
    <font>
      <b/>
      <sz val="11"/>
      <color rgb="FF0070C0"/>
      <name val="Arial"/>
      <family val="2"/>
      <scheme val="minor"/>
    </font>
    <font>
      <sz val="9"/>
      <color indexed="81"/>
      <name val="Tahoma"/>
      <family val="2"/>
    </font>
    <font>
      <sz val="9"/>
      <color indexed="81"/>
      <name val="Tahoma"/>
      <charset val="178"/>
    </font>
  </fonts>
  <fills count="23">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3" tint="0.79998168889431442"/>
        <bgColor indexed="64"/>
      </patternFill>
    </fill>
  </fills>
  <borders count="178">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dashed">
        <color indexed="64"/>
      </left>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dashed">
        <color indexed="64"/>
      </right>
      <top/>
      <bottom style="medium">
        <color indexed="64"/>
      </bottom>
      <diagonal/>
    </border>
    <border>
      <left style="double">
        <color indexed="64"/>
      </left>
      <right/>
      <top/>
      <bottom/>
      <diagonal/>
    </border>
    <border>
      <left style="slantDashDot">
        <color indexed="64"/>
      </left>
      <right/>
      <top/>
      <bottom style="medium">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style="thick">
        <color theme="0"/>
      </left>
      <right/>
      <top style="medium">
        <color indexed="64"/>
      </top>
      <bottom style="medium">
        <color indexed="64"/>
      </bottom>
      <diagonal/>
    </border>
    <border>
      <left/>
      <right style="dashed">
        <color indexed="64"/>
      </right>
      <top style="medium">
        <color indexed="64"/>
      </top>
      <bottom/>
      <diagonal/>
    </border>
    <border>
      <left style="thin">
        <color indexed="64"/>
      </left>
      <right style="thin">
        <color indexed="64"/>
      </right>
      <top/>
      <bottom/>
      <diagonal/>
    </border>
    <border>
      <left/>
      <right/>
      <top/>
      <bottom style="medium">
        <color theme="0"/>
      </bottom>
      <diagonal/>
    </border>
    <border>
      <left/>
      <right/>
      <top style="medium">
        <color theme="0"/>
      </top>
      <bottom/>
      <diagonal/>
    </border>
    <border>
      <left/>
      <right/>
      <top style="thick">
        <color theme="0"/>
      </top>
      <bottom style="medium">
        <color indexed="64"/>
      </bottom>
      <diagonal/>
    </border>
    <border>
      <left/>
      <right/>
      <top style="medium">
        <color indexed="64"/>
      </top>
      <bottom style="thick">
        <color theme="0"/>
      </bottom>
      <diagonal/>
    </border>
    <border>
      <left/>
      <right/>
      <top style="medium">
        <color theme="0"/>
      </top>
      <bottom style="thick">
        <color theme="0"/>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top/>
      <bottom style="medium">
        <color indexed="64"/>
      </bottom>
      <diagonal/>
    </border>
    <border>
      <left/>
      <right style="slantDashDot">
        <color indexed="64"/>
      </right>
      <top/>
      <bottom style="medium">
        <color indexed="64"/>
      </bottom>
      <diagonal/>
    </border>
    <border>
      <left/>
      <right style="thin">
        <color indexed="64"/>
      </right>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double">
        <color indexed="64"/>
      </left>
      <right style="dashed">
        <color indexed="64"/>
      </right>
      <top style="double">
        <color indexed="64"/>
      </top>
      <bottom style="thin">
        <color indexed="64"/>
      </bottom>
      <diagonal/>
    </border>
    <border>
      <left style="dashed">
        <color indexed="64"/>
      </left>
      <right style="dashed">
        <color indexed="64"/>
      </right>
      <top style="double">
        <color indexed="64"/>
      </top>
      <bottom style="thin">
        <color indexed="64"/>
      </bottom>
      <diagonal/>
    </border>
    <border>
      <left style="double">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bottom style="thick">
        <color theme="0"/>
      </bottom>
      <diagonal/>
    </border>
    <border>
      <left style="thick">
        <color theme="0"/>
      </left>
      <right/>
      <top/>
      <bottom/>
      <diagonal/>
    </border>
    <border>
      <left style="thick">
        <color theme="0"/>
      </left>
      <right/>
      <top style="thick">
        <color theme="0"/>
      </top>
      <bottom/>
      <diagonal/>
    </border>
    <border>
      <left/>
      <right style="thick">
        <color theme="0"/>
      </right>
      <top style="thick">
        <color theme="0"/>
      </top>
      <bottom/>
      <diagonal/>
    </border>
    <border>
      <left style="double">
        <color indexed="64"/>
      </left>
      <right/>
      <top style="thin">
        <color indexed="64"/>
      </top>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0" fontId="14" fillId="0" borderId="0" applyNumberFormat="0" applyFill="0" applyBorder="0" applyAlignment="0" applyProtection="0"/>
    <xf numFmtId="0" fontId="10" fillId="0" borderId="0"/>
    <xf numFmtId="0" fontId="11" fillId="0" borderId="0"/>
  </cellStyleXfs>
  <cellXfs count="600">
    <xf numFmtId="0" fontId="0" fillId="0" borderId="0" xfId="0"/>
    <xf numFmtId="0" fontId="0" fillId="0" borderId="0" xfId="0" applyProtection="1">
      <protection hidden="1"/>
    </xf>
    <xf numFmtId="0" fontId="2" fillId="0" borderId="0" xfId="0" applyFont="1" applyProtection="1">
      <protection hidden="1"/>
    </xf>
    <xf numFmtId="0" fontId="16" fillId="0" borderId="0" xfId="0" applyFont="1" applyFill="1" applyBorder="1" applyProtection="1">
      <protection hidden="1"/>
    </xf>
    <xf numFmtId="0" fontId="17" fillId="0" borderId="0" xfId="0" applyFont="1" applyFill="1" applyBorder="1" applyAlignment="1" applyProtection="1">
      <alignment horizontal="center" vertical="center"/>
      <protection hidden="1"/>
    </xf>
    <xf numFmtId="0" fontId="17" fillId="0" borderId="0" xfId="0" applyFont="1" applyFill="1" applyBorder="1" applyProtection="1">
      <protection hidden="1"/>
    </xf>
    <xf numFmtId="0" fontId="18" fillId="0" borderId="0" xfId="0" applyFont="1" applyFill="1" applyBorder="1" applyAlignment="1" applyProtection="1">
      <protection hidden="1"/>
    </xf>
    <xf numFmtId="0" fontId="16" fillId="0" borderId="0" xfId="0" applyFont="1" applyFill="1" applyBorder="1" applyAlignment="1" applyProtection="1">
      <protection hidden="1"/>
    </xf>
    <xf numFmtId="0" fontId="17" fillId="0" borderId="0" xfId="0" applyFont="1" applyFill="1" applyBorder="1" applyAlignment="1" applyProtection="1">
      <alignment horizontal="center"/>
      <protection hidden="1"/>
    </xf>
    <xf numFmtId="0" fontId="19" fillId="0" borderId="0" xfId="0" applyFont="1" applyFill="1" applyBorder="1" applyAlignment="1" applyProtection="1">
      <alignment vertical="center"/>
      <protection hidden="1"/>
    </xf>
    <xf numFmtId="0" fontId="19" fillId="0" borderId="0" xfId="0" applyFont="1" applyFill="1" applyBorder="1" applyAlignment="1" applyProtection="1">
      <alignment horizontal="right" vertical="center"/>
      <protection hidden="1"/>
    </xf>
    <xf numFmtId="0" fontId="20" fillId="0" borderId="0" xfId="0" applyFont="1" applyFill="1" applyBorder="1" applyAlignment="1" applyProtection="1">
      <alignment vertical="center"/>
      <protection hidden="1"/>
    </xf>
    <xf numFmtId="0" fontId="21" fillId="0" borderId="0" xfId="1" applyFont="1" applyFill="1" applyBorder="1" applyProtection="1">
      <protection hidden="1"/>
    </xf>
    <xf numFmtId="0" fontId="17" fillId="0" borderId="0" xfId="0" applyFont="1" applyFill="1" applyBorder="1" applyAlignment="1" applyProtection="1">
      <alignment horizontal="center" vertical="center" wrapText="1"/>
      <protection hidden="1"/>
    </xf>
    <xf numFmtId="0" fontId="22" fillId="0" borderId="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4" fillId="0" borderId="0" xfId="0" applyFont="1" applyFill="1" applyBorder="1" applyAlignment="1" applyProtection="1">
      <alignment vertical="center" shrinkToFit="1"/>
      <protection hidden="1"/>
    </xf>
    <xf numFmtId="0" fontId="24"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right"/>
      <protection hidden="1"/>
    </xf>
    <xf numFmtId="0" fontId="24" fillId="0" borderId="0" xfId="0" applyFont="1" applyFill="1" applyBorder="1" applyAlignment="1" applyProtection="1">
      <alignment horizontal="center"/>
      <protection hidden="1"/>
    </xf>
    <xf numFmtId="0" fontId="25" fillId="0" borderId="0" xfId="0" applyFont="1" applyFill="1" applyBorder="1" applyAlignment="1" applyProtection="1">
      <alignment horizontal="center"/>
      <protection hidden="1"/>
    </xf>
    <xf numFmtId="0" fontId="24" fillId="0" borderId="0" xfId="0" applyFont="1" applyFill="1" applyBorder="1" applyProtection="1">
      <protection hidden="1"/>
    </xf>
    <xf numFmtId="0" fontId="17" fillId="0" borderId="0" xfId="0" applyFont="1" applyFill="1" applyBorder="1" applyAlignment="1" applyProtection="1">
      <alignment horizontal="right"/>
      <protection hidden="1"/>
    </xf>
    <xf numFmtId="0" fontId="26" fillId="0" borderId="0" xfId="0" applyFont="1" applyFill="1" applyBorder="1" applyAlignment="1" applyProtection="1">
      <protection hidden="1"/>
    </xf>
    <xf numFmtId="0" fontId="26" fillId="0" borderId="0" xfId="0" applyFont="1" applyFill="1" applyBorder="1" applyAlignment="1" applyProtection="1">
      <alignment vertical="center" textRotation="90"/>
      <protection hidden="1"/>
    </xf>
    <xf numFmtId="0" fontId="17" fillId="0" borderId="0" xfId="0" applyFont="1" applyFill="1" applyBorder="1" applyAlignment="1" applyProtection="1">
      <protection hidden="1"/>
    </xf>
    <xf numFmtId="0" fontId="26" fillId="0" borderId="0" xfId="0" applyFont="1" applyFill="1" applyBorder="1" applyAlignment="1" applyProtection="1">
      <alignment vertical="center"/>
      <protection hidden="1"/>
    </xf>
    <xf numFmtId="0" fontId="17" fillId="0" borderId="0" xfId="0" applyFont="1" applyFill="1" applyBorder="1" applyAlignment="1" applyProtection="1">
      <alignment vertical="center" wrapText="1"/>
      <protection hidden="1"/>
    </xf>
    <xf numFmtId="0" fontId="27" fillId="0" borderId="0" xfId="0" applyFont="1" applyFill="1" applyBorder="1" applyAlignment="1" applyProtection="1">
      <alignment shrinkToFit="1"/>
      <protection hidden="1"/>
    </xf>
    <xf numFmtId="0" fontId="28" fillId="0" borderId="0" xfId="0" applyFont="1" applyFill="1" applyBorder="1" applyAlignment="1" applyProtection="1">
      <protection hidden="1"/>
    </xf>
    <xf numFmtId="0" fontId="24" fillId="0" borderId="0" xfId="0" applyFont="1" applyFill="1" applyBorder="1" applyAlignment="1" applyProtection="1">
      <protection hidden="1"/>
    </xf>
    <xf numFmtId="0" fontId="29" fillId="3" borderId="1" xfId="0" applyFont="1" applyFill="1" applyBorder="1" applyAlignment="1" applyProtection="1">
      <alignment horizontal="center" vertical="center"/>
      <protection hidden="1"/>
    </xf>
    <xf numFmtId="0" fontId="0" fillId="0" borderId="0" xfId="0" applyProtection="1"/>
    <xf numFmtId="0" fontId="0" fillId="0" borderId="0" xfId="0" applyBorder="1" applyAlignment="1" applyProtection="1">
      <alignment horizontal="center" vertical="center"/>
      <protection hidden="1"/>
    </xf>
    <xf numFmtId="0" fontId="1"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0" fillId="0" borderId="22" xfId="0" applyBorder="1" applyAlignment="1" applyProtection="1">
      <alignment horizontal="center" vertical="center"/>
      <protection hidden="1"/>
    </xf>
    <xf numFmtId="0" fontId="6" fillId="5" borderId="0" xfId="0" applyFont="1" applyFill="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6" fillId="6" borderId="0" xfId="0" applyFont="1" applyFill="1" applyBorder="1" applyAlignment="1" applyProtection="1">
      <alignment horizontal="center" vertical="center" textRotation="90"/>
      <protection hidden="1"/>
    </xf>
    <xf numFmtId="0" fontId="13" fillId="0" borderId="0" xfId="0" applyFont="1" applyProtection="1">
      <protection hidden="1"/>
    </xf>
    <xf numFmtId="0" fontId="6" fillId="3" borderId="0" xfId="0" applyFont="1" applyFill="1" applyBorder="1" applyAlignment="1" applyProtection="1">
      <alignment horizontal="center" vertical="center"/>
      <protection hidden="1"/>
    </xf>
    <xf numFmtId="0" fontId="3" fillId="0" borderId="0" xfId="0" applyFont="1" applyFill="1" applyBorder="1" applyAlignment="1" applyProtection="1">
      <alignment vertical="center"/>
      <protection hidden="1"/>
    </xf>
    <xf numFmtId="0" fontId="6" fillId="3" borderId="28"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35" fillId="0" borderId="91" xfId="0" applyFont="1" applyBorder="1" applyAlignment="1" applyProtection="1">
      <alignment vertical="center" readingOrder="2"/>
      <protection hidden="1"/>
    </xf>
    <xf numFmtId="0" fontId="34" fillId="0" borderId="0" xfId="0" applyFont="1" applyFill="1" applyBorder="1" applyAlignment="1" applyProtection="1">
      <alignment vertical="center"/>
      <protection hidden="1"/>
    </xf>
    <xf numFmtId="0" fontId="58" fillId="16" borderId="0" xfId="0" applyFont="1" applyFill="1" applyBorder="1" applyAlignment="1" applyProtection="1">
      <alignment horizontal="center" vertical="center" wrapText="1"/>
      <protection hidden="1"/>
    </xf>
    <xf numFmtId="0" fontId="29" fillId="0" borderId="0" xfId="0" applyFont="1" applyAlignment="1" applyProtection="1">
      <alignment horizontal="center" vertical="center"/>
      <protection hidden="1"/>
    </xf>
    <xf numFmtId="0" fontId="59" fillId="2" borderId="30" xfId="0" applyFont="1" applyFill="1" applyBorder="1" applyAlignment="1" applyProtection="1">
      <alignment horizontal="center" vertical="center" wrapText="1"/>
      <protection hidden="1"/>
    </xf>
    <xf numFmtId="0" fontId="34" fillId="2" borderId="0" xfId="0" applyFont="1" applyFill="1" applyBorder="1" applyAlignment="1" applyProtection="1">
      <alignment horizontal="center" vertical="center"/>
      <protection hidden="1"/>
    </xf>
    <xf numFmtId="0" fontId="34" fillId="0" borderId="0" xfId="0" applyFont="1" applyFill="1" applyBorder="1" applyAlignment="1" applyProtection="1">
      <alignment vertical="center" shrinkToFit="1"/>
      <protection hidden="1"/>
    </xf>
    <xf numFmtId="0" fontId="34" fillId="0" borderId="0" xfId="0" applyFont="1" applyFill="1" applyBorder="1" applyAlignment="1" applyProtection="1">
      <alignment horizontal="center" vertical="center" shrinkToFit="1"/>
      <protection hidden="1"/>
    </xf>
    <xf numFmtId="0" fontId="54" fillId="0" borderId="0" xfId="0" applyFont="1" applyFill="1" applyAlignment="1" applyProtection="1">
      <alignment horizontal="center" vertical="center"/>
      <protection hidden="1"/>
    </xf>
    <xf numFmtId="0" fontId="34" fillId="0" borderId="29" xfId="0" applyFont="1" applyBorder="1" applyAlignment="1" applyProtection="1">
      <alignment horizontal="center" vertical="center"/>
      <protection hidden="1"/>
    </xf>
    <xf numFmtId="0" fontId="0" fillId="0" borderId="37" xfId="0" applyFont="1" applyBorder="1" applyAlignment="1" applyProtection="1">
      <alignment horizontal="center" vertical="center"/>
      <protection hidden="1"/>
    </xf>
    <xf numFmtId="0" fontId="0" fillId="0" borderId="99" xfId="0" applyFont="1" applyBorder="1" applyAlignment="1" applyProtection="1">
      <alignment horizontal="center" vertical="center"/>
      <protection hidden="1"/>
    </xf>
    <xf numFmtId="0" fontId="54" fillId="0" borderId="0" xfId="0" applyFont="1" applyAlignment="1" applyProtection="1">
      <alignment horizontal="center" vertical="center"/>
      <protection hidden="1"/>
    </xf>
    <xf numFmtId="0" fontId="34"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60" fillId="0" borderId="0" xfId="0" applyFont="1" applyFill="1" applyAlignment="1" applyProtection="1">
      <alignment horizontal="center" vertical="center"/>
      <protection hidden="1"/>
    </xf>
    <xf numFmtId="0" fontId="53" fillId="0" borderId="0" xfId="0" applyFont="1" applyFill="1" applyAlignment="1" applyProtection="1">
      <alignment horizontal="center" vertical="center"/>
      <protection hidden="1"/>
    </xf>
    <xf numFmtId="0" fontId="30" fillId="0" borderId="101" xfId="0" applyFont="1" applyFill="1"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103" xfId="0" applyBorder="1" applyAlignment="1" applyProtection="1">
      <alignment horizontal="center" vertical="center"/>
      <protection hidden="1"/>
    </xf>
    <xf numFmtId="0" fontId="0" fillId="0" borderId="0" xfId="0" applyAlignment="1" applyProtection="1">
      <alignment horizontal="center" vertical="center"/>
      <protection hidden="1"/>
    </xf>
    <xf numFmtId="0" fontId="34" fillId="0" borderId="0" xfId="0" applyFont="1" applyFill="1" applyBorder="1" applyAlignment="1" applyProtection="1">
      <alignment vertical="center" textRotation="90"/>
      <protection hidden="1"/>
    </xf>
    <xf numFmtId="0" fontId="34" fillId="0" borderId="0" xfId="0" applyFont="1" applyFill="1" applyBorder="1" applyAlignment="1" applyProtection="1">
      <alignment horizontal="center" vertical="top"/>
      <protection hidden="1"/>
    </xf>
    <xf numFmtId="0" fontId="34" fillId="0" borderId="0" xfId="0" applyFont="1" applyFill="1" applyBorder="1" applyAlignment="1" applyProtection="1">
      <alignment horizontal="center" vertical="center" textRotation="90"/>
      <protection hidden="1"/>
    </xf>
    <xf numFmtId="0" fontId="0" fillId="0" borderId="119" xfId="0" applyBorder="1" applyProtection="1">
      <protection hidden="1"/>
    </xf>
    <xf numFmtId="0" fontId="29" fillId="0" borderId="119" xfId="0" applyFont="1" applyBorder="1" applyProtection="1">
      <protection hidden="1"/>
    </xf>
    <xf numFmtId="0" fontId="34" fillId="0" borderId="117" xfId="0" applyFont="1" applyFill="1" applyBorder="1" applyAlignment="1" applyProtection="1">
      <alignment vertical="center" textRotation="90"/>
      <protection hidden="1"/>
    </xf>
    <xf numFmtId="0" fontId="0" fillId="0" borderId="117" xfId="0" applyFont="1" applyFill="1" applyBorder="1" applyAlignment="1" applyProtection="1">
      <alignment horizontal="center" vertical="center"/>
      <protection hidden="1"/>
    </xf>
    <xf numFmtId="0" fontId="34" fillId="0" borderId="119" xfId="0" applyFont="1" applyFill="1" applyBorder="1" applyAlignment="1" applyProtection="1">
      <alignment vertical="center" textRotation="90"/>
      <protection hidden="1"/>
    </xf>
    <xf numFmtId="0" fontId="0" fillId="0" borderId="119" xfId="0" applyFont="1" applyFill="1" applyBorder="1" applyAlignment="1" applyProtection="1">
      <alignment horizontal="center" vertical="center"/>
      <protection hidden="1"/>
    </xf>
    <xf numFmtId="0" fontId="9" fillId="0" borderId="0" xfId="0" applyFont="1" applyAlignment="1" applyProtection="1">
      <alignment horizontal="right" vertical="center"/>
      <protection hidden="1"/>
    </xf>
    <xf numFmtId="0" fontId="8" fillId="0" borderId="0" xfId="0" applyFont="1" applyBorder="1" applyAlignment="1" applyProtection="1">
      <protection hidden="1"/>
    </xf>
    <xf numFmtId="0" fontId="29" fillId="0" borderId="0" xfId="0" applyFont="1" applyProtection="1">
      <protection hidden="1"/>
    </xf>
    <xf numFmtId="0" fontId="29" fillId="0" borderId="0" xfId="0" applyFont="1" applyFill="1" applyBorder="1" applyProtection="1">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0" fontId="61" fillId="0" borderId="0" xfId="0" applyFont="1" applyFill="1" applyBorder="1" applyAlignment="1" applyProtection="1">
      <alignment vertical="center"/>
      <protection hidden="1"/>
    </xf>
    <xf numFmtId="0" fontId="64" fillId="0" borderId="35" xfId="0" applyFont="1" applyFill="1" applyBorder="1" applyAlignment="1" applyProtection="1">
      <alignment horizontal="center" vertical="center"/>
      <protection hidden="1"/>
    </xf>
    <xf numFmtId="0" fontId="30" fillId="0" borderId="35"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textRotation="90"/>
      <protection hidden="1"/>
    </xf>
    <xf numFmtId="0" fontId="0" fillId="0" borderId="0" xfId="0" applyFill="1" applyBorder="1" applyProtection="1"/>
    <xf numFmtId="0" fontId="6" fillId="0" borderId="0" xfId="0" applyFont="1" applyFill="1" applyBorder="1" applyAlignment="1" applyProtection="1">
      <alignment horizontal="center" vertical="center" shrinkToFit="1"/>
      <protection hidden="1"/>
    </xf>
    <xf numFmtId="0" fontId="30" fillId="0" borderId="59" xfId="0" applyFont="1" applyBorder="1" applyAlignment="1" applyProtection="1">
      <alignment horizontal="center" vertical="center"/>
      <protection hidden="1"/>
    </xf>
    <xf numFmtId="0" fontId="30" fillId="6" borderId="60" xfId="0" applyFont="1" applyFill="1" applyBorder="1" applyAlignment="1" applyProtection="1">
      <alignment horizontal="center" vertical="center" shrinkToFit="1"/>
      <protection hidden="1"/>
    </xf>
    <xf numFmtId="0" fontId="40"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shrinkToFit="1"/>
      <protection hidden="1"/>
    </xf>
    <xf numFmtId="0" fontId="45" fillId="6" borderId="60" xfId="1" applyFont="1" applyFill="1" applyBorder="1" applyAlignment="1" applyProtection="1">
      <alignment horizontal="center" vertical="center" shrinkToFit="1"/>
      <protection hidden="1"/>
    </xf>
    <xf numFmtId="0" fontId="26" fillId="6" borderId="125" xfId="0" applyFont="1" applyFill="1" applyBorder="1" applyAlignment="1" applyProtection="1">
      <alignment horizontal="center" vertical="center" shrinkToFit="1"/>
      <protection hidden="1"/>
    </xf>
    <xf numFmtId="0" fontId="69" fillId="11" borderId="128" xfId="0" applyFont="1" applyFill="1" applyBorder="1" applyAlignment="1" applyProtection="1">
      <alignment horizontal="center" vertical="center"/>
    </xf>
    <xf numFmtId="0" fontId="69" fillId="0" borderId="129" xfId="0" applyFont="1" applyFill="1" applyBorder="1" applyAlignment="1" applyProtection="1">
      <alignment horizontal="center" vertical="center"/>
    </xf>
    <xf numFmtId="49" fontId="0" fillId="0" borderId="0" xfId="0" applyNumberFormat="1" applyProtection="1"/>
    <xf numFmtId="0" fontId="0" fillId="5" borderId="32" xfId="0" applyFill="1" applyBorder="1" applyAlignment="1" applyProtection="1">
      <alignment wrapText="1"/>
    </xf>
    <xf numFmtId="0" fontId="0" fillId="5" borderId="32" xfId="0" applyFill="1" applyBorder="1" applyAlignment="1" applyProtection="1">
      <alignment wrapText="1"/>
      <protection locked="0"/>
    </xf>
    <xf numFmtId="0" fontId="0" fillId="0" borderId="1" xfId="0" applyFill="1" applyBorder="1" applyAlignment="1" applyProtection="1">
      <alignment wrapText="1"/>
    </xf>
    <xf numFmtId="0" fontId="69" fillId="11" borderId="129" xfId="0" applyFont="1" applyFill="1" applyBorder="1" applyAlignment="1" applyProtection="1">
      <alignment horizontal="center" vertical="center"/>
    </xf>
    <xf numFmtId="0" fontId="4" fillId="11" borderId="128" xfId="0" applyFont="1" applyFill="1" applyBorder="1" applyAlignment="1" applyProtection="1">
      <alignment horizontal="center" vertical="center"/>
    </xf>
    <xf numFmtId="14" fontId="0" fillId="5" borderId="32" xfId="0" applyNumberFormat="1" applyFill="1" applyBorder="1" applyAlignment="1" applyProtection="1">
      <alignment wrapText="1"/>
      <protection locked="0"/>
    </xf>
    <xf numFmtId="49" fontId="0" fillId="5" borderId="32" xfId="0" applyNumberFormat="1" applyFill="1" applyBorder="1" applyAlignment="1" applyProtection="1">
      <alignment wrapText="1"/>
      <protection locked="0"/>
    </xf>
    <xf numFmtId="0" fontId="69" fillId="11" borderId="122" xfId="0" applyFont="1" applyFill="1" applyBorder="1" applyAlignment="1" applyProtection="1">
      <alignment horizontal="center" vertical="center"/>
    </xf>
    <xf numFmtId="49" fontId="69" fillId="11" borderId="122" xfId="0" applyNumberFormat="1" applyFont="1" applyFill="1" applyBorder="1" applyAlignment="1" applyProtection="1">
      <alignment horizontal="center" vertical="center"/>
    </xf>
    <xf numFmtId="0" fontId="69" fillId="11" borderId="128" xfId="0" applyFont="1" applyFill="1" applyBorder="1" applyAlignment="1" applyProtection="1">
      <alignment horizontal="center" vertical="center" wrapText="1"/>
    </xf>
    <xf numFmtId="0" fontId="69" fillId="11" borderId="0" xfId="0" applyFont="1" applyFill="1" applyBorder="1" applyAlignment="1" applyProtection="1">
      <alignment horizontal="center" vertical="center"/>
    </xf>
    <xf numFmtId="0" fontId="13" fillId="0" borderId="0" xfId="0" applyFont="1" applyProtection="1"/>
    <xf numFmtId="0" fontId="6" fillId="3" borderId="121" xfId="0" applyFont="1" applyFill="1" applyBorder="1" applyAlignment="1" applyProtection="1">
      <alignment vertical="center"/>
      <protection hidden="1"/>
    </xf>
    <xf numFmtId="0" fontId="6" fillId="3" borderId="30" xfId="0" applyFont="1" applyFill="1" applyBorder="1" applyAlignment="1" applyProtection="1">
      <alignment horizontal="center" vertical="center"/>
      <protection hidden="1"/>
    </xf>
    <xf numFmtId="0" fontId="6" fillId="3" borderId="29"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3" fillId="3" borderId="134" xfId="0" applyFont="1" applyFill="1" applyBorder="1" applyAlignment="1" applyProtection="1">
      <alignment horizontal="center" vertical="center"/>
      <protection hidden="1"/>
    </xf>
    <xf numFmtId="0" fontId="3" fillId="3" borderId="135" xfId="0" applyFont="1" applyFill="1" applyBorder="1" applyAlignment="1" applyProtection="1">
      <alignment horizontal="center" vertical="center"/>
      <protection hidden="1"/>
    </xf>
    <xf numFmtId="0" fontId="0" fillId="0" borderId="0" xfId="0" applyAlignment="1" applyProtection="1">
      <protection hidden="1"/>
    </xf>
    <xf numFmtId="0" fontId="0" fillId="0" borderId="23" xfId="0" applyFont="1" applyBorder="1" applyProtection="1">
      <protection hidden="1"/>
    </xf>
    <xf numFmtId="0" fontId="15" fillId="0" borderId="34" xfId="0" applyFont="1" applyBorder="1" applyAlignment="1" applyProtection="1">
      <alignment vertical="center"/>
      <protection hidden="1"/>
    </xf>
    <xf numFmtId="0" fontId="4" fillId="0" borderId="23" xfId="0" applyFont="1" applyFill="1" applyBorder="1" applyAlignment="1" applyProtection="1">
      <alignment vertical="center" shrinkToFit="1"/>
      <protection hidden="1"/>
    </xf>
    <xf numFmtId="0" fontId="6" fillId="0" borderId="23" xfId="0" applyFont="1" applyFill="1" applyBorder="1" applyAlignment="1" applyProtection="1">
      <alignment horizontal="center" vertical="center" shrinkToFit="1"/>
      <protection hidden="1"/>
    </xf>
    <xf numFmtId="0" fontId="15" fillId="0" borderId="23" xfId="0" applyFont="1" applyFill="1" applyBorder="1" applyAlignment="1" applyProtection="1">
      <alignment horizontal="center" vertical="center"/>
      <protection hidden="1"/>
    </xf>
    <xf numFmtId="0" fontId="6" fillId="0" borderId="93" xfId="0" applyFont="1" applyFill="1" applyBorder="1" applyAlignment="1" applyProtection="1">
      <alignment horizontal="center" vertical="center"/>
      <protection hidden="1"/>
    </xf>
    <xf numFmtId="0" fontId="34" fillId="0" borderId="117" xfId="0" applyFont="1" applyFill="1" applyBorder="1" applyAlignment="1" applyProtection="1">
      <alignment horizontal="center" vertical="top"/>
      <protection hidden="1"/>
    </xf>
    <xf numFmtId="0" fontId="34" fillId="0" borderId="119" xfId="0" applyFont="1" applyFill="1" applyBorder="1" applyAlignment="1" applyProtection="1">
      <alignment horizontal="center" vertical="top"/>
      <protection hidden="1"/>
    </xf>
    <xf numFmtId="0" fontId="32" fillId="0" borderId="5" xfId="0" applyFont="1" applyBorder="1" applyAlignment="1" applyProtection="1">
      <alignment horizontal="center" vertical="center"/>
      <protection hidden="1"/>
    </xf>
    <xf numFmtId="0" fontId="32" fillId="0" borderId="22" xfId="0" applyFont="1" applyBorder="1" applyAlignment="1" applyProtection="1">
      <alignment horizontal="center" vertical="center"/>
      <protection hidden="1"/>
    </xf>
    <xf numFmtId="0" fontId="29" fillId="4" borderId="4" xfId="0" applyFont="1" applyFill="1" applyBorder="1" applyAlignment="1" applyProtection="1">
      <alignment horizontal="center" vertical="center"/>
      <protection hidden="1"/>
    </xf>
    <xf numFmtId="0" fontId="0" fillId="0" borderId="73" xfId="0" applyBorder="1" applyAlignment="1" applyProtection="1">
      <alignment vertical="center"/>
      <protection hidden="1"/>
    </xf>
    <xf numFmtId="0" fontId="36" fillId="0" borderId="0" xfId="0" applyFont="1" applyFill="1" applyBorder="1" applyProtection="1">
      <protection hidden="1"/>
    </xf>
    <xf numFmtId="0" fontId="0" fillId="0" borderId="62" xfId="0" applyBorder="1" applyAlignment="1" applyProtection="1">
      <alignment vertical="center"/>
      <protection hidden="1"/>
    </xf>
    <xf numFmtId="0" fontId="0" fillId="5" borderId="5" xfId="0" applyFill="1" applyBorder="1" applyAlignment="1" applyProtection="1">
      <alignment horizontal="center" vertical="center"/>
      <protection hidden="1"/>
    </xf>
    <xf numFmtId="0" fontId="0" fillId="5" borderId="6"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63" fillId="6" borderId="28" xfId="0" applyFont="1" applyFill="1" applyBorder="1" applyAlignment="1" applyProtection="1">
      <alignment vertical="center"/>
      <protection hidden="1"/>
    </xf>
    <xf numFmtId="0" fontId="0" fillId="3" borderId="1" xfId="0" applyFont="1" applyFill="1" applyBorder="1" applyAlignment="1" applyProtection="1">
      <alignment horizontal="center" vertical="center"/>
      <protection hidden="1"/>
    </xf>
    <xf numFmtId="0" fontId="13" fillId="0" borderId="62" xfId="0" applyFont="1" applyBorder="1" applyAlignment="1" applyProtection="1">
      <alignment vertical="center"/>
      <protection hidden="1"/>
    </xf>
    <xf numFmtId="0" fontId="3" fillId="3" borderId="131" xfId="0" applyFont="1" applyFill="1" applyBorder="1" applyAlignment="1" applyProtection="1">
      <alignment horizontal="center" vertical="center"/>
      <protection hidden="1"/>
    </xf>
    <xf numFmtId="0" fontId="3" fillId="3" borderId="132" xfId="0" applyFont="1" applyFill="1" applyBorder="1" applyAlignment="1" applyProtection="1">
      <alignment horizontal="center" vertical="center"/>
      <protection hidden="1"/>
    </xf>
    <xf numFmtId="0" fontId="29" fillId="7" borderId="10" xfId="0" applyFont="1" applyFill="1" applyBorder="1" applyAlignment="1" applyProtection="1">
      <alignment horizontal="center" vertical="center"/>
      <protection hidden="1"/>
    </xf>
    <xf numFmtId="0" fontId="13" fillId="6" borderId="8" xfId="0" applyFont="1" applyFill="1" applyBorder="1" applyAlignment="1" applyProtection="1">
      <alignment horizontal="center" vertical="center"/>
      <protection hidden="1"/>
    </xf>
    <xf numFmtId="0" fontId="0" fillId="0" borderId="0" xfId="0" applyFont="1" applyProtection="1">
      <protection hidden="1"/>
    </xf>
    <xf numFmtId="0" fontId="0" fillId="6" borderId="0" xfId="0" applyFont="1" applyFill="1" applyBorder="1" applyAlignment="1" applyProtection="1">
      <alignment vertical="center"/>
      <protection hidden="1"/>
    </xf>
    <xf numFmtId="0" fontId="0" fillId="0" borderId="0" xfId="0" applyFill="1" applyBorder="1" applyAlignment="1" applyProtection="1">
      <protection hidden="1"/>
    </xf>
    <xf numFmtId="0" fontId="62" fillId="0" borderId="0" xfId="0" applyFont="1" applyFill="1" applyBorder="1" applyProtection="1">
      <protection hidden="1"/>
    </xf>
    <xf numFmtId="0" fontId="32" fillId="0" borderId="0" xfId="0" applyFont="1" applyFill="1" applyAlignment="1" applyProtection="1">
      <alignment horizontal="center" vertical="center"/>
      <protection hidden="1"/>
    </xf>
    <xf numFmtId="0" fontId="38" fillId="13" borderId="63" xfId="0" applyFont="1" applyFill="1" applyBorder="1" applyAlignment="1" applyProtection="1">
      <alignment horizontal="center" vertical="center"/>
      <protection hidden="1"/>
    </xf>
    <xf numFmtId="0" fontId="38" fillId="13" borderId="64" xfId="0" applyFont="1" applyFill="1" applyBorder="1" applyAlignment="1" applyProtection="1">
      <alignment horizontal="center" vertical="center"/>
      <protection hidden="1"/>
    </xf>
    <xf numFmtId="14" fontId="38" fillId="13" borderId="64" xfId="0" applyNumberFormat="1" applyFont="1" applyFill="1" applyBorder="1" applyAlignment="1" applyProtection="1">
      <alignment horizontal="center" vertical="center"/>
      <protection hidden="1"/>
    </xf>
    <xf numFmtId="0" fontId="3" fillId="0" borderId="59" xfId="0" applyFont="1" applyFill="1" applyBorder="1" applyAlignment="1" applyProtection="1">
      <alignment vertical="center" shrinkToFit="1"/>
      <protection hidden="1"/>
    </xf>
    <xf numFmtId="0" fontId="3" fillId="0" borderId="59" xfId="0" applyFont="1" applyFill="1" applyBorder="1" applyAlignment="1" applyProtection="1">
      <alignment horizontal="center" vertical="center" shrinkToFit="1"/>
      <protection hidden="1"/>
    </xf>
    <xf numFmtId="0" fontId="26" fillId="0" borderId="59" xfId="0" applyFont="1" applyFill="1" applyBorder="1" applyAlignment="1" applyProtection="1">
      <alignment vertical="center" shrinkToFit="1"/>
      <protection hidden="1"/>
    </xf>
    <xf numFmtId="0" fontId="30" fillId="0" borderId="59" xfId="0" applyFont="1" applyFill="1" applyBorder="1" applyAlignment="1" applyProtection="1">
      <alignment horizontal="center" vertical="center"/>
      <protection hidden="1"/>
    </xf>
    <xf numFmtId="0" fontId="31" fillId="0" borderId="59" xfId="0" applyFont="1" applyFill="1" applyBorder="1" applyAlignment="1" applyProtection="1">
      <alignment vertical="center"/>
      <protection hidden="1"/>
    </xf>
    <xf numFmtId="0" fontId="0" fillId="0" borderId="0" xfId="0" applyFill="1" applyProtection="1">
      <protection hidden="1"/>
    </xf>
    <xf numFmtId="0" fontId="39" fillId="13" borderId="63" xfId="0" applyFont="1" applyFill="1" applyBorder="1" applyAlignment="1" applyProtection="1">
      <alignment horizontal="center" vertical="center"/>
      <protection hidden="1"/>
    </xf>
    <xf numFmtId="0" fontId="39" fillId="13" borderId="64" xfId="0" applyFont="1" applyFill="1" applyBorder="1" applyAlignment="1" applyProtection="1">
      <alignment horizontal="center" vertical="center"/>
      <protection hidden="1"/>
    </xf>
    <xf numFmtId="14" fontId="39" fillId="13" borderId="64" xfId="0" applyNumberFormat="1" applyFont="1" applyFill="1" applyBorder="1" applyAlignment="1" applyProtection="1">
      <alignment horizontal="center" vertical="center"/>
      <protection hidden="1"/>
    </xf>
    <xf numFmtId="0" fontId="3" fillId="6" borderId="15" xfId="0" applyFont="1" applyFill="1" applyBorder="1" applyAlignment="1" applyProtection="1">
      <alignment horizontal="center" vertical="center"/>
      <protection hidden="1"/>
    </xf>
    <xf numFmtId="0" fontId="3" fillId="9" borderId="16" xfId="0" applyFont="1" applyFill="1" applyBorder="1" applyAlignment="1" applyProtection="1">
      <alignment horizontal="center" vertical="center"/>
      <protection hidden="1"/>
    </xf>
    <xf numFmtId="0" fontId="3" fillId="6" borderId="18" xfId="0" applyFont="1" applyFill="1" applyBorder="1" applyAlignment="1" applyProtection="1">
      <alignment horizontal="center" vertical="center"/>
      <protection hidden="1"/>
    </xf>
    <xf numFmtId="0" fontId="3" fillId="9" borderId="19" xfId="0" applyFont="1" applyFill="1" applyBorder="1" applyAlignment="1" applyProtection="1">
      <alignment horizontal="center" vertical="center"/>
      <protection hidden="1"/>
    </xf>
    <xf numFmtId="0" fontId="3" fillId="6" borderId="20" xfId="0" applyFont="1" applyFill="1" applyBorder="1" applyAlignment="1" applyProtection="1">
      <alignment horizontal="center" vertical="center"/>
      <protection hidden="1"/>
    </xf>
    <xf numFmtId="0" fontId="3" fillId="9" borderId="17" xfId="0" applyFont="1" applyFill="1" applyBorder="1" applyAlignment="1" applyProtection="1">
      <alignment horizontal="center" vertical="center"/>
      <protection hidden="1"/>
    </xf>
    <xf numFmtId="0" fontId="3" fillId="6" borderId="21" xfId="0" applyFont="1" applyFill="1" applyBorder="1" applyAlignment="1" applyProtection="1">
      <alignment horizontal="center" vertical="center"/>
      <protection hidden="1"/>
    </xf>
    <xf numFmtId="0" fontId="40" fillId="14" borderId="65" xfId="0" applyFont="1" applyFill="1" applyBorder="1" applyAlignment="1" applyProtection="1">
      <alignment horizontal="center" vertical="center"/>
      <protection hidden="1"/>
    </xf>
    <xf numFmtId="0" fontId="40" fillId="14" borderId="66" xfId="0" applyFont="1" applyFill="1" applyBorder="1" applyAlignment="1" applyProtection="1">
      <alignment horizontal="center" vertical="center"/>
      <protection hidden="1"/>
    </xf>
    <xf numFmtId="14" fontId="40" fillId="14" borderId="66" xfId="0" applyNumberFormat="1" applyFont="1" applyFill="1" applyBorder="1" applyAlignment="1" applyProtection="1">
      <alignment horizontal="center" vertical="center"/>
      <protection hidden="1"/>
    </xf>
    <xf numFmtId="49" fontId="40" fillId="14" borderId="66" xfId="0" applyNumberFormat="1" applyFont="1" applyFill="1" applyBorder="1" applyAlignment="1" applyProtection="1">
      <alignment horizontal="center" vertical="center"/>
      <protection hidden="1"/>
    </xf>
    <xf numFmtId="0" fontId="40" fillId="14" borderId="67" xfId="0" applyFont="1" applyFill="1" applyBorder="1" applyAlignment="1" applyProtection="1">
      <alignment horizontal="center" vertical="center"/>
      <protection hidden="1"/>
    </xf>
    <xf numFmtId="0" fontId="31" fillId="4" borderId="83" xfId="0" applyFont="1" applyFill="1" applyBorder="1" applyAlignment="1" applyProtection="1">
      <alignment horizontal="center" vertical="center"/>
      <protection hidden="1"/>
    </xf>
    <xf numFmtId="0" fontId="31" fillId="4" borderId="86" xfId="0" applyFont="1" applyFill="1" applyBorder="1" applyAlignment="1" applyProtection="1">
      <alignment horizontal="center" vertical="center"/>
      <protection hidden="1"/>
    </xf>
    <xf numFmtId="49" fontId="31" fillId="4" borderId="84" xfId="0" applyNumberFormat="1" applyFont="1" applyFill="1" applyBorder="1" applyAlignment="1" applyProtection="1">
      <alignment horizontal="center" vertical="center"/>
      <protection hidden="1"/>
    </xf>
    <xf numFmtId="0" fontId="31" fillId="4" borderId="85" xfId="0" applyFont="1" applyFill="1" applyBorder="1" applyAlignment="1" applyProtection="1">
      <alignment horizontal="center" vertical="center" wrapText="1"/>
      <protection hidden="1"/>
    </xf>
    <xf numFmtId="0" fontId="40" fillId="11" borderId="68" xfId="0" applyFont="1" applyFill="1" applyBorder="1" applyAlignment="1" applyProtection="1">
      <alignment horizontal="center" vertical="center"/>
      <protection hidden="1"/>
    </xf>
    <xf numFmtId="0" fontId="40" fillId="11" borderId="66" xfId="0" applyFont="1" applyFill="1" applyBorder="1" applyAlignment="1" applyProtection="1">
      <alignment horizontal="center" vertical="center"/>
      <protection hidden="1"/>
    </xf>
    <xf numFmtId="0" fontId="40" fillId="11" borderId="76" xfId="0" applyFont="1" applyFill="1" applyBorder="1" applyAlignment="1" applyProtection="1">
      <alignment horizontal="center" vertical="center"/>
      <protection hidden="1"/>
    </xf>
    <xf numFmtId="0" fontId="31" fillId="15" borderId="75" xfId="0" applyFont="1" applyFill="1" applyBorder="1" applyAlignment="1" applyProtection="1">
      <alignment horizontal="center" vertical="center"/>
      <protection hidden="1"/>
    </xf>
    <xf numFmtId="0" fontId="3" fillId="6" borderId="12" xfId="0" applyFont="1" applyFill="1" applyBorder="1" applyAlignment="1" applyProtection="1">
      <alignment horizontal="center" vertical="center"/>
      <protection hidden="1"/>
    </xf>
    <xf numFmtId="0" fontId="3" fillId="9" borderId="11" xfId="0" applyFont="1" applyFill="1" applyBorder="1" applyAlignment="1" applyProtection="1">
      <alignment horizontal="center" vertical="center"/>
      <protection hidden="1"/>
    </xf>
    <xf numFmtId="0" fontId="3" fillId="9" borderId="14" xfId="0" applyFont="1" applyFill="1" applyBorder="1" applyAlignment="1" applyProtection="1">
      <alignment horizontal="center" vertical="center"/>
      <protection hidden="1"/>
    </xf>
    <xf numFmtId="0" fontId="3" fillId="9" borderId="13" xfId="0" applyFont="1" applyFill="1" applyBorder="1" applyAlignment="1" applyProtection="1">
      <alignment horizontal="center" vertical="center"/>
      <protection hidden="1"/>
    </xf>
    <xf numFmtId="14" fontId="30" fillId="0" borderId="36" xfId="0" applyNumberFormat="1" applyFont="1" applyFill="1" applyBorder="1" applyAlignment="1" applyProtection="1">
      <alignment horizontal="center" vertical="center"/>
      <protection hidden="1"/>
    </xf>
    <xf numFmtId="14" fontId="30" fillId="0" borderId="37" xfId="0" applyNumberFormat="1" applyFont="1" applyFill="1" applyBorder="1" applyAlignment="1" applyProtection="1">
      <alignment horizontal="center" vertical="center"/>
      <protection hidden="1"/>
    </xf>
    <xf numFmtId="0" fontId="30" fillId="0" borderId="36" xfId="0" applyFont="1" applyFill="1" applyBorder="1" applyAlignment="1" applyProtection="1">
      <alignment horizontal="center" vertical="center"/>
      <protection hidden="1"/>
    </xf>
    <xf numFmtId="0" fontId="30" fillId="0" borderId="39" xfId="0" applyFont="1" applyFill="1" applyBorder="1" applyAlignment="1" applyProtection="1">
      <alignment horizontal="center" vertical="center"/>
      <protection hidden="1"/>
    </xf>
    <xf numFmtId="1" fontId="30" fillId="0" borderId="38" xfId="0" applyNumberFormat="1" applyFont="1" applyFill="1" applyBorder="1" applyAlignment="1" applyProtection="1">
      <alignment horizontal="center" vertical="center"/>
      <protection hidden="1"/>
    </xf>
    <xf numFmtId="0" fontId="31" fillId="0" borderId="36" xfId="0" applyFont="1" applyFill="1" applyBorder="1" applyAlignment="1" applyProtection="1">
      <alignment horizontal="center" vertical="center"/>
      <protection hidden="1"/>
    </xf>
    <xf numFmtId="0" fontId="0" fillId="0" borderId="31" xfId="0" applyFill="1" applyBorder="1" applyAlignment="1" applyProtection="1">
      <alignment horizontal="center" vertical="center"/>
      <protection hidden="1"/>
    </xf>
    <xf numFmtId="0" fontId="0" fillId="0" borderId="32" xfId="0" applyFill="1" applyBorder="1" applyAlignment="1" applyProtection="1">
      <alignment horizontal="center" vertical="center"/>
      <protection hidden="1"/>
    </xf>
    <xf numFmtId="14" fontId="0" fillId="0" borderId="0" xfId="0" applyNumberFormat="1" applyFill="1" applyProtection="1">
      <protection hidden="1"/>
    </xf>
    <xf numFmtId="0" fontId="0" fillId="0" borderId="0" xfId="0" applyNumberFormat="1" applyProtection="1">
      <protection hidden="1"/>
    </xf>
    <xf numFmtId="0" fontId="69" fillId="11" borderId="138" xfId="0" applyFont="1" applyFill="1" applyBorder="1" applyAlignment="1" applyProtection="1">
      <alignment horizontal="center" vertical="center"/>
    </xf>
    <xf numFmtId="0" fontId="0" fillId="0" borderId="0" xfId="0" applyAlignment="1" applyProtection="1">
      <alignment wrapText="1"/>
    </xf>
    <xf numFmtId="0" fontId="74" fillId="0" borderId="0" xfId="0" applyFont="1"/>
    <xf numFmtId="0" fontId="77" fillId="0" borderId="0" xfId="0" applyFont="1" applyAlignment="1">
      <alignment horizontal="center"/>
    </xf>
    <xf numFmtId="0" fontId="77" fillId="0" borderId="0" xfId="0" applyFont="1"/>
    <xf numFmtId="0" fontId="80" fillId="13" borderId="151" xfId="1" applyFont="1" applyFill="1" applyBorder="1"/>
    <xf numFmtId="0" fontId="72" fillId="0" borderId="0" xfId="0" applyFont="1" applyAlignment="1"/>
    <xf numFmtId="0" fontId="72" fillId="0" borderId="0" xfId="0" applyFont="1" applyAlignment="1">
      <alignment horizontal="center"/>
    </xf>
    <xf numFmtId="0" fontId="84" fillId="0" borderId="0" xfId="1" applyFont="1" applyFill="1" applyBorder="1" applyAlignment="1">
      <alignment vertical="center" wrapText="1"/>
    </xf>
    <xf numFmtId="0" fontId="74" fillId="0" borderId="0" xfId="0" applyFont="1" applyFill="1"/>
    <xf numFmtId="0" fontId="84" fillId="0" borderId="0" xfId="1" applyFont="1" applyFill="1" applyAlignment="1"/>
    <xf numFmtId="0" fontId="74" fillId="0" borderId="0" xfId="0" applyFont="1" applyAlignment="1"/>
    <xf numFmtId="0" fontId="86" fillId="5" borderId="35" xfId="0" applyFont="1" applyFill="1" applyBorder="1" applyAlignment="1" applyProtection="1">
      <alignment horizontal="center" vertical="center"/>
      <protection hidden="1"/>
    </xf>
    <xf numFmtId="0" fontId="86" fillId="3" borderId="37" xfId="0" applyFont="1" applyFill="1" applyBorder="1" applyAlignment="1" applyProtection="1">
      <alignment horizontal="center" vertical="center"/>
      <protection hidden="1"/>
    </xf>
    <xf numFmtId="0" fontId="86" fillId="5" borderId="163" xfId="0" applyFont="1" applyFill="1" applyBorder="1" applyAlignment="1" applyProtection="1">
      <alignment horizontal="center" vertical="center"/>
      <protection hidden="1"/>
    </xf>
    <xf numFmtId="0" fontId="86" fillId="3" borderId="164" xfId="0" applyFont="1" applyFill="1" applyBorder="1" applyAlignment="1" applyProtection="1">
      <alignment horizontal="center" vertical="center"/>
      <protection hidden="1"/>
    </xf>
    <xf numFmtId="0" fontId="86" fillId="17" borderId="161" xfId="0" applyFont="1" applyFill="1" applyBorder="1" applyAlignment="1" applyProtection="1">
      <alignment horizontal="center" vertical="center"/>
      <protection hidden="1"/>
    </xf>
    <xf numFmtId="0" fontId="86" fillId="17" borderId="162" xfId="0" applyFont="1" applyFill="1" applyBorder="1" applyAlignment="1" applyProtection="1">
      <alignment horizontal="center" vertical="center"/>
      <protection hidden="1"/>
    </xf>
    <xf numFmtId="0" fontId="40" fillId="17" borderId="0" xfId="0" applyFont="1" applyFill="1" applyBorder="1" applyAlignment="1" applyProtection="1">
      <alignment horizontal="center" vertical="center"/>
      <protection hidden="1"/>
    </xf>
    <xf numFmtId="0" fontId="86" fillId="17" borderId="35" xfId="0" applyFont="1" applyFill="1" applyBorder="1" applyAlignment="1" applyProtection="1">
      <alignment horizontal="center" vertical="center"/>
      <protection hidden="1"/>
    </xf>
    <xf numFmtId="0" fontId="86" fillId="17" borderId="37" xfId="0" applyFont="1" applyFill="1" applyBorder="1" applyAlignment="1" applyProtection="1">
      <alignment horizontal="center" vertical="center"/>
      <protection hidden="1"/>
    </xf>
    <xf numFmtId="0" fontId="36" fillId="17" borderId="0" xfId="0" applyFont="1" applyFill="1" applyBorder="1" applyProtection="1">
      <protection hidden="1"/>
    </xf>
    <xf numFmtId="0" fontId="52" fillId="12" borderId="61" xfId="0" applyFont="1" applyFill="1" applyBorder="1" applyAlignment="1" applyProtection="1">
      <alignment horizontal="center" vertical="center" shrinkToFit="1"/>
      <protection hidden="1"/>
    </xf>
    <xf numFmtId="0" fontId="87" fillId="12" borderId="59" xfId="0" applyFont="1" applyFill="1" applyBorder="1" applyAlignment="1" applyProtection="1">
      <alignment vertical="center" shrinkToFit="1"/>
      <protection hidden="1"/>
    </xf>
    <xf numFmtId="0" fontId="87" fillId="12" borderId="61" xfId="0" applyFont="1" applyFill="1" applyBorder="1" applyAlignment="1" applyProtection="1">
      <alignment horizontal="center" vertical="center" shrinkToFit="1"/>
      <protection hidden="1"/>
    </xf>
    <xf numFmtId="0" fontId="52" fillId="12" borderId="74" xfId="0" applyFont="1" applyFill="1" applyBorder="1" applyAlignment="1" applyProtection="1">
      <alignment horizontal="center" vertical="center" shrinkToFit="1"/>
      <protection hidden="1"/>
    </xf>
    <xf numFmtId="0" fontId="89" fillId="12" borderId="5" xfId="0" applyNumberFormat="1" applyFont="1" applyFill="1" applyBorder="1" applyAlignment="1" applyProtection="1">
      <alignment horizontal="center" vertical="center" shrinkToFit="1"/>
      <protection hidden="1"/>
    </xf>
    <xf numFmtId="0" fontId="7" fillId="3" borderId="30" xfId="0" applyFont="1" applyFill="1" applyBorder="1" applyAlignment="1" applyProtection="1">
      <alignment horizontal="center" vertical="center"/>
      <protection hidden="1"/>
    </xf>
    <xf numFmtId="0" fontId="7" fillId="3" borderId="29" xfId="0" applyFont="1" applyFill="1" applyBorder="1" applyAlignment="1" applyProtection="1">
      <alignment horizontal="center" vertical="center"/>
      <protection hidden="1"/>
    </xf>
    <xf numFmtId="0" fontId="7" fillId="3" borderId="2" xfId="0" applyFont="1" applyFill="1" applyBorder="1" applyAlignment="1" applyProtection="1">
      <alignment horizontal="center" vertical="center"/>
      <protection hidden="1"/>
    </xf>
    <xf numFmtId="0" fontId="0" fillId="0" borderId="27" xfId="0" applyFill="1" applyBorder="1" applyAlignment="1" applyProtection="1">
      <alignment vertical="center"/>
      <protection hidden="1"/>
    </xf>
    <xf numFmtId="0" fontId="63" fillId="0" borderId="28" xfId="0" applyFont="1" applyFill="1" applyBorder="1" applyAlignment="1" applyProtection="1">
      <alignment vertical="center"/>
      <protection hidden="1"/>
    </xf>
    <xf numFmtId="0" fontId="13" fillId="0" borderId="27" xfId="0" applyFont="1" applyFill="1" applyBorder="1" applyAlignment="1" applyProtection="1">
      <alignment vertical="center"/>
      <protection hidden="1"/>
    </xf>
    <xf numFmtId="0" fontId="90" fillId="12" borderId="0" xfId="0" applyFont="1" applyFill="1" applyBorder="1" applyAlignment="1" applyProtection="1">
      <protection hidden="1"/>
    </xf>
    <xf numFmtId="0" fontId="30" fillId="12" borderId="0" xfId="0" applyFont="1" applyFill="1" applyBorder="1" applyAlignment="1" applyProtection="1">
      <alignment horizontal="center" vertical="center"/>
      <protection hidden="1"/>
    </xf>
    <xf numFmtId="0" fontId="0" fillId="12" borderId="0" xfId="0" applyFill="1" applyAlignment="1" applyProtection="1">
      <protection hidden="1"/>
    </xf>
    <xf numFmtId="0" fontId="90" fillId="12" borderId="171" xfId="0" applyFont="1" applyFill="1" applyBorder="1" applyAlignment="1" applyProtection="1">
      <protection hidden="1"/>
    </xf>
    <xf numFmtId="0" fontId="0" fillId="12" borderId="0" xfId="0" applyFill="1" applyBorder="1" applyAlignment="1" applyProtection="1">
      <protection hidden="1"/>
    </xf>
    <xf numFmtId="0" fontId="0" fillId="0" borderId="0" xfId="0" applyFill="1" applyAlignment="1" applyProtection="1">
      <protection hidden="1"/>
    </xf>
    <xf numFmtId="0" fontId="26" fillId="0" borderId="123" xfId="0" applyNumberFormat="1" applyFont="1" applyFill="1" applyBorder="1" applyAlignment="1" applyProtection="1">
      <alignment vertical="center" shrinkToFit="1"/>
      <protection hidden="1"/>
    </xf>
    <xf numFmtId="0" fontId="36" fillId="0" borderId="0" xfId="0" applyFont="1" applyFill="1" applyProtection="1">
      <protection hidden="1"/>
    </xf>
    <xf numFmtId="0" fontId="30" fillId="0" borderId="0" xfId="0" applyFont="1" applyFill="1" applyBorder="1" applyAlignment="1" applyProtection="1">
      <protection hidden="1"/>
    </xf>
    <xf numFmtId="0" fontId="91" fillId="22" borderId="9" xfId="0" applyFont="1" applyFill="1" applyBorder="1" applyAlignment="1" applyProtection="1">
      <alignment horizontal="center" vertical="center"/>
      <protection locked="0" hidden="1"/>
    </xf>
    <xf numFmtId="0" fontId="91" fillId="22" borderId="37" xfId="0" applyFont="1" applyFill="1" applyBorder="1" applyAlignment="1" applyProtection="1">
      <alignment horizontal="center" vertical="center"/>
      <protection locked="0" hidden="1"/>
    </xf>
    <xf numFmtId="0" fontId="92" fillId="22" borderId="3" xfId="0" applyFont="1" applyFill="1" applyBorder="1" applyAlignment="1" applyProtection="1">
      <alignment horizontal="center" vertical="center"/>
      <protection hidden="1"/>
    </xf>
    <xf numFmtId="0" fontId="92" fillId="22" borderId="99" xfId="0" applyFont="1" applyFill="1" applyBorder="1" applyAlignment="1" applyProtection="1">
      <alignment horizontal="center" vertical="center"/>
      <protection hidden="1"/>
    </xf>
    <xf numFmtId="0" fontId="92" fillId="22" borderId="133" xfId="0" applyFont="1" applyFill="1" applyBorder="1" applyAlignment="1" applyProtection="1">
      <alignment horizontal="center" vertical="center"/>
      <protection hidden="1"/>
    </xf>
    <xf numFmtId="0" fontId="93" fillId="22" borderId="3" xfId="0" applyFont="1" applyFill="1" applyBorder="1" applyAlignment="1" applyProtection="1">
      <alignment horizontal="center" vertical="center"/>
      <protection hidden="1"/>
    </xf>
    <xf numFmtId="0" fontId="93" fillId="22" borderId="99" xfId="0" applyFont="1" applyFill="1" applyBorder="1" applyAlignment="1" applyProtection="1">
      <alignment horizontal="center" vertical="center"/>
      <protection hidden="1"/>
    </xf>
    <xf numFmtId="0" fontId="93" fillId="22" borderId="133" xfId="0" applyFont="1" applyFill="1" applyBorder="1" applyAlignment="1" applyProtection="1">
      <alignment horizontal="center" vertical="center"/>
      <protection hidden="1"/>
    </xf>
    <xf numFmtId="49" fontId="31" fillId="3" borderId="60" xfId="0" applyNumberFormat="1" applyFont="1" applyFill="1" applyBorder="1" applyAlignment="1" applyProtection="1">
      <alignment horizontal="center" vertical="center" shrinkToFit="1"/>
      <protection hidden="1"/>
    </xf>
    <xf numFmtId="0" fontId="3" fillId="5" borderId="6" xfId="0" applyFont="1" applyFill="1" applyBorder="1" applyAlignment="1" applyProtection="1">
      <alignment horizontal="center" vertical="center"/>
      <protection hidden="1"/>
    </xf>
    <xf numFmtId="0" fontId="0" fillId="0" borderId="0" xfId="0" applyFill="1" applyAlignment="1" applyProtection="1">
      <alignment horizontal="center"/>
      <protection hidden="1"/>
    </xf>
    <xf numFmtId="0" fontId="33" fillId="12" borderId="8" xfId="0" applyFont="1" applyFill="1" applyBorder="1" applyAlignment="1" applyProtection="1">
      <alignment horizontal="center" vertical="center"/>
      <protection hidden="1"/>
    </xf>
    <xf numFmtId="0" fontId="52" fillId="12" borderId="60" xfId="0" applyFont="1" applyFill="1" applyBorder="1" applyAlignment="1" applyProtection="1">
      <alignment horizontal="center" vertical="center" shrinkToFit="1"/>
      <protection hidden="1"/>
    </xf>
    <xf numFmtId="0" fontId="31" fillId="3" borderId="60" xfId="0" applyFont="1" applyFill="1" applyBorder="1" applyAlignment="1" applyProtection="1">
      <alignment horizontal="center" vertical="center" shrinkToFit="1"/>
      <protection hidden="1"/>
    </xf>
    <xf numFmtId="0" fontId="52" fillId="12" borderId="0" xfId="0" applyFont="1" applyFill="1" applyBorder="1" applyAlignment="1" applyProtection="1">
      <alignment horizontal="center" vertical="center" shrinkToFit="1"/>
      <protection hidden="1"/>
    </xf>
    <xf numFmtId="0" fontId="52" fillId="12" borderId="59" xfId="0" applyFont="1" applyFill="1" applyBorder="1" applyAlignment="1" applyProtection="1">
      <alignment horizontal="center" vertical="center" shrinkToFit="1"/>
      <protection hidden="1"/>
    </xf>
    <xf numFmtId="0" fontId="87" fillId="12" borderId="59" xfId="0" applyFont="1" applyFill="1" applyBorder="1" applyAlignment="1" applyProtection="1">
      <alignment horizontal="center" vertical="center" shrinkToFit="1"/>
      <protection hidden="1"/>
    </xf>
    <xf numFmtId="0" fontId="91" fillId="22" borderId="37" xfId="0" applyFont="1" applyFill="1" applyBorder="1" applyAlignment="1" applyProtection="1">
      <alignment horizontal="center" vertical="center"/>
      <protection hidden="1"/>
    </xf>
    <xf numFmtId="0" fontId="13" fillId="0" borderId="0" xfId="0" applyFont="1"/>
    <xf numFmtId="0" fontId="73" fillId="13" borderId="147" xfId="0" applyFont="1" applyFill="1" applyBorder="1" applyAlignment="1">
      <alignment horizontal="right" readingOrder="1"/>
    </xf>
    <xf numFmtId="0" fontId="73" fillId="13" borderId="155" xfId="0" applyFont="1" applyFill="1" applyBorder="1" applyAlignment="1">
      <alignment horizontal="right" readingOrder="1"/>
    </xf>
    <xf numFmtId="0" fontId="73" fillId="13" borderId="156" xfId="0" applyFont="1" applyFill="1" applyBorder="1" applyAlignment="1">
      <alignment horizontal="right" vertical="center"/>
    </xf>
    <xf numFmtId="0" fontId="73" fillId="13" borderId="157" xfId="0" applyFont="1" applyFill="1" applyBorder="1" applyAlignment="1">
      <alignment horizontal="right" vertical="center"/>
    </xf>
    <xf numFmtId="0" fontId="73" fillId="13" borderId="158" xfId="0" applyFont="1" applyFill="1" applyBorder="1" applyAlignment="1">
      <alignment horizontal="right" vertical="center"/>
    </xf>
    <xf numFmtId="0" fontId="82" fillId="13" borderId="74" xfId="1" applyFont="1" applyFill="1" applyBorder="1" applyAlignment="1">
      <alignment horizontal="center"/>
    </xf>
    <xf numFmtId="0" fontId="82" fillId="13" borderId="151" xfId="1" applyFont="1" applyFill="1" applyBorder="1" applyAlignment="1">
      <alignment horizontal="center"/>
    </xf>
    <xf numFmtId="0" fontId="73" fillId="13" borderId="152" xfId="0" applyFont="1" applyFill="1" applyBorder="1" applyAlignment="1">
      <alignment horizontal="right"/>
    </xf>
    <xf numFmtId="0" fontId="73" fillId="13" borderId="153" xfId="0" applyFont="1" applyFill="1" applyBorder="1" applyAlignment="1">
      <alignment horizontal="right"/>
    </xf>
    <xf numFmtId="0" fontId="73" fillId="13" borderId="154" xfId="0" applyFont="1" applyFill="1" applyBorder="1" applyAlignment="1">
      <alignment horizontal="right"/>
    </xf>
    <xf numFmtId="9" fontId="73" fillId="13" borderId="147" xfId="0" applyNumberFormat="1" applyFont="1" applyFill="1" applyBorder="1" applyAlignment="1">
      <alignment horizontal="right" vertical="center"/>
    </xf>
    <xf numFmtId="0" fontId="73" fillId="13" borderId="155" xfId="0" applyFont="1" applyFill="1" applyBorder="1" applyAlignment="1">
      <alignment horizontal="right" vertical="center"/>
    </xf>
    <xf numFmtId="9" fontId="73" fillId="13" borderId="159" xfId="0" applyNumberFormat="1" applyFont="1" applyFill="1" applyBorder="1" applyAlignment="1">
      <alignment horizontal="right" vertical="center"/>
    </xf>
    <xf numFmtId="0" fontId="73" fillId="13" borderId="160" xfId="0" applyFont="1" applyFill="1" applyBorder="1" applyAlignment="1">
      <alignment horizontal="right" vertical="center"/>
    </xf>
    <xf numFmtId="0" fontId="73" fillId="13" borderId="124" xfId="0" applyFont="1" applyFill="1" applyBorder="1" applyAlignment="1">
      <alignment horizontal="center" vertical="center" wrapText="1"/>
    </xf>
    <xf numFmtId="0" fontId="73" fillId="13" borderId="0" xfId="0" applyFont="1" applyFill="1" applyBorder="1" applyAlignment="1">
      <alignment horizontal="center" vertical="center" wrapText="1"/>
    </xf>
    <xf numFmtId="0" fontId="73" fillId="13" borderId="123" xfId="0" applyFont="1" applyFill="1" applyBorder="1" applyAlignment="1">
      <alignment horizontal="center" vertical="center" wrapText="1"/>
    </xf>
    <xf numFmtId="0" fontId="73" fillId="13" borderId="146" xfId="0" applyFont="1" applyFill="1" applyBorder="1" applyAlignment="1">
      <alignment horizontal="right" vertical="center" wrapText="1"/>
    </xf>
    <xf numFmtId="0" fontId="73" fillId="13" borderId="147" xfId="0" applyFont="1" applyFill="1" applyBorder="1" applyAlignment="1">
      <alignment horizontal="right" vertical="center" wrapText="1"/>
    </xf>
    <xf numFmtId="0" fontId="73" fillId="13" borderId="147" xfId="0" applyFont="1" applyFill="1" applyBorder="1" applyAlignment="1">
      <alignment horizontal="right"/>
    </xf>
    <xf numFmtId="0" fontId="73" fillId="13" borderId="155" xfId="0" applyFont="1" applyFill="1" applyBorder="1" applyAlignment="1">
      <alignment horizontal="right"/>
    </xf>
    <xf numFmtId="0" fontId="73" fillId="13" borderId="152" xfId="0" applyFont="1" applyFill="1" applyBorder="1" applyAlignment="1">
      <alignment horizontal="right" vertical="center"/>
    </xf>
    <xf numFmtId="0" fontId="73" fillId="13" borderId="153" xfId="0" applyFont="1" applyFill="1" applyBorder="1" applyAlignment="1">
      <alignment horizontal="right" vertical="center"/>
    </xf>
    <xf numFmtId="0" fontId="73" fillId="13" borderId="154" xfId="0" applyFont="1" applyFill="1" applyBorder="1" applyAlignment="1">
      <alignment horizontal="right" vertical="center"/>
    </xf>
    <xf numFmtId="9" fontId="73" fillId="13" borderId="147" xfId="0" applyNumberFormat="1" applyFont="1" applyFill="1" applyBorder="1" applyAlignment="1">
      <alignment horizontal="right" vertical="center" wrapText="1"/>
    </xf>
    <xf numFmtId="0" fontId="73" fillId="13" borderId="155" xfId="0" applyFont="1" applyFill="1" applyBorder="1" applyAlignment="1">
      <alignment horizontal="right" vertical="center" wrapText="1"/>
    </xf>
    <xf numFmtId="0" fontId="73" fillId="13" borderId="152" xfId="0" applyFont="1" applyFill="1" applyBorder="1" applyAlignment="1">
      <alignment horizontal="right" wrapText="1"/>
    </xf>
    <xf numFmtId="0" fontId="73" fillId="13" borderId="153" xfId="0" applyFont="1" applyFill="1" applyBorder="1" applyAlignment="1">
      <alignment horizontal="right" wrapText="1"/>
    </xf>
    <xf numFmtId="0" fontId="73" fillId="13" borderId="154" xfId="0" applyFont="1" applyFill="1" applyBorder="1" applyAlignment="1">
      <alignment horizontal="right" wrapText="1"/>
    </xf>
    <xf numFmtId="0" fontId="73" fillId="13" borderId="150" xfId="0" applyFont="1" applyFill="1" applyBorder="1" applyAlignment="1">
      <alignment horizontal="right" wrapText="1"/>
    </xf>
    <xf numFmtId="0" fontId="73" fillId="13" borderId="74" xfId="0" applyFont="1" applyFill="1" applyBorder="1" applyAlignment="1">
      <alignment horizontal="right" wrapText="1"/>
    </xf>
    <xf numFmtId="0" fontId="73" fillId="13" borderId="151" xfId="0" applyFont="1" applyFill="1" applyBorder="1" applyAlignment="1">
      <alignment horizontal="right" wrapText="1"/>
    </xf>
    <xf numFmtId="0" fontId="83" fillId="0" borderId="0" xfId="0" applyFont="1" applyAlignment="1">
      <alignment horizontal="center" vertical="center" wrapText="1"/>
    </xf>
    <xf numFmtId="0" fontId="83" fillId="0" borderId="0" xfId="0" applyFont="1" applyAlignment="1">
      <alignment horizontal="center" vertical="center"/>
    </xf>
    <xf numFmtId="0" fontId="73" fillId="13" borderId="124" xfId="0" applyFont="1" applyFill="1" applyBorder="1" applyAlignment="1">
      <alignment horizontal="right" wrapText="1"/>
    </xf>
    <xf numFmtId="0" fontId="73" fillId="13" borderId="0" xfId="0" applyFont="1" applyFill="1" applyBorder="1" applyAlignment="1">
      <alignment horizontal="right" wrapText="1"/>
    </xf>
    <xf numFmtId="0" fontId="73" fillId="13" borderId="8" xfId="0" applyFont="1" applyFill="1" applyBorder="1" applyAlignment="1">
      <alignment horizontal="right" wrapText="1"/>
    </xf>
    <xf numFmtId="0" fontId="76" fillId="0" borderId="0" xfId="0" applyFont="1" applyBorder="1" applyAlignment="1">
      <alignment horizontal="right" vertical="center" wrapText="1"/>
    </xf>
    <xf numFmtId="0" fontId="76" fillId="0" borderId="0" xfId="0" applyFont="1" applyFill="1" applyBorder="1" applyAlignment="1">
      <alignment horizontal="right" vertical="center" wrapText="1"/>
    </xf>
    <xf numFmtId="0" fontId="76" fillId="0" borderId="0" xfId="0" applyFont="1" applyFill="1" applyAlignment="1">
      <alignment horizontal="center"/>
    </xf>
    <xf numFmtId="0" fontId="85" fillId="0" borderId="27" xfId="0" applyFont="1" applyBorder="1" applyAlignment="1">
      <alignment horizontal="center" wrapText="1"/>
    </xf>
    <xf numFmtId="0" fontId="85" fillId="0" borderId="5" xfId="0" applyFont="1" applyBorder="1" applyAlignment="1">
      <alignment horizontal="center" wrapText="1"/>
    </xf>
    <xf numFmtId="0" fontId="85" fillId="0" borderId="58" xfId="0" applyFont="1" applyBorder="1" applyAlignment="1">
      <alignment horizontal="center" wrapText="1"/>
    </xf>
    <xf numFmtId="0" fontId="85" fillId="0" borderId="28" xfId="0" applyFont="1" applyBorder="1" applyAlignment="1">
      <alignment horizontal="center" wrapText="1"/>
    </xf>
    <xf numFmtId="0" fontId="85" fillId="0" borderId="0" xfId="0" applyFont="1" applyBorder="1" applyAlignment="1">
      <alignment horizontal="center" wrapText="1"/>
    </xf>
    <xf numFmtId="0" fontId="85" fillId="0" borderId="42" xfId="0" applyFont="1" applyBorder="1" applyAlignment="1">
      <alignment horizontal="center" wrapText="1"/>
    </xf>
    <xf numFmtId="0" fontId="85" fillId="0" borderId="7" xfId="0" applyFont="1" applyBorder="1" applyAlignment="1">
      <alignment horizontal="center" wrapText="1"/>
    </xf>
    <xf numFmtId="0" fontId="85" fillId="0" borderId="8" xfId="0" applyFont="1" applyBorder="1" applyAlignment="1">
      <alignment horizontal="center" wrapText="1"/>
    </xf>
    <xf numFmtId="0" fontId="85" fillId="0" borderId="44" xfId="0" applyFont="1" applyBorder="1" applyAlignment="1">
      <alignment horizontal="center" wrapText="1"/>
    </xf>
    <xf numFmtId="0" fontId="75" fillId="0" borderId="0" xfId="0" applyFont="1" applyAlignment="1">
      <alignment horizontal="center"/>
    </xf>
    <xf numFmtId="0" fontId="76" fillId="0" borderId="8" xfId="0" applyFont="1" applyBorder="1" applyAlignment="1">
      <alignment horizontal="right"/>
    </xf>
    <xf numFmtId="0" fontId="78" fillId="13" borderId="139" xfId="0" applyFont="1" applyFill="1" applyBorder="1" applyAlignment="1">
      <alignment horizontal="center" vertical="center"/>
    </xf>
    <xf numFmtId="0" fontId="79" fillId="13" borderId="140" xfId="0" applyFont="1" applyFill="1" applyBorder="1" applyAlignment="1">
      <alignment horizontal="center" vertical="center"/>
    </xf>
    <xf numFmtId="0" fontId="79" fillId="13" borderId="146" xfId="0" applyFont="1" applyFill="1" applyBorder="1" applyAlignment="1">
      <alignment horizontal="center" vertical="center"/>
    </xf>
    <xf numFmtId="0" fontId="79" fillId="13" borderId="147" xfId="0" applyFont="1" applyFill="1" applyBorder="1" applyAlignment="1">
      <alignment horizontal="center" vertical="center"/>
    </xf>
    <xf numFmtId="0" fontId="79" fillId="13" borderId="141" xfId="0" applyFont="1" applyFill="1" applyBorder="1" applyAlignment="1">
      <alignment horizontal="center" vertical="center"/>
    </xf>
    <xf numFmtId="0" fontId="79" fillId="13" borderId="142" xfId="0" applyFont="1" applyFill="1" applyBorder="1" applyAlignment="1">
      <alignment horizontal="center" vertical="center"/>
    </xf>
    <xf numFmtId="0" fontId="79" fillId="13" borderId="148" xfId="0" applyFont="1" applyFill="1" applyBorder="1" applyAlignment="1">
      <alignment horizontal="center" vertical="center"/>
    </xf>
    <xf numFmtId="0" fontId="79" fillId="13" borderId="149" xfId="0" applyFont="1" applyFill="1" applyBorder="1" applyAlignment="1">
      <alignment horizontal="center" vertical="center"/>
    </xf>
    <xf numFmtId="0" fontId="80" fillId="13" borderId="143" xfId="1" applyFont="1" applyFill="1" applyBorder="1" applyAlignment="1">
      <alignment horizontal="right"/>
    </xf>
    <xf numFmtId="0" fontId="80" fillId="13" borderId="144" xfId="1" applyFont="1" applyFill="1" applyBorder="1" applyAlignment="1">
      <alignment horizontal="right"/>
    </xf>
    <xf numFmtId="0" fontId="80" fillId="13" borderId="145" xfId="1" applyFont="1" applyFill="1" applyBorder="1" applyAlignment="1">
      <alignment horizontal="right"/>
    </xf>
    <xf numFmtId="9" fontId="73" fillId="13" borderId="147" xfId="1" applyNumberFormat="1" applyFont="1" applyFill="1" applyBorder="1" applyAlignment="1">
      <alignment horizontal="right" vertical="center"/>
    </xf>
    <xf numFmtId="0" fontId="73" fillId="13" borderId="155" xfId="1" applyFont="1" applyFill="1" applyBorder="1" applyAlignment="1">
      <alignment horizontal="right" vertical="center"/>
    </xf>
    <xf numFmtId="0" fontId="73" fillId="13" borderId="150" xfId="0" applyFont="1" applyFill="1" applyBorder="1" applyAlignment="1">
      <alignment horizontal="center"/>
    </xf>
    <xf numFmtId="0" fontId="73" fillId="13" borderId="74" xfId="0" applyFont="1" applyFill="1" applyBorder="1" applyAlignment="1">
      <alignment horizontal="center"/>
    </xf>
    <xf numFmtId="0" fontId="73" fillId="13" borderId="146" xfId="0" applyFont="1" applyFill="1" applyBorder="1" applyAlignment="1">
      <alignment horizontal="right" vertical="center"/>
    </xf>
    <xf numFmtId="0" fontId="73" fillId="13" borderId="147" xfId="0" applyFont="1" applyFill="1" applyBorder="1" applyAlignment="1">
      <alignment horizontal="right" vertical="center"/>
    </xf>
    <xf numFmtId="0" fontId="80" fillId="13" borderId="150" xfId="1" applyFont="1" applyFill="1" applyBorder="1" applyAlignment="1">
      <alignment horizontal="right"/>
    </xf>
    <xf numFmtId="0" fontId="80" fillId="13" borderId="74" xfId="1" applyFont="1" applyFill="1" applyBorder="1" applyAlignment="1">
      <alignment horizontal="right"/>
    </xf>
    <xf numFmtId="0" fontId="80" fillId="13" borderId="151" xfId="1" applyFont="1" applyFill="1" applyBorder="1" applyAlignment="1">
      <alignment horizontal="right"/>
    </xf>
    <xf numFmtId="0" fontId="73" fillId="13" borderId="150" xfId="0" applyFont="1" applyFill="1" applyBorder="1" applyAlignment="1">
      <alignment horizontal="right"/>
    </xf>
    <xf numFmtId="0" fontId="73" fillId="13" borderId="74" xfId="0" applyFont="1" applyFill="1" applyBorder="1" applyAlignment="1">
      <alignment horizontal="right"/>
    </xf>
    <xf numFmtId="0" fontId="73" fillId="13" borderId="151" xfId="0" applyFont="1" applyFill="1" applyBorder="1" applyAlignment="1">
      <alignment horizontal="right"/>
    </xf>
    <xf numFmtId="0" fontId="81" fillId="13" borderId="147" xfId="0" applyFont="1" applyFill="1" applyBorder="1" applyAlignment="1">
      <alignment horizontal="right" vertical="center"/>
    </xf>
    <xf numFmtId="0" fontId="81" fillId="13" borderId="155" xfId="0" applyFont="1" applyFill="1" applyBorder="1" applyAlignment="1">
      <alignment horizontal="right" vertical="center"/>
    </xf>
    <xf numFmtId="0" fontId="69" fillId="11" borderId="130" xfId="0" applyFont="1" applyFill="1" applyBorder="1" applyAlignment="1" applyProtection="1">
      <alignment horizontal="center" vertical="center"/>
    </xf>
    <xf numFmtId="0" fontId="69" fillId="11" borderId="24" xfId="0" applyFont="1" applyFill="1" applyBorder="1" applyAlignment="1" applyProtection="1">
      <alignment horizontal="center" vertical="center"/>
    </xf>
    <xf numFmtId="0" fontId="0" fillId="5" borderId="129"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31" fillId="3" borderId="0" xfId="0" applyFont="1" applyFill="1" applyBorder="1" applyAlignment="1" applyProtection="1">
      <alignment horizontal="center" vertical="center" shrinkToFit="1"/>
      <protection hidden="1"/>
    </xf>
    <xf numFmtId="0" fontId="52" fillId="12" borderId="59" xfId="0" applyFont="1" applyFill="1" applyBorder="1" applyAlignment="1" applyProtection="1">
      <alignment horizontal="center" vertical="center" shrinkToFit="1"/>
      <protection hidden="1"/>
    </xf>
    <xf numFmtId="0" fontId="65" fillId="3" borderId="60" xfId="0" applyFont="1" applyFill="1" applyBorder="1" applyAlignment="1" applyProtection="1">
      <alignment horizontal="center" vertical="center" shrinkToFit="1"/>
      <protection hidden="1"/>
    </xf>
    <xf numFmtId="0" fontId="52" fillId="12" borderId="125" xfId="0" applyFont="1" applyFill="1" applyBorder="1" applyAlignment="1" applyProtection="1">
      <alignment horizontal="center" vertical="center" shrinkToFit="1"/>
      <protection hidden="1"/>
    </xf>
    <xf numFmtId="0" fontId="26" fillId="3" borderId="61" xfId="0" applyFont="1" applyFill="1" applyBorder="1" applyAlignment="1" applyProtection="1">
      <alignment horizontal="center" vertical="center" shrinkToFit="1"/>
      <protection hidden="1"/>
    </xf>
    <xf numFmtId="0" fontId="52" fillId="12" borderId="124" xfId="0" applyFont="1" applyFill="1" applyBorder="1" applyAlignment="1" applyProtection="1">
      <alignment horizontal="center" vertical="center" shrinkToFit="1"/>
      <protection hidden="1"/>
    </xf>
    <xf numFmtId="0" fontId="3" fillId="3" borderId="0" xfId="0" applyFont="1" applyFill="1" applyBorder="1" applyAlignment="1" applyProtection="1">
      <alignment horizontal="center" vertical="center" shrinkToFit="1"/>
      <protection hidden="1"/>
    </xf>
    <xf numFmtId="0" fontId="52" fillId="12" borderId="90" xfId="0" applyNumberFormat="1" applyFont="1" applyFill="1" applyBorder="1" applyAlignment="1" applyProtection="1">
      <alignment horizontal="center" vertical="center" shrinkToFit="1"/>
      <protection hidden="1"/>
    </xf>
    <xf numFmtId="0" fontId="26" fillId="3" borderId="0" xfId="0" applyNumberFormat="1" applyFont="1" applyFill="1" applyBorder="1" applyAlignment="1" applyProtection="1">
      <alignment horizontal="center" vertical="center" shrinkToFit="1"/>
      <protection hidden="1"/>
    </xf>
    <xf numFmtId="0" fontId="52" fillId="12" borderId="5" xfId="0" applyFont="1" applyFill="1" applyBorder="1" applyAlignment="1" applyProtection="1">
      <alignment horizontal="center" vertical="center" shrinkToFit="1"/>
      <protection hidden="1"/>
    </xf>
    <xf numFmtId="14" fontId="31" fillId="3" borderId="59" xfId="0" applyNumberFormat="1" applyFont="1" applyFill="1" applyBorder="1" applyAlignment="1" applyProtection="1">
      <alignment horizontal="center" vertical="center" shrinkToFit="1"/>
      <protection hidden="1"/>
    </xf>
    <xf numFmtId="0" fontId="31" fillId="3" borderId="0" xfId="0" applyFont="1" applyFill="1" applyBorder="1" applyAlignment="1" applyProtection="1">
      <alignment horizontal="center" vertical="center" shrinkToFit="1"/>
      <protection locked="0" hidden="1"/>
    </xf>
    <xf numFmtId="0" fontId="52" fillId="12" borderId="0" xfId="0" applyFont="1" applyFill="1" applyBorder="1" applyAlignment="1" applyProtection="1">
      <alignment horizontal="center" vertical="center" shrinkToFit="1"/>
      <protection hidden="1"/>
    </xf>
    <xf numFmtId="0" fontId="52" fillId="12" borderId="0" xfId="0" applyNumberFormat="1" applyFont="1" applyFill="1" applyBorder="1" applyAlignment="1" applyProtection="1">
      <alignment horizontal="center" vertical="center" shrinkToFit="1"/>
      <protection hidden="1"/>
    </xf>
    <xf numFmtId="49" fontId="65" fillId="3" borderId="60" xfId="0" applyNumberFormat="1" applyFont="1" applyFill="1" applyBorder="1" applyAlignment="1" applyProtection="1">
      <alignment horizontal="center" vertical="center" shrinkToFit="1"/>
      <protection hidden="1"/>
    </xf>
    <xf numFmtId="14" fontId="88" fillId="12" borderId="0" xfId="0" applyNumberFormat="1" applyFont="1" applyFill="1" applyBorder="1" applyAlignment="1" applyProtection="1">
      <alignment horizontal="center" vertical="center" shrinkToFit="1"/>
      <protection hidden="1"/>
    </xf>
    <xf numFmtId="0" fontId="31" fillId="3" borderId="59" xfId="0" applyNumberFormat="1" applyFont="1" applyFill="1" applyBorder="1" applyAlignment="1" applyProtection="1">
      <alignment horizontal="center" vertical="center" shrinkToFit="1"/>
      <protection hidden="1"/>
    </xf>
    <xf numFmtId="0" fontId="88" fillId="12" borderId="61" xfId="0" applyFont="1" applyFill="1" applyBorder="1" applyAlignment="1" applyProtection="1">
      <alignment horizontal="center" vertical="center" shrinkToFit="1"/>
      <protection hidden="1"/>
    </xf>
    <xf numFmtId="0" fontId="52" fillId="12" borderId="60" xfId="0" applyFont="1" applyFill="1" applyBorder="1" applyAlignment="1" applyProtection="1">
      <alignment horizontal="center" vertical="center" shrinkToFit="1"/>
      <protection hidden="1"/>
    </xf>
    <xf numFmtId="0" fontId="45" fillId="3" borderId="60" xfId="1" applyFont="1" applyFill="1" applyBorder="1" applyAlignment="1" applyProtection="1">
      <alignment horizontal="center" vertical="center" shrinkToFit="1"/>
      <protection locked="0" hidden="1"/>
    </xf>
    <xf numFmtId="0" fontId="31" fillId="3" borderId="60" xfId="0" applyFont="1" applyFill="1" applyBorder="1" applyAlignment="1" applyProtection="1">
      <alignment horizontal="center" vertical="center" shrinkToFit="1"/>
      <protection hidden="1"/>
    </xf>
    <xf numFmtId="0" fontId="52" fillId="12" borderId="90" xfId="0" applyFont="1" applyFill="1" applyBorder="1" applyAlignment="1" applyProtection="1">
      <alignment horizontal="center" vertical="center" shrinkToFit="1"/>
      <protection hidden="1"/>
    </xf>
    <xf numFmtId="0" fontId="31" fillId="3" borderId="61" xfId="0" applyFont="1" applyFill="1" applyBorder="1" applyAlignment="1" applyProtection="1">
      <alignment horizontal="center" vertical="center" shrinkToFit="1"/>
      <protection hidden="1"/>
    </xf>
    <xf numFmtId="0" fontId="87" fillId="12" borderId="59" xfId="0" applyFont="1" applyFill="1" applyBorder="1" applyAlignment="1" applyProtection="1">
      <alignment horizontal="center" vertical="center" shrinkToFit="1"/>
      <protection hidden="1"/>
    </xf>
    <xf numFmtId="0" fontId="88" fillId="12" borderId="127" xfId="0" applyFont="1" applyFill="1" applyBorder="1" applyAlignment="1" applyProtection="1">
      <alignment horizontal="center" vertical="center" shrinkToFit="1"/>
      <protection hidden="1"/>
    </xf>
    <xf numFmtId="0" fontId="26" fillId="3" borderId="60" xfId="0" applyFont="1" applyFill="1" applyBorder="1" applyAlignment="1" applyProtection="1">
      <alignment horizontal="center" vertical="center" shrinkToFit="1"/>
      <protection hidden="1"/>
    </xf>
    <xf numFmtId="49" fontId="26" fillId="3" borderId="0" xfId="1" applyNumberFormat="1" applyFont="1" applyFill="1" applyBorder="1" applyAlignment="1" applyProtection="1">
      <alignment horizontal="center" vertical="center" shrinkToFit="1"/>
      <protection hidden="1"/>
    </xf>
    <xf numFmtId="0" fontId="87" fillId="12" borderId="60" xfId="0" applyFont="1" applyFill="1" applyBorder="1" applyAlignment="1" applyProtection="1">
      <alignment horizontal="center" vertical="center" shrinkToFit="1"/>
      <protection hidden="1"/>
    </xf>
    <xf numFmtId="0" fontId="7" fillId="3" borderId="9" xfId="0" applyFont="1" applyFill="1" applyBorder="1" applyAlignment="1" applyProtection="1">
      <alignment horizontal="center" vertical="center"/>
      <protection hidden="1"/>
    </xf>
    <xf numFmtId="0" fontId="7" fillId="3" borderId="37" xfId="0" applyFont="1" applyFill="1" applyBorder="1" applyAlignment="1" applyProtection="1">
      <alignment horizontal="center" vertical="center"/>
      <protection hidden="1"/>
    </xf>
    <xf numFmtId="0" fontId="7" fillId="3" borderId="26" xfId="0" applyFont="1" applyFill="1" applyBorder="1" applyAlignment="1" applyProtection="1">
      <alignment horizontal="center" vertical="center"/>
      <protection hidden="1"/>
    </xf>
    <xf numFmtId="0" fontId="87" fillId="12" borderId="126" xfId="0" applyFont="1" applyFill="1" applyBorder="1" applyAlignment="1" applyProtection="1">
      <alignment horizontal="center" vertical="center" shrinkToFit="1"/>
      <protection hidden="1"/>
    </xf>
    <xf numFmtId="0" fontId="33" fillId="12" borderId="6" xfId="0" applyFont="1" applyFill="1" applyBorder="1" applyAlignment="1" applyProtection="1">
      <alignment horizontal="center" vertical="center" wrapText="1"/>
      <protection hidden="1"/>
    </xf>
    <xf numFmtId="0" fontId="33" fillId="12" borderId="8" xfId="0" applyFont="1" applyFill="1" applyBorder="1" applyAlignment="1" applyProtection="1">
      <alignment horizontal="center" vertical="center" wrapText="1"/>
      <protection hidden="1"/>
    </xf>
    <xf numFmtId="0" fontId="33" fillId="12" borderId="44" xfId="0" applyFont="1" applyFill="1" applyBorder="1" applyAlignment="1" applyProtection="1">
      <alignment horizontal="center" vertical="center" wrapText="1"/>
      <protection hidden="1"/>
    </xf>
    <xf numFmtId="0" fontId="65" fillId="3" borderId="61" xfId="0" applyFont="1" applyFill="1" applyBorder="1" applyAlignment="1" applyProtection="1">
      <alignment horizontal="center" vertical="center" shrinkToFit="1"/>
      <protection hidden="1"/>
    </xf>
    <xf numFmtId="0" fontId="7" fillId="3" borderId="38" xfId="0" applyFont="1" applyFill="1" applyBorder="1" applyAlignment="1" applyProtection="1">
      <alignment horizontal="center" vertical="center"/>
      <protection hidden="1"/>
    </xf>
    <xf numFmtId="0" fontId="7" fillId="3" borderId="23" xfId="0" applyFont="1" applyFill="1" applyBorder="1" applyAlignment="1" applyProtection="1">
      <alignment horizontal="center" vertical="center"/>
      <protection hidden="1"/>
    </xf>
    <xf numFmtId="0" fontId="7" fillId="3" borderId="165" xfId="0" applyFont="1" applyFill="1" applyBorder="1" applyAlignment="1" applyProtection="1">
      <alignment horizontal="center" vertical="center"/>
      <protection hidden="1"/>
    </xf>
    <xf numFmtId="0" fontId="33" fillId="12" borderId="7" xfId="0" applyFont="1" applyFill="1" applyBorder="1" applyAlignment="1" applyProtection="1">
      <alignment horizontal="center" vertical="center"/>
      <protection hidden="1"/>
    </xf>
    <xf numFmtId="0" fontId="33" fillId="12" borderId="8" xfId="0" applyFont="1" applyFill="1" applyBorder="1" applyAlignment="1" applyProtection="1">
      <alignment horizontal="center" vertical="center"/>
      <protection hidden="1"/>
    </xf>
    <xf numFmtId="0" fontId="7" fillId="3" borderId="37" xfId="0" applyFont="1" applyFill="1" applyBorder="1" applyAlignment="1" applyProtection="1">
      <alignment horizontal="center" vertical="center" shrinkToFit="1"/>
      <protection hidden="1"/>
    </xf>
    <xf numFmtId="0" fontId="43" fillId="3" borderId="60" xfId="1" applyFont="1" applyFill="1" applyBorder="1" applyAlignment="1" applyProtection="1">
      <alignment horizontal="center" vertical="center" shrinkToFit="1"/>
      <protection hidden="1"/>
    </xf>
    <xf numFmtId="0" fontId="30" fillId="0" borderId="60" xfId="0" applyFont="1" applyFill="1" applyBorder="1" applyAlignment="1" applyProtection="1">
      <alignment horizontal="center" vertical="center" shrinkToFit="1"/>
      <protection hidden="1"/>
    </xf>
    <xf numFmtId="0" fontId="88" fillId="12" borderId="60" xfId="0" applyFont="1" applyFill="1" applyBorder="1" applyAlignment="1" applyProtection="1">
      <alignment horizontal="center" vertical="center" shrinkToFit="1"/>
      <protection hidden="1"/>
    </xf>
    <xf numFmtId="0" fontId="7" fillId="3" borderId="9" xfId="0" applyFont="1" applyFill="1" applyBorder="1" applyAlignment="1" applyProtection="1">
      <alignment horizontal="center" vertical="center" shrinkToFit="1"/>
      <protection hidden="1"/>
    </xf>
    <xf numFmtId="0" fontId="66" fillId="3" borderId="26" xfId="0" applyFont="1" applyFill="1" applyBorder="1" applyAlignment="1" applyProtection="1">
      <alignment horizontal="center" vertical="center"/>
      <protection hidden="1"/>
    </xf>
    <xf numFmtId="0" fontId="33" fillId="12" borderId="6" xfId="0" applyFont="1" applyFill="1" applyBorder="1" applyAlignment="1" applyProtection="1">
      <alignment horizontal="center" vertical="center"/>
      <protection hidden="1"/>
    </xf>
    <xf numFmtId="0" fontId="33" fillId="12" borderId="43" xfId="0" applyFont="1" applyFill="1" applyBorder="1" applyAlignment="1" applyProtection="1">
      <alignment horizontal="center" vertical="center"/>
      <protection hidden="1"/>
    </xf>
    <xf numFmtId="0" fontId="7" fillId="3" borderId="26" xfId="0" applyFont="1" applyFill="1" applyBorder="1" applyAlignment="1" applyProtection="1">
      <alignment horizontal="center" vertical="center" shrinkToFit="1"/>
      <protection hidden="1"/>
    </xf>
    <xf numFmtId="0" fontId="0" fillId="0" borderId="0" xfId="0" applyFill="1" applyAlignment="1" applyProtection="1">
      <alignment horizontal="center"/>
      <protection hidden="1"/>
    </xf>
    <xf numFmtId="0" fontId="49" fillId="0" borderId="28" xfId="1" applyFont="1" applyFill="1" applyBorder="1" applyAlignment="1" applyProtection="1">
      <alignment horizontal="center" vertical="center"/>
      <protection hidden="1"/>
    </xf>
    <xf numFmtId="0" fontId="49" fillId="0" borderId="0" xfId="1" applyFont="1" applyFill="1" applyBorder="1" applyAlignment="1" applyProtection="1">
      <alignment horizontal="center" vertical="center"/>
      <protection hidden="1"/>
    </xf>
    <xf numFmtId="0" fontId="49" fillId="0" borderId="28" xfId="1" applyFont="1" applyFill="1" applyBorder="1" applyAlignment="1" applyProtection="1">
      <alignment horizontal="center" vertical="center" wrapText="1"/>
      <protection hidden="1"/>
    </xf>
    <xf numFmtId="0" fontId="49" fillId="0" borderId="0" xfId="1" applyFont="1" applyFill="1" applyBorder="1" applyAlignment="1" applyProtection="1">
      <alignment horizontal="center" vertical="center" wrapText="1"/>
      <protection hidden="1"/>
    </xf>
    <xf numFmtId="0" fontId="33" fillId="12" borderId="120" xfId="0" applyFont="1" applyFill="1" applyBorder="1" applyAlignment="1" applyProtection="1">
      <alignment horizontal="center" vertical="center"/>
      <protection hidden="1"/>
    </xf>
    <xf numFmtId="0" fontId="44" fillId="0" borderId="0" xfId="1" applyFont="1" applyFill="1" applyBorder="1" applyAlignment="1" applyProtection="1">
      <alignment horizontal="center" vertical="center" wrapText="1"/>
      <protection hidden="1"/>
    </xf>
    <xf numFmtId="0" fontId="87" fillId="12" borderId="172" xfId="0" applyFont="1" applyFill="1" applyBorder="1" applyAlignment="1" applyProtection="1">
      <alignment horizontal="center" vertical="center"/>
      <protection hidden="1"/>
    </xf>
    <xf numFmtId="0" fontId="87" fillId="12" borderId="61" xfId="0" applyFont="1" applyFill="1" applyBorder="1" applyAlignment="1" applyProtection="1">
      <alignment horizontal="center" vertical="center"/>
      <protection hidden="1"/>
    </xf>
    <xf numFmtId="0" fontId="31" fillId="3" borderId="0" xfId="0" applyFont="1" applyFill="1" applyBorder="1" applyAlignment="1" applyProtection="1">
      <alignment horizontal="center" vertical="center"/>
      <protection locked="0" hidden="1"/>
    </xf>
    <xf numFmtId="0" fontId="32" fillId="3" borderId="61" xfId="0" applyFont="1" applyFill="1" applyBorder="1" applyAlignment="1" applyProtection="1">
      <alignment horizontal="center" vertical="center"/>
      <protection hidden="1"/>
    </xf>
    <xf numFmtId="0" fontId="87" fillId="12" borderId="168" xfId="0" applyFont="1" applyFill="1" applyBorder="1" applyAlignment="1" applyProtection="1">
      <alignment horizontal="center" vertical="center"/>
      <protection hidden="1"/>
    </xf>
    <xf numFmtId="0" fontId="87" fillId="12" borderId="60" xfId="0" applyFont="1" applyFill="1" applyBorder="1" applyAlignment="1" applyProtection="1">
      <alignment horizontal="center" vertical="center"/>
      <protection hidden="1"/>
    </xf>
    <xf numFmtId="0" fontId="41" fillId="3" borderId="60" xfId="0" applyFont="1" applyFill="1" applyBorder="1" applyAlignment="1" applyProtection="1">
      <alignment horizontal="center" vertical="center"/>
      <protection hidden="1"/>
    </xf>
    <xf numFmtId="0" fontId="41" fillId="3" borderId="169" xfId="0" applyFont="1" applyFill="1" applyBorder="1" applyAlignment="1" applyProtection="1">
      <alignment horizontal="center" vertical="center"/>
      <protection hidden="1"/>
    </xf>
    <xf numFmtId="0" fontId="32" fillId="3" borderId="59" xfId="0" applyFont="1" applyFill="1" applyBorder="1" applyAlignment="1" applyProtection="1">
      <alignment horizontal="center" vertical="center"/>
      <protection hidden="1"/>
    </xf>
    <xf numFmtId="0" fontId="41" fillId="3" borderId="61" xfId="0" applyFont="1" applyFill="1" applyBorder="1" applyAlignment="1" applyProtection="1">
      <alignment horizontal="center" vertical="center"/>
      <protection hidden="1"/>
    </xf>
    <xf numFmtId="0" fontId="41" fillId="3" borderId="173" xfId="0" applyFont="1" applyFill="1" applyBorder="1" applyAlignment="1" applyProtection="1">
      <alignment horizontal="center" vertical="center"/>
      <protection hidden="1"/>
    </xf>
    <xf numFmtId="0" fontId="53" fillId="20" borderId="0" xfId="0" applyFont="1" applyFill="1" applyBorder="1" applyAlignment="1" applyProtection="1">
      <alignment horizontal="center" vertical="center"/>
      <protection hidden="1"/>
    </xf>
    <xf numFmtId="0" fontId="3" fillId="5" borderId="6" xfId="0" applyFont="1" applyFill="1" applyBorder="1" applyAlignment="1" applyProtection="1">
      <alignment horizontal="center" vertical="center"/>
      <protection hidden="1"/>
    </xf>
    <xf numFmtId="0" fontId="3" fillId="5" borderId="43" xfId="0" applyFont="1" applyFill="1" applyBorder="1" applyAlignment="1" applyProtection="1">
      <alignment horizontal="center" vertical="center"/>
      <protection hidden="1"/>
    </xf>
    <xf numFmtId="0" fontId="3" fillId="5" borderId="33" xfId="0" applyFont="1" applyFill="1" applyBorder="1" applyAlignment="1" applyProtection="1">
      <alignment horizontal="center" vertical="center"/>
      <protection hidden="1"/>
    </xf>
    <xf numFmtId="0" fontId="42" fillId="5" borderId="33" xfId="0" applyFont="1" applyFill="1" applyBorder="1" applyAlignment="1" applyProtection="1">
      <alignment horizontal="center" vertical="center"/>
      <protection hidden="1"/>
    </xf>
    <xf numFmtId="0" fontId="42" fillId="5" borderId="6" xfId="0" applyFont="1" applyFill="1" applyBorder="1" applyAlignment="1" applyProtection="1">
      <alignment horizontal="center" vertical="center"/>
      <protection hidden="1"/>
    </xf>
    <xf numFmtId="0" fontId="42" fillId="5" borderId="43" xfId="0" applyFont="1" applyFill="1" applyBorder="1" applyAlignment="1" applyProtection="1">
      <alignment horizontal="center" vertical="center"/>
      <protection hidden="1"/>
    </xf>
    <xf numFmtId="0" fontId="53" fillId="20" borderId="60" xfId="0" applyFont="1" applyFill="1" applyBorder="1" applyAlignment="1" applyProtection="1">
      <alignment horizontal="center" vertical="center"/>
      <protection hidden="1"/>
    </xf>
    <xf numFmtId="0" fontId="52" fillId="12" borderId="60" xfId="0" applyFont="1" applyFill="1" applyBorder="1" applyAlignment="1" applyProtection="1">
      <alignment horizontal="center" vertical="center"/>
      <protection hidden="1"/>
    </xf>
    <xf numFmtId="0" fontId="55" fillId="12" borderId="60" xfId="0" applyFont="1" applyFill="1" applyBorder="1" applyAlignment="1" applyProtection="1">
      <alignment horizontal="center" vertical="center"/>
      <protection hidden="1"/>
    </xf>
    <xf numFmtId="0" fontId="87" fillId="12" borderId="170" xfId="0" applyFont="1" applyFill="1" applyBorder="1" applyAlignment="1" applyProtection="1">
      <alignment horizontal="center" vertical="center"/>
      <protection hidden="1"/>
    </xf>
    <xf numFmtId="0" fontId="87" fillId="12" borderId="59" xfId="0" applyFont="1" applyFill="1" applyBorder="1" applyAlignment="1" applyProtection="1">
      <alignment horizontal="center" vertical="center"/>
      <protection hidden="1"/>
    </xf>
    <xf numFmtId="0" fontId="7" fillId="3" borderId="40" xfId="0" applyFont="1" applyFill="1" applyBorder="1" applyAlignment="1" applyProtection="1">
      <alignment horizontal="center" vertical="center" shrinkToFit="1"/>
      <protection hidden="1"/>
    </xf>
    <xf numFmtId="0" fontId="7" fillId="3" borderId="25" xfId="0" applyFont="1" applyFill="1" applyBorder="1" applyAlignment="1" applyProtection="1">
      <alignment horizontal="center" vertical="center" shrinkToFit="1"/>
      <protection hidden="1"/>
    </xf>
    <xf numFmtId="0" fontId="7" fillId="3" borderId="41" xfId="0" applyFont="1" applyFill="1" applyBorder="1" applyAlignment="1" applyProtection="1">
      <alignment horizontal="center" vertical="center" shrinkToFit="1"/>
      <protection hidden="1"/>
    </xf>
    <xf numFmtId="0" fontId="7" fillId="3" borderId="166" xfId="0" applyFont="1" applyFill="1" applyBorder="1" applyAlignment="1" applyProtection="1">
      <alignment horizontal="center" vertical="center"/>
      <protection hidden="1"/>
    </xf>
    <xf numFmtId="0" fontId="7" fillId="3" borderId="34" xfId="0" applyFont="1" applyFill="1" applyBorder="1" applyAlignment="1" applyProtection="1">
      <alignment horizontal="center" vertical="center"/>
      <protection hidden="1"/>
    </xf>
    <xf numFmtId="0" fontId="7" fillId="3" borderId="167" xfId="0" applyFont="1" applyFill="1" applyBorder="1" applyAlignment="1" applyProtection="1">
      <alignment horizontal="center" vertical="center"/>
      <protection hidden="1"/>
    </xf>
    <xf numFmtId="0" fontId="52" fillId="12" borderId="168" xfId="0" applyFont="1" applyFill="1" applyBorder="1" applyAlignment="1" applyProtection="1">
      <alignment horizontal="center" vertical="center"/>
      <protection hidden="1"/>
    </xf>
    <xf numFmtId="0" fontId="87" fillId="12" borderId="171" xfId="0" applyFont="1" applyFill="1" applyBorder="1" applyAlignment="1" applyProtection="1">
      <alignment horizontal="center" vertical="center"/>
      <protection hidden="1"/>
    </xf>
    <xf numFmtId="0" fontId="87" fillId="12" borderId="0" xfId="0" applyFont="1" applyFill="1" applyBorder="1" applyAlignment="1" applyProtection="1">
      <alignment horizontal="center" vertical="center"/>
      <protection hidden="1"/>
    </xf>
    <xf numFmtId="0" fontId="42" fillId="3" borderId="0" xfId="0" applyFont="1" applyFill="1" applyBorder="1" applyAlignment="1" applyProtection="1">
      <alignment horizontal="center" vertical="center"/>
      <protection hidden="1"/>
    </xf>
    <xf numFmtId="0" fontId="30" fillId="0" borderId="34" xfId="0" applyFont="1" applyFill="1" applyBorder="1" applyAlignment="1" applyProtection="1">
      <alignment horizontal="center" vertical="center"/>
      <protection hidden="1"/>
    </xf>
    <xf numFmtId="49" fontId="0" fillId="4" borderId="34" xfId="0" applyNumberFormat="1" applyFont="1" applyFill="1" applyBorder="1" applyAlignment="1" applyProtection="1">
      <alignment horizontal="center" vertical="center"/>
      <protection hidden="1"/>
    </xf>
    <xf numFmtId="0" fontId="0" fillId="4" borderId="34" xfId="0" applyNumberFormat="1" applyFont="1" applyFill="1" applyBorder="1" applyAlignment="1" applyProtection="1">
      <alignment horizontal="center" vertical="center"/>
      <protection hidden="1"/>
    </xf>
    <xf numFmtId="0" fontId="36" fillId="4" borderId="34" xfId="0" applyNumberFormat="1" applyFont="1" applyFill="1" applyBorder="1" applyAlignment="1" applyProtection="1">
      <alignment horizontal="center" vertical="center"/>
      <protection hidden="1"/>
    </xf>
    <xf numFmtId="0" fontId="36" fillId="4" borderId="98" xfId="0" applyNumberFormat="1" applyFont="1" applyFill="1" applyBorder="1" applyAlignment="1" applyProtection="1">
      <alignment horizontal="center" vertical="center"/>
      <protection hidden="1"/>
    </xf>
    <xf numFmtId="0" fontId="6" fillId="0" borderId="95" xfId="0" applyFont="1" applyFill="1" applyBorder="1" applyAlignment="1" applyProtection="1">
      <alignment horizontal="center" vertical="center" wrapText="1"/>
      <protection hidden="1"/>
    </xf>
    <xf numFmtId="0" fontId="6" fillId="0" borderId="23" xfId="0" applyFont="1" applyFill="1" applyBorder="1" applyAlignment="1" applyProtection="1">
      <alignment horizontal="center" vertical="center" wrapText="1"/>
      <protection hidden="1"/>
    </xf>
    <xf numFmtId="0" fontId="15" fillId="0" borderId="97" xfId="0" applyFont="1" applyFill="1" applyBorder="1" applyAlignment="1" applyProtection="1">
      <alignment horizontal="center" vertical="center"/>
      <protection hidden="1"/>
    </xf>
    <xf numFmtId="0" fontId="15" fillId="0" borderId="34" xfId="0" applyFont="1" applyFill="1" applyBorder="1" applyAlignment="1" applyProtection="1">
      <alignment horizontal="center" vertical="center"/>
      <protection hidden="1"/>
    </xf>
    <xf numFmtId="0" fontId="15" fillId="0" borderId="95" xfId="0" applyFont="1" applyBorder="1" applyAlignment="1" applyProtection="1">
      <alignment horizontal="center" vertical="center"/>
      <protection hidden="1"/>
    </xf>
    <xf numFmtId="0" fontId="15" fillId="0" borderId="23" xfId="0" applyFont="1" applyBorder="1" applyAlignment="1" applyProtection="1">
      <alignment horizontal="center" vertical="center"/>
      <protection hidden="1"/>
    </xf>
    <xf numFmtId="0" fontId="0" fillId="4" borderId="23" xfId="0" applyFill="1" applyBorder="1" applyAlignment="1" applyProtection="1">
      <alignment horizontal="center" vertical="center"/>
      <protection hidden="1"/>
    </xf>
    <xf numFmtId="0" fontId="15" fillId="0" borderId="23" xfId="0" applyFont="1" applyFill="1" applyBorder="1" applyAlignment="1" applyProtection="1">
      <alignment horizontal="center" vertical="center"/>
      <protection hidden="1"/>
    </xf>
    <xf numFmtId="0" fontId="0" fillId="4" borderId="23" xfId="0" applyFont="1" applyFill="1" applyBorder="1" applyAlignment="1" applyProtection="1">
      <alignment horizontal="center" vertical="center"/>
      <protection hidden="1"/>
    </xf>
    <xf numFmtId="0" fontId="7" fillId="4" borderId="23" xfId="0" applyFont="1" applyFill="1" applyBorder="1" applyAlignment="1" applyProtection="1">
      <alignment horizontal="center" vertical="center" shrinkToFit="1"/>
      <protection hidden="1"/>
    </xf>
    <xf numFmtId="14" fontId="37" fillId="4" borderId="23" xfId="0" applyNumberFormat="1" applyFont="1" applyFill="1" applyBorder="1" applyAlignment="1" applyProtection="1">
      <alignment horizontal="center" vertical="center"/>
      <protection hidden="1"/>
    </xf>
    <xf numFmtId="0" fontId="67" fillId="4" borderId="23" xfId="0" applyFont="1" applyFill="1" applyBorder="1" applyAlignment="1" applyProtection="1">
      <alignment horizontal="center" vertical="center" wrapText="1"/>
      <protection hidden="1"/>
    </xf>
    <xf numFmtId="0" fontId="68" fillId="0" borderId="23" xfId="0" applyFont="1" applyFill="1" applyBorder="1" applyAlignment="1" applyProtection="1">
      <alignment horizontal="center" vertical="center"/>
      <protection hidden="1"/>
    </xf>
    <xf numFmtId="0" fontId="68" fillId="0" borderId="96" xfId="0" applyFont="1" applyFill="1" applyBorder="1" applyAlignment="1" applyProtection="1">
      <alignment horizontal="center" vertical="center"/>
      <protection hidden="1"/>
    </xf>
    <xf numFmtId="0" fontId="0" fillId="4" borderId="96" xfId="0" applyFont="1" applyFill="1" applyBorder="1" applyAlignment="1" applyProtection="1">
      <alignment horizontal="center" vertical="center"/>
      <protection hidden="1"/>
    </xf>
    <xf numFmtId="0" fontId="35" fillId="0" borderId="91" xfId="0" applyFont="1" applyBorder="1" applyAlignment="1" applyProtection="1">
      <alignment horizontal="center" vertical="center" readingOrder="2"/>
      <protection hidden="1"/>
    </xf>
    <xf numFmtId="22" fontId="57" fillId="0" borderId="91" xfId="0" applyNumberFormat="1" applyFont="1" applyBorder="1" applyAlignment="1" applyProtection="1">
      <alignment horizontal="center" vertical="center" readingOrder="2"/>
      <protection hidden="1"/>
    </xf>
    <xf numFmtId="0" fontId="6" fillId="0" borderId="92" xfId="0" applyFont="1" applyFill="1" applyBorder="1" applyAlignment="1" applyProtection="1">
      <alignment horizontal="center" vertical="center" wrapText="1"/>
      <protection hidden="1"/>
    </xf>
    <xf numFmtId="0" fontId="6" fillId="0" borderId="93" xfId="0" applyFont="1" applyFill="1" applyBorder="1" applyAlignment="1" applyProtection="1">
      <alignment horizontal="center" vertical="center" wrapText="1"/>
      <protection hidden="1"/>
    </xf>
    <xf numFmtId="0" fontId="46" fillId="4" borderId="93" xfId="1" applyFont="1" applyFill="1" applyBorder="1" applyAlignment="1" applyProtection="1">
      <alignment horizontal="center" vertical="center"/>
      <protection hidden="1"/>
    </xf>
    <xf numFmtId="0" fontId="6" fillId="0" borderId="93" xfId="0" applyFont="1" applyFill="1" applyBorder="1" applyAlignment="1" applyProtection="1">
      <alignment horizontal="center" vertical="center"/>
      <protection hidden="1"/>
    </xf>
    <xf numFmtId="0" fontId="30" fillId="4" borderId="93" xfId="0" applyFont="1" applyFill="1" applyBorder="1" applyAlignment="1" applyProtection="1">
      <alignment horizontal="center" vertical="center"/>
      <protection hidden="1"/>
    </xf>
    <xf numFmtId="0" fontId="36" fillId="4" borderId="93" xfId="0" applyFont="1" applyFill="1" applyBorder="1" applyAlignment="1" applyProtection="1">
      <alignment horizontal="center" vertical="center"/>
      <protection hidden="1"/>
    </xf>
    <xf numFmtId="0" fontId="7" fillId="4" borderId="93" xfId="0" applyFont="1" applyFill="1" applyBorder="1" applyAlignment="1" applyProtection="1">
      <alignment horizontal="center" vertical="center"/>
      <protection hidden="1"/>
    </xf>
    <xf numFmtId="0" fontId="7" fillId="4" borderId="94" xfId="0" applyFont="1" applyFill="1" applyBorder="1" applyAlignment="1" applyProtection="1">
      <alignment horizontal="center" vertical="center"/>
      <protection hidden="1"/>
    </xf>
    <xf numFmtId="14" fontId="70" fillId="4" borderId="23" xfId="0" applyNumberFormat="1" applyFont="1" applyFill="1" applyBorder="1" applyAlignment="1" applyProtection="1">
      <alignment horizontal="center" vertical="center"/>
      <protection hidden="1"/>
    </xf>
    <xf numFmtId="0" fontId="68" fillId="4" borderId="23" xfId="0" applyFont="1" applyFill="1" applyBorder="1" applyAlignment="1" applyProtection="1">
      <alignment horizontal="center" vertical="center"/>
      <protection hidden="1"/>
    </xf>
    <xf numFmtId="0" fontId="6" fillId="4" borderId="23" xfId="0" applyFont="1" applyFill="1" applyBorder="1" applyAlignment="1" applyProtection="1">
      <alignment horizontal="center" vertical="center" wrapText="1"/>
      <protection hidden="1"/>
    </xf>
    <xf numFmtId="0" fontId="67" fillId="4" borderId="23" xfId="0" applyFont="1" applyFill="1" applyBorder="1" applyAlignment="1" applyProtection="1">
      <alignment horizontal="center" vertical="center" shrinkToFit="1"/>
      <protection hidden="1"/>
    </xf>
    <xf numFmtId="0" fontId="6" fillId="0" borderId="93" xfId="0" applyFont="1" applyFill="1" applyBorder="1" applyAlignment="1" applyProtection="1">
      <alignment horizontal="center" vertical="center" shrinkToFit="1"/>
      <protection hidden="1"/>
    </xf>
    <xf numFmtId="0" fontId="67" fillId="0" borderId="23" xfId="0" applyFont="1" applyFill="1" applyBorder="1" applyAlignment="1" applyProtection="1">
      <alignment horizontal="center" vertical="center" wrapText="1"/>
      <protection hidden="1"/>
    </xf>
    <xf numFmtId="0" fontId="67" fillId="0" borderId="96" xfId="0" applyFont="1" applyFill="1" applyBorder="1" applyAlignment="1" applyProtection="1">
      <alignment horizontal="center" vertical="center" wrapText="1"/>
      <protection hidden="1"/>
    </xf>
    <xf numFmtId="0" fontId="36" fillId="0" borderId="37" xfId="0" applyFont="1" applyBorder="1" applyAlignment="1" applyProtection="1">
      <alignment horizontal="center" vertical="center" shrinkToFit="1"/>
      <protection hidden="1"/>
    </xf>
    <xf numFmtId="0" fontId="1" fillId="0" borderId="23" xfId="0" applyFont="1" applyFill="1" applyBorder="1" applyAlignment="1" applyProtection="1">
      <alignment horizontal="center" vertical="center"/>
      <protection hidden="1"/>
    </xf>
    <xf numFmtId="0" fontId="6" fillId="0" borderId="23" xfId="0" applyFont="1" applyFill="1" applyBorder="1" applyAlignment="1" applyProtection="1">
      <alignment horizontal="center" vertical="center"/>
      <protection hidden="1"/>
    </xf>
    <xf numFmtId="49" fontId="7" fillId="4" borderId="23" xfId="0" applyNumberFormat="1" applyFont="1" applyFill="1" applyBorder="1" applyAlignment="1" applyProtection="1">
      <alignment horizontal="center" vertical="center" shrinkToFit="1"/>
      <protection hidden="1"/>
    </xf>
    <xf numFmtId="0" fontId="7" fillId="4" borderId="23" xfId="0" applyNumberFormat="1" applyFont="1" applyFill="1" applyBorder="1" applyAlignment="1" applyProtection="1">
      <alignment horizontal="center" vertical="center" shrinkToFit="1"/>
      <protection hidden="1"/>
    </xf>
    <xf numFmtId="0" fontId="31" fillId="16" borderId="5" xfId="0" applyFont="1" applyFill="1" applyBorder="1" applyAlignment="1" applyProtection="1">
      <alignment horizontal="right" vertical="center" wrapText="1"/>
      <protection hidden="1"/>
    </xf>
    <xf numFmtId="0" fontId="31" fillId="16" borderId="0" xfId="0" applyFont="1" applyFill="1" applyBorder="1" applyAlignment="1" applyProtection="1">
      <alignment horizontal="right" vertical="center" wrapText="1"/>
      <protection hidden="1"/>
    </xf>
    <xf numFmtId="0" fontId="6" fillId="0" borderId="95" xfId="0" applyFont="1" applyFill="1" applyBorder="1" applyAlignment="1" applyProtection="1">
      <alignment horizontal="center" vertical="center" shrinkToFit="1"/>
      <protection hidden="1"/>
    </xf>
    <xf numFmtId="0" fontId="6" fillId="0" borderId="23" xfId="0" applyFont="1" applyFill="1" applyBorder="1" applyAlignment="1" applyProtection="1">
      <alignment horizontal="center" vertical="center" shrinkToFit="1"/>
      <protection hidden="1"/>
    </xf>
    <xf numFmtId="0" fontId="29" fillId="4" borderId="23" xfId="0" applyFont="1" applyFill="1" applyBorder="1" applyAlignment="1" applyProtection="1">
      <alignment horizontal="center" vertical="center"/>
      <protection hidden="1"/>
    </xf>
    <xf numFmtId="0" fontId="29" fillId="4" borderId="96" xfId="0" applyFont="1" applyFill="1" applyBorder="1" applyAlignment="1" applyProtection="1">
      <alignment horizontal="center" vertical="center"/>
      <protection hidden="1"/>
    </xf>
    <xf numFmtId="49" fontId="7" fillId="4" borderId="34" xfId="0" applyNumberFormat="1" applyFont="1" applyFill="1" applyBorder="1" applyAlignment="1" applyProtection="1">
      <alignment horizontal="center" vertical="center" shrinkToFit="1"/>
      <protection hidden="1"/>
    </xf>
    <xf numFmtId="0" fontId="7" fillId="4" borderId="34" xfId="0" applyNumberFormat="1" applyFont="1" applyFill="1" applyBorder="1" applyAlignment="1" applyProtection="1">
      <alignment horizontal="center" vertical="center" shrinkToFit="1"/>
      <protection hidden="1"/>
    </xf>
    <xf numFmtId="0" fontId="34" fillId="2" borderId="40" xfId="0" applyFont="1" applyFill="1" applyBorder="1" applyAlignment="1" applyProtection="1">
      <alignment horizontal="center" vertical="center"/>
      <protection hidden="1"/>
    </xf>
    <xf numFmtId="0" fontId="34" fillId="2" borderId="25" xfId="0" applyFont="1" applyFill="1" applyBorder="1" applyAlignment="1" applyProtection="1">
      <alignment horizontal="center" vertical="center"/>
      <protection hidden="1"/>
    </xf>
    <xf numFmtId="0" fontId="34" fillId="2" borderId="175" xfId="0" applyFont="1" applyFill="1" applyBorder="1" applyAlignment="1" applyProtection="1">
      <alignment horizontal="center" vertical="center"/>
      <protection hidden="1"/>
    </xf>
    <xf numFmtId="0" fontId="3" fillId="21" borderId="72" xfId="0" applyFont="1" applyFill="1" applyBorder="1" applyAlignment="1" applyProtection="1">
      <alignment horizontal="center" vertical="center"/>
      <protection hidden="1"/>
    </xf>
    <xf numFmtId="14" fontId="0" fillId="4" borderId="101" xfId="0" applyNumberFormat="1" applyFill="1" applyBorder="1" applyAlignment="1" applyProtection="1">
      <alignment horizontal="center" vertical="center"/>
      <protection hidden="1"/>
    </xf>
    <xf numFmtId="0" fontId="56" fillId="4" borderId="101" xfId="0" applyFont="1" applyFill="1" applyBorder="1" applyAlignment="1" applyProtection="1">
      <alignment horizontal="center" vertical="center"/>
      <protection hidden="1"/>
    </xf>
    <xf numFmtId="0" fontId="56" fillId="4" borderId="102" xfId="0" applyFont="1" applyFill="1" applyBorder="1" applyAlignment="1" applyProtection="1">
      <alignment horizontal="center" vertical="center"/>
      <protection hidden="1"/>
    </xf>
    <xf numFmtId="0" fontId="3" fillId="8" borderId="100" xfId="0" applyFont="1" applyFill="1" applyBorder="1" applyAlignment="1" applyProtection="1">
      <alignment horizontal="center" vertical="center" shrinkToFit="1"/>
      <protection hidden="1"/>
    </xf>
    <xf numFmtId="0" fontId="3" fillId="8" borderId="101" xfId="0" applyFont="1" applyFill="1" applyBorder="1" applyAlignment="1" applyProtection="1">
      <alignment horizontal="center" vertical="center" shrinkToFit="1"/>
      <protection hidden="1"/>
    </xf>
    <xf numFmtId="0" fontId="30" fillId="4" borderId="101" xfId="0" applyFont="1" applyFill="1" applyBorder="1" applyAlignment="1" applyProtection="1">
      <alignment horizontal="center" vertical="center" wrapText="1" shrinkToFit="1"/>
      <protection hidden="1"/>
    </xf>
    <xf numFmtId="0" fontId="3" fillId="0" borderId="101" xfId="0" applyFont="1" applyFill="1" applyBorder="1" applyAlignment="1" applyProtection="1">
      <alignment horizontal="center" vertical="center" shrinkToFit="1"/>
      <protection hidden="1"/>
    </xf>
    <xf numFmtId="0" fontId="0" fillId="4" borderId="101" xfId="0" applyFill="1" applyBorder="1" applyAlignment="1" applyProtection="1">
      <alignment horizontal="center" vertical="center"/>
      <protection hidden="1"/>
    </xf>
    <xf numFmtId="0" fontId="30" fillId="0" borderId="101" xfId="0" applyFont="1" applyBorder="1" applyAlignment="1" applyProtection="1">
      <alignment horizontal="center" vertical="center"/>
      <protection hidden="1"/>
    </xf>
    <xf numFmtId="0" fontId="15" fillId="0" borderId="174" xfId="0" applyFont="1" applyFill="1" applyBorder="1" applyAlignment="1" applyProtection="1">
      <alignment horizontal="center" vertical="center"/>
      <protection hidden="1"/>
    </xf>
    <xf numFmtId="0" fontId="15" fillId="0" borderId="24" xfId="0" applyFont="1" applyFill="1" applyBorder="1" applyAlignment="1" applyProtection="1">
      <alignment horizontal="center" vertical="center"/>
      <protection hidden="1"/>
    </xf>
    <xf numFmtId="0" fontId="50" fillId="0" borderId="22" xfId="0" applyFont="1" applyBorder="1" applyAlignment="1" applyProtection="1">
      <alignment horizontal="center"/>
      <protection hidden="1"/>
    </xf>
    <xf numFmtId="0" fontId="9"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34" fillId="0" borderId="117" xfId="0" applyFont="1" applyFill="1" applyBorder="1" applyAlignment="1" applyProtection="1">
      <alignment horizontal="center" vertical="top"/>
      <protection hidden="1"/>
    </xf>
    <xf numFmtId="0" fontId="34" fillId="0" borderId="119" xfId="0" applyFont="1" applyFill="1" applyBorder="1" applyAlignment="1" applyProtection="1">
      <alignment horizontal="center" vertical="top"/>
      <protection hidden="1"/>
    </xf>
    <xf numFmtId="0" fontId="6" fillId="0" borderId="118" xfId="0" applyFont="1" applyBorder="1" applyAlignment="1" applyProtection="1">
      <alignment horizontal="center" vertical="center"/>
      <protection hidden="1"/>
    </xf>
    <xf numFmtId="0" fontId="5" fillId="0" borderId="0" xfId="0" applyFont="1" applyBorder="1" applyAlignment="1" applyProtection="1">
      <alignment horizontal="right" vertical="center"/>
      <protection hidden="1"/>
    </xf>
    <xf numFmtId="0" fontId="0" fillId="0" borderId="105" xfId="0" applyBorder="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0" fillId="0" borderId="115" xfId="0" applyBorder="1" applyAlignment="1" applyProtection="1">
      <alignment horizontal="center" vertical="center" wrapText="1"/>
      <protection hidden="1"/>
    </xf>
    <xf numFmtId="0" fontId="0" fillId="0" borderId="116" xfId="0" applyBorder="1" applyAlignment="1" applyProtection="1">
      <alignment horizontal="center" vertical="center" wrapText="1"/>
      <protection hidden="1"/>
    </xf>
    <xf numFmtId="0" fontId="30" fillId="8" borderId="107" xfId="0" applyFont="1" applyFill="1" applyBorder="1" applyAlignment="1" applyProtection="1">
      <alignment horizontal="center" vertical="center"/>
      <protection hidden="1"/>
    </xf>
    <xf numFmtId="0" fontId="30" fillId="8" borderId="108" xfId="0" applyFont="1" applyFill="1" applyBorder="1" applyAlignment="1" applyProtection="1">
      <alignment horizontal="center" vertical="center"/>
      <protection hidden="1"/>
    </xf>
    <xf numFmtId="0" fontId="48" fillId="4" borderId="72" xfId="0" applyFont="1" applyFill="1" applyBorder="1" applyAlignment="1" applyProtection="1">
      <alignment horizontal="center" vertical="center"/>
      <protection hidden="1"/>
    </xf>
    <xf numFmtId="0" fontId="48" fillId="4" borderId="109" xfId="0" applyFont="1" applyFill="1" applyBorder="1" applyAlignment="1" applyProtection="1">
      <alignment horizontal="center" vertical="center"/>
      <protection hidden="1"/>
    </xf>
    <xf numFmtId="0" fontId="15" fillId="0" borderId="110" xfId="0" applyFont="1" applyBorder="1" applyAlignment="1" applyProtection="1">
      <alignment horizontal="center" vertical="center"/>
      <protection hidden="1"/>
    </xf>
    <xf numFmtId="0" fontId="15" fillId="0" borderId="72" xfId="0" applyFont="1" applyBorder="1" applyAlignment="1" applyProtection="1">
      <alignment horizontal="center" vertical="center"/>
      <protection hidden="1"/>
    </xf>
    <xf numFmtId="0" fontId="32" fillId="4" borderId="72" xfId="0" applyFont="1" applyFill="1" applyBorder="1" applyAlignment="1" applyProtection="1">
      <alignment horizontal="center" vertical="center"/>
      <protection hidden="1"/>
    </xf>
    <xf numFmtId="0" fontId="32" fillId="4" borderId="108" xfId="0" applyFont="1" applyFill="1" applyBorder="1" applyAlignment="1" applyProtection="1">
      <alignment horizontal="center" vertical="center"/>
      <protection hidden="1"/>
    </xf>
    <xf numFmtId="0" fontId="42" fillId="0" borderId="0" xfId="0" applyFont="1" applyBorder="1" applyAlignment="1" applyProtection="1">
      <alignment horizontal="center" vertical="center" wrapText="1"/>
      <protection hidden="1"/>
    </xf>
    <xf numFmtId="0" fontId="42" fillId="0" borderId="117" xfId="0" applyFont="1" applyBorder="1" applyAlignment="1" applyProtection="1">
      <alignment horizontal="center" vertical="center" wrapText="1"/>
      <protection hidden="1"/>
    </xf>
    <xf numFmtId="0" fontId="30" fillId="0" borderId="51" xfId="0" applyFont="1" applyFill="1" applyBorder="1" applyAlignment="1" applyProtection="1">
      <alignment horizontal="center" vertical="center"/>
      <protection hidden="1"/>
    </xf>
    <xf numFmtId="0" fontId="30" fillId="0" borderId="22" xfId="0" applyFont="1" applyFill="1" applyBorder="1" applyAlignment="1" applyProtection="1">
      <alignment horizontal="center" vertical="center"/>
      <protection hidden="1"/>
    </xf>
    <xf numFmtId="0" fontId="0" fillId="4" borderId="22" xfId="0" applyFill="1" applyBorder="1" applyAlignment="1" applyProtection="1">
      <alignment horizontal="center" vertical="center"/>
      <protection hidden="1"/>
    </xf>
    <xf numFmtId="0" fontId="30" fillId="0" borderId="23" xfId="0" applyFont="1" applyFill="1" applyBorder="1" applyAlignment="1" applyProtection="1">
      <alignment horizontal="center" vertical="center"/>
      <protection hidden="1"/>
    </xf>
    <xf numFmtId="0" fontId="29" fillId="0" borderId="104" xfId="0" applyFont="1" applyBorder="1" applyAlignment="1" applyProtection="1">
      <alignment horizontal="center" vertical="center" wrapText="1"/>
      <protection hidden="1"/>
    </xf>
    <xf numFmtId="0" fontId="29" fillId="0" borderId="105" xfId="0" applyFont="1" applyBorder="1" applyAlignment="1" applyProtection="1">
      <alignment horizontal="center" vertical="center" wrapText="1"/>
      <protection hidden="1"/>
    </xf>
    <xf numFmtId="0" fontId="29" fillId="0" borderId="111" xfId="0" applyFont="1" applyBorder="1" applyAlignment="1" applyProtection="1">
      <alignment horizontal="center" vertical="center" wrapText="1"/>
      <protection hidden="1"/>
    </xf>
    <xf numFmtId="0" fontId="29" fillId="0" borderId="112" xfId="0" applyFont="1" applyBorder="1" applyAlignment="1" applyProtection="1">
      <alignment horizontal="center" vertical="center" wrapText="1"/>
      <protection hidden="1"/>
    </xf>
    <xf numFmtId="0" fontId="29" fillId="0" borderId="114" xfId="0" applyFont="1" applyBorder="1" applyAlignment="1" applyProtection="1">
      <alignment horizontal="center" vertical="center" wrapText="1"/>
      <protection hidden="1"/>
    </xf>
    <xf numFmtId="0" fontId="29" fillId="0" borderId="115" xfId="0" applyFont="1" applyBorder="1" applyAlignment="1" applyProtection="1">
      <alignment horizontal="center" vertical="center" wrapText="1"/>
      <protection hidden="1"/>
    </xf>
    <xf numFmtId="0" fontId="8"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0" fillId="0" borderId="0" xfId="0" applyFill="1" applyBorder="1" applyAlignment="1" applyProtection="1">
      <alignment horizontal="right" vertical="center" wrapText="1"/>
      <protection hidden="1"/>
    </xf>
    <xf numFmtId="0" fontId="29" fillId="0" borderId="0" xfId="0" applyFont="1" applyFill="1" applyBorder="1" applyAlignment="1" applyProtection="1">
      <alignment horizontal="right"/>
      <protection hidden="1"/>
    </xf>
    <xf numFmtId="0" fontId="0" fillId="0" borderId="0" xfId="0" applyFont="1" applyFill="1" applyBorder="1" applyAlignment="1" applyProtection="1">
      <alignment horizontal="center" vertical="top" wrapText="1"/>
      <protection hidden="1"/>
    </xf>
    <xf numFmtId="0" fontId="5" fillId="0" borderId="24"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71" fillId="11" borderId="32" xfId="0" applyFont="1" applyFill="1" applyBorder="1" applyAlignment="1" applyProtection="1">
      <alignment horizontal="center" vertical="center"/>
      <protection hidden="1"/>
    </xf>
    <xf numFmtId="0" fontId="31" fillId="6" borderId="35" xfId="0" applyFont="1" applyFill="1" applyBorder="1" applyAlignment="1" applyProtection="1">
      <alignment horizontal="center" vertical="center"/>
      <protection hidden="1"/>
    </xf>
    <xf numFmtId="0" fontId="3" fillId="8" borderId="38" xfId="0" applyFont="1" applyFill="1" applyBorder="1" applyAlignment="1" applyProtection="1">
      <alignment horizontal="center" vertical="center"/>
      <protection hidden="1"/>
    </xf>
    <xf numFmtId="0" fontId="30" fillId="0" borderId="32" xfId="0" applyFont="1" applyFill="1" applyBorder="1" applyAlignment="1" applyProtection="1">
      <alignment horizontal="center" vertical="center" textRotation="90"/>
      <protection hidden="1"/>
    </xf>
    <xf numFmtId="0" fontId="30" fillId="0" borderId="32" xfId="0" applyFont="1" applyFill="1" applyBorder="1" applyAlignment="1" applyProtection="1">
      <alignment horizontal="center" vertical="center" textRotation="90" wrapText="1"/>
      <protection hidden="1"/>
    </xf>
    <xf numFmtId="0" fontId="26" fillId="4" borderId="36" xfId="0" applyFont="1" applyFill="1" applyBorder="1" applyAlignment="1" applyProtection="1">
      <alignment horizontal="center" vertical="center"/>
      <protection hidden="1"/>
    </xf>
    <xf numFmtId="0" fontId="32" fillId="0" borderId="49" xfId="0" applyFont="1" applyBorder="1" applyAlignment="1" applyProtection="1">
      <alignment horizontal="center" vertical="center"/>
      <protection hidden="1"/>
    </xf>
    <xf numFmtId="0" fontId="32" fillId="0" borderId="5" xfId="0" applyFont="1" applyBorder="1" applyAlignment="1" applyProtection="1">
      <alignment horizontal="center" vertical="center"/>
      <protection hidden="1"/>
    </xf>
    <xf numFmtId="0" fontId="32" fillId="0" borderId="51" xfId="0" applyFont="1" applyBorder="1" applyAlignment="1" applyProtection="1">
      <alignment horizontal="center" vertical="center"/>
      <protection hidden="1"/>
    </xf>
    <xf numFmtId="0" fontId="32" fillId="0" borderId="22" xfId="0" applyFont="1" applyBorder="1" applyAlignment="1" applyProtection="1">
      <alignment horizontal="center" vertical="center"/>
      <protection hidden="1"/>
    </xf>
    <xf numFmtId="0" fontId="3" fillId="8" borderId="36" xfId="0" applyFont="1" applyFill="1" applyBorder="1" applyAlignment="1" applyProtection="1">
      <alignment horizontal="center" vertical="center" wrapText="1"/>
      <protection hidden="1"/>
    </xf>
    <xf numFmtId="0" fontId="3" fillId="8" borderId="35" xfId="0" applyFont="1" applyFill="1" applyBorder="1" applyAlignment="1" applyProtection="1">
      <alignment horizontal="center" vertical="center" wrapText="1"/>
      <protection hidden="1"/>
    </xf>
    <xf numFmtId="0" fontId="31" fillId="6" borderId="39" xfId="0" applyFont="1" applyFill="1" applyBorder="1" applyAlignment="1" applyProtection="1">
      <alignment horizontal="center" vertical="center"/>
      <protection hidden="1"/>
    </xf>
    <xf numFmtId="0" fontId="32" fillId="17" borderId="0" xfId="0" applyFont="1" applyFill="1" applyAlignment="1" applyProtection="1">
      <alignment horizontal="center" vertical="center"/>
      <protection hidden="1"/>
    </xf>
    <xf numFmtId="0" fontId="31" fillId="6" borderId="53" xfId="0" applyFont="1" applyFill="1" applyBorder="1" applyAlignment="1" applyProtection="1">
      <alignment horizontal="center" vertical="center" wrapText="1"/>
      <protection hidden="1"/>
    </xf>
    <xf numFmtId="0" fontId="31" fillId="6" borderId="54" xfId="0" applyFont="1" applyFill="1" applyBorder="1" applyAlignment="1" applyProtection="1">
      <alignment horizontal="center" vertical="center" wrapText="1"/>
      <protection hidden="1"/>
    </xf>
    <xf numFmtId="0" fontId="32" fillId="0" borderId="47" xfId="0" applyFont="1" applyBorder="1" applyAlignment="1" applyProtection="1">
      <alignment horizontal="center" vertical="center"/>
      <protection hidden="1"/>
    </xf>
    <xf numFmtId="0" fontId="32" fillId="0" borderId="9" xfId="0" applyFont="1" applyBorder="1" applyAlignment="1" applyProtection="1">
      <alignment horizontal="center" vertical="center"/>
      <protection hidden="1"/>
    </xf>
    <xf numFmtId="0" fontId="32" fillId="0" borderId="48" xfId="0" applyFont="1" applyBorder="1" applyAlignment="1" applyProtection="1">
      <alignment horizontal="center" vertical="center"/>
      <protection hidden="1"/>
    </xf>
    <xf numFmtId="0" fontId="32" fillId="0" borderId="35" xfId="0" applyFont="1" applyBorder="1" applyAlignment="1" applyProtection="1">
      <alignment horizontal="center" vertical="center"/>
      <protection hidden="1"/>
    </xf>
    <xf numFmtId="0" fontId="32" fillId="0" borderId="37" xfId="0" applyFont="1" applyBorder="1" applyAlignment="1" applyProtection="1">
      <alignment horizontal="center" vertical="center"/>
      <protection hidden="1"/>
    </xf>
    <xf numFmtId="0" fontId="32" fillId="0" borderId="36" xfId="0" applyFont="1" applyBorder="1" applyAlignment="1" applyProtection="1">
      <alignment horizontal="center" vertical="center"/>
      <protection hidden="1"/>
    </xf>
    <xf numFmtId="0" fontId="32" fillId="0" borderId="50" xfId="0" applyFont="1" applyBorder="1" applyAlignment="1" applyProtection="1">
      <alignment horizontal="center" vertical="center"/>
      <protection hidden="1"/>
    </xf>
    <xf numFmtId="0" fontId="32" fillId="0" borderId="52" xfId="0" applyFont="1" applyBorder="1" applyAlignment="1" applyProtection="1">
      <alignment horizontal="center" vertical="center"/>
      <protection hidden="1"/>
    </xf>
    <xf numFmtId="0" fontId="31" fillId="6" borderId="53" xfId="0" applyFont="1" applyFill="1" applyBorder="1" applyAlignment="1" applyProtection="1">
      <alignment horizontal="center" vertical="center"/>
      <protection hidden="1"/>
    </xf>
    <xf numFmtId="0" fontId="31" fillId="6" borderId="54"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textRotation="90" wrapText="1"/>
      <protection hidden="1"/>
    </xf>
    <xf numFmtId="0" fontId="3" fillId="3" borderId="46" xfId="0" applyFont="1" applyFill="1" applyBorder="1" applyAlignment="1" applyProtection="1">
      <alignment horizontal="center" vertical="center" textRotation="90" wrapText="1"/>
      <protection hidden="1"/>
    </xf>
    <xf numFmtId="0" fontId="3" fillId="3" borderId="45" xfId="0" applyFont="1" applyFill="1" applyBorder="1" applyAlignment="1" applyProtection="1">
      <alignment horizontal="center" vertical="center" textRotation="90" wrapText="1"/>
      <protection hidden="1"/>
    </xf>
    <xf numFmtId="0" fontId="3" fillId="8" borderId="37" xfId="0" applyFont="1" applyFill="1" applyBorder="1" applyAlignment="1" applyProtection="1">
      <alignment horizontal="center" vertical="center" wrapText="1"/>
      <protection hidden="1"/>
    </xf>
    <xf numFmtId="0" fontId="32" fillId="0" borderId="32" xfId="0" applyFont="1" applyFill="1" applyBorder="1" applyAlignment="1" applyProtection="1">
      <alignment horizontal="center" vertical="center"/>
      <protection hidden="1"/>
    </xf>
    <xf numFmtId="0" fontId="3" fillId="3" borderId="56" xfId="0" applyFont="1" applyFill="1" applyBorder="1" applyAlignment="1" applyProtection="1">
      <alignment horizontal="center" vertical="center" textRotation="90" wrapText="1"/>
      <protection hidden="1"/>
    </xf>
    <xf numFmtId="0" fontId="3" fillId="8" borderId="36" xfId="0" applyNumberFormat="1" applyFont="1" applyFill="1" applyBorder="1" applyAlignment="1" applyProtection="1">
      <alignment horizontal="center" vertical="center" wrapText="1"/>
      <protection hidden="1"/>
    </xf>
    <xf numFmtId="0" fontId="32" fillId="9" borderId="0" xfId="0" applyFont="1" applyFill="1" applyAlignment="1" applyProtection="1">
      <alignment horizontal="center" vertical="center"/>
      <protection hidden="1"/>
    </xf>
    <xf numFmtId="0" fontId="32" fillId="4" borderId="0" xfId="0" applyFont="1" applyFill="1" applyAlignment="1" applyProtection="1">
      <alignment horizontal="center" vertical="center"/>
      <protection hidden="1"/>
    </xf>
    <xf numFmtId="0" fontId="32" fillId="0" borderId="0" xfId="0" applyFont="1" applyFill="1" applyAlignment="1" applyProtection="1">
      <alignment horizontal="center" vertical="center"/>
      <protection hidden="1"/>
    </xf>
    <xf numFmtId="0" fontId="12" fillId="10" borderId="0" xfId="1" applyFont="1" applyFill="1" applyAlignment="1" applyProtection="1">
      <alignment horizontal="center" vertical="center"/>
      <protection hidden="1"/>
    </xf>
    <xf numFmtId="0" fontId="47" fillId="4" borderId="0" xfId="0" applyFont="1" applyFill="1" applyAlignment="1" applyProtection="1">
      <alignment horizontal="center" vertical="center"/>
      <protection hidden="1"/>
    </xf>
    <xf numFmtId="0" fontId="3" fillId="3" borderId="136" xfId="0" applyFont="1" applyFill="1" applyBorder="1" applyAlignment="1" applyProtection="1">
      <alignment horizontal="center" vertical="center" textRotation="90" wrapText="1"/>
      <protection hidden="1"/>
    </xf>
    <xf numFmtId="0" fontId="3" fillId="3" borderId="55" xfId="0" applyFont="1" applyFill="1" applyBorder="1" applyAlignment="1" applyProtection="1">
      <alignment horizontal="center" vertical="center" textRotation="90" wrapText="1"/>
      <protection hidden="1"/>
    </xf>
    <xf numFmtId="0" fontId="3" fillId="3" borderId="137" xfId="0" applyFont="1" applyFill="1" applyBorder="1" applyAlignment="1" applyProtection="1">
      <alignment horizontal="center" vertical="center" textRotation="90" wrapText="1"/>
      <protection hidden="1"/>
    </xf>
    <xf numFmtId="0" fontId="32" fillId="19" borderId="64" xfId="0" applyFont="1" applyFill="1" applyBorder="1" applyAlignment="1" applyProtection="1">
      <alignment horizontal="center" vertical="center"/>
      <protection hidden="1"/>
    </xf>
    <xf numFmtId="0" fontId="32" fillId="19" borderId="69" xfId="0" applyFont="1" applyFill="1" applyBorder="1" applyAlignment="1" applyProtection="1">
      <alignment horizontal="center" vertical="center"/>
      <protection hidden="1"/>
    </xf>
    <xf numFmtId="0" fontId="51" fillId="4" borderId="77" xfId="0" applyFont="1" applyFill="1" applyBorder="1" applyAlignment="1" applyProtection="1">
      <alignment horizontal="center" vertical="center"/>
      <protection hidden="1"/>
    </xf>
    <xf numFmtId="0" fontId="51" fillId="4" borderId="80" xfId="0" applyFont="1" applyFill="1" applyBorder="1" applyAlignment="1" applyProtection="1">
      <alignment horizontal="center" vertical="center"/>
      <protection hidden="1"/>
    </xf>
    <xf numFmtId="0" fontId="3" fillId="3" borderId="57" xfId="0" applyFont="1" applyFill="1" applyBorder="1" applyAlignment="1" applyProtection="1">
      <alignment horizontal="center" vertical="center" textRotation="90" wrapText="1"/>
      <protection hidden="1"/>
    </xf>
    <xf numFmtId="0" fontId="3" fillId="3" borderId="8" xfId="0" applyFont="1" applyFill="1" applyBorder="1" applyAlignment="1" applyProtection="1">
      <alignment horizontal="center" vertical="center" textRotation="90" wrapText="1"/>
      <protection hidden="1"/>
    </xf>
    <xf numFmtId="0" fontId="51" fillId="4" borderId="87" xfId="0" applyFont="1" applyFill="1" applyBorder="1" applyAlignment="1" applyProtection="1">
      <alignment horizontal="center" vertical="center"/>
      <protection hidden="1"/>
    </xf>
    <xf numFmtId="0" fontId="51" fillId="4" borderId="88" xfId="0" applyFont="1" applyFill="1" applyBorder="1" applyAlignment="1" applyProtection="1">
      <alignment horizontal="center" vertical="center"/>
      <protection hidden="1"/>
    </xf>
    <xf numFmtId="0" fontId="51" fillId="4" borderId="89" xfId="0" applyFont="1" applyFill="1" applyBorder="1" applyAlignment="1" applyProtection="1">
      <alignment horizontal="center" vertical="center"/>
      <protection hidden="1"/>
    </xf>
    <xf numFmtId="0" fontId="51" fillId="4" borderId="78" xfId="0" applyFont="1" applyFill="1" applyBorder="1" applyAlignment="1" applyProtection="1">
      <alignment horizontal="center" vertical="center"/>
      <protection hidden="1"/>
    </xf>
    <xf numFmtId="0" fontId="51" fillId="4" borderId="81" xfId="0" applyFont="1" applyFill="1" applyBorder="1" applyAlignment="1" applyProtection="1">
      <alignment horizontal="center" vertical="center"/>
      <protection hidden="1"/>
    </xf>
    <xf numFmtId="0" fontId="51" fillId="4" borderId="79" xfId="0" applyFont="1" applyFill="1" applyBorder="1" applyAlignment="1" applyProtection="1">
      <alignment horizontal="center" vertical="center"/>
      <protection hidden="1"/>
    </xf>
    <xf numFmtId="0" fontId="51" fillId="4" borderId="82" xfId="0" applyFont="1" applyFill="1" applyBorder="1" applyAlignment="1" applyProtection="1">
      <alignment horizontal="center" vertical="center"/>
      <protection hidden="1"/>
    </xf>
    <xf numFmtId="0" fontId="38" fillId="18" borderId="0" xfId="0" applyFont="1" applyFill="1" applyBorder="1" applyAlignment="1" applyProtection="1">
      <alignment horizontal="center" vertical="center"/>
      <protection hidden="1"/>
    </xf>
    <xf numFmtId="0" fontId="38" fillId="18" borderId="59" xfId="0" applyFont="1" applyFill="1" applyBorder="1" applyAlignment="1" applyProtection="1">
      <alignment horizontal="center" vertical="center"/>
      <protection hidden="1"/>
    </xf>
    <xf numFmtId="0" fontId="32" fillId="19" borderId="70" xfId="0" applyFont="1" applyFill="1" applyBorder="1" applyAlignment="1" applyProtection="1">
      <alignment horizontal="center" vertical="center"/>
      <protection hidden="1"/>
    </xf>
    <xf numFmtId="0" fontId="32" fillId="19" borderId="71" xfId="0" applyFont="1" applyFill="1" applyBorder="1" applyAlignment="1" applyProtection="1">
      <alignment horizontal="center" vertical="center"/>
      <protection hidden="1"/>
    </xf>
    <xf numFmtId="0" fontId="69" fillId="11" borderId="176" xfId="0" applyFont="1" applyFill="1" applyBorder="1" applyAlignment="1" applyProtection="1">
      <alignment horizontal="center" vertical="center"/>
    </xf>
    <xf numFmtId="0" fontId="0" fillId="5" borderId="177" xfId="0" applyFill="1" applyBorder="1" applyAlignment="1" applyProtection="1">
      <alignment wrapText="1"/>
      <protection locked="0"/>
    </xf>
    <xf numFmtId="0" fontId="88" fillId="0" borderId="0" xfId="0" applyFont="1" applyFill="1" applyBorder="1" applyAlignment="1" applyProtection="1">
      <alignment horizontal="center" vertical="center"/>
    </xf>
    <xf numFmtId="0" fontId="13" fillId="0" borderId="0" xfId="0" applyFont="1" applyFill="1" applyBorder="1" applyAlignment="1" applyProtection="1">
      <alignment wrapText="1"/>
    </xf>
  </cellXfs>
  <cellStyles count="4">
    <cellStyle name="Hyperlink" xfId="1" builtinId="8"/>
    <cellStyle name="Normal" xfId="0" builtinId="0"/>
    <cellStyle name="Normal 2" xfId="2"/>
    <cellStyle name="Normal 2 2" xfId="3"/>
  </cellStyles>
  <dxfs count="27">
    <dxf>
      <font>
        <color theme="0"/>
      </font>
      <border>
        <vertical/>
        <horizontal/>
      </border>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104775</xdr:rowOff>
    </xdr:to>
    <xdr:pic>
      <xdr:nvPicPr>
        <xdr:cNvPr id="1030"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100304</xdr:rowOff>
    </xdr:to>
    <xdr:pic>
      <xdr:nvPicPr>
        <xdr:cNvPr id="3" name="صورة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1571;&#1587;&#1578;&#1582;&#1604;&#1575;&#1589;%20&#1575;&#1604;&#1602;&#1608;&#1575;&#1574;&#1605;/&#1575;&#1587;&#1578;&#1605;&#1575;&#1585;&#1607;%20&#1576;&#1585;&#1606;&#1575;&#1605;&#1580;%20&#1575;&#1604;&#1605;&#1581;&#1575;&#1587;&#1576;&#1607;.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Users/Users/TOSHIBA/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R1791"/>
  <sheetViews>
    <sheetView rightToLeft="1" workbookViewId="0">
      <selection activeCell="E13" sqref="E13"/>
    </sheetView>
  </sheetViews>
  <sheetFormatPr defaultColWidth="9" defaultRowHeight="14.25"/>
  <cols>
    <col min="1" max="16384" width="9" style="43"/>
  </cols>
  <sheetData>
    <row r="1" spans="1:42">
      <c r="C1" s="43">
        <v>1</v>
      </c>
      <c r="D1" s="43">
        <v>2</v>
      </c>
      <c r="E1" s="43">
        <v>3</v>
      </c>
      <c r="F1" s="43">
        <v>4</v>
      </c>
      <c r="G1" s="43">
        <v>5</v>
      </c>
      <c r="H1" s="43">
        <v>6</v>
      </c>
      <c r="I1" s="43">
        <v>7</v>
      </c>
      <c r="J1" s="43">
        <v>8</v>
      </c>
      <c r="K1" s="43">
        <v>9</v>
      </c>
      <c r="L1" s="43">
        <v>10</v>
      </c>
      <c r="M1" s="43">
        <v>11</v>
      </c>
      <c r="N1" s="43">
        <v>12</v>
      </c>
      <c r="O1" s="43">
        <v>13</v>
      </c>
      <c r="P1" s="43">
        <v>14</v>
      </c>
      <c r="Q1" s="43">
        <v>15</v>
      </c>
      <c r="R1" s="43">
        <v>16</v>
      </c>
      <c r="S1" s="43">
        <v>17</v>
      </c>
      <c r="T1" s="43">
        <v>18</v>
      </c>
      <c r="U1" s="43">
        <v>19</v>
      </c>
      <c r="V1" s="43">
        <v>20</v>
      </c>
      <c r="W1" s="43">
        <v>21</v>
      </c>
      <c r="X1" s="43">
        <v>22</v>
      </c>
      <c r="Y1" s="43">
        <v>23</v>
      </c>
      <c r="Z1" s="43">
        <v>24</v>
      </c>
      <c r="AA1" s="43">
        <v>25</v>
      </c>
      <c r="AB1" s="43">
        <v>26</v>
      </c>
      <c r="AC1" s="43">
        <v>27</v>
      </c>
      <c r="AD1" s="43">
        <v>28</v>
      </c>
      <c r="AE1" s="43">
        <v>29</v>
      </c>
      <c r="AF1" s="43">
        <v>30</v>
      </c>
      <c r="AG1" s="43">
        <v>31</v>
      </c>
      <c r="AH1" s="43">
        <v>32</v>
      </c>
      <c r="AI1" s="43">
        <v>33</v>
      </c>
      <c r="AJ1" s="43">
        <v>34</v>
      </c>
      <c r="AK1" s="43">
        <v>35</v>
      </c>
      <c r="AL1" s="43">
        <v>36</v>
      </c>
      <c r="AM1" s="43">
        <v>37</v>
      </c>
      <c r="AN1" s="43">
        <v>38</v>
      </c>
      <c r="AO1" s="43">
        <v>39</v>
      </c>
      <c r="AP1" s="43">
        <v>40</v>
      </c>
    </row>
    <row r="2" spans="1:42">
      <c r="A2" s="43">
        <v>116368</v>
      </c>
      <c r="B2" s="43" t="s">
        <v>3767</v>
      </c>
      <c r="C2" s="43" t="s">
        <v>323</v>
      </c>
      <c r="D2" s="43" t="s">
        <v>323</v>
      </c>
      <c r="E2" s="43" t="s">
        <v>323</v>
      </c>
      <c r="F2" s="43" t="s">
        <v>323</v>
      </c>
      <c r="G2" s="43" t="s">
        <v>323</v>
      </c>
      <c r="H2" s="43" t="s">
        <v>323</v>
      </c>
      <c r="I2" s="43" t="s">
        <v>323</v>
      </c>
      <c r="J2" s="43" t="s">
        <v>323</v>
      </c>
      <c r="K2" s="43" t="s">
        <v>323</v>
      </c>
      <c r="L2" s="43" t="s">
        <v>323</v>
      </c>
    </row>
    <row r="3" spans="1:42">
      <c r="A3" s="43">
        <v>116831</v>
      </c>
      <c r="B3" s="43" t="s">
        <v>3767</v>
      </c>
      <c r="C3" s="43" t="s">
        <v>324</v>
      </c>
      <c r="D3" s="43" t="s">
        <v>323</v>
      </c>
      <c r="E3" s="43" t="s">
        <v>324</v>
      </c>
      <c r="F3" s="43" t="s">
        <v>323</v>
      </c>
      <c r="G3" s="43" t="s">
        <v>324</v>
      </c>
      <c r="H3" s="43" t="s">
        <v>323</v>
      </c>
      <c r="I3" s="43" t="s">
        <v>323</v>
      </c>
      <c r="J3" s="43" t="s">
        <v>323</v>
      </c>
      <c r="K3" s="43" t="s">
        <v>324</v>
      </c>
      <c r="L3" s="43" t="s">
        <v>324</v>
      </c>
    </row>
    <row r="4" spans="1:42">
      <c r="A4" s="43">
        <v>118178</v>
      </c>
      <c r="B4" s="43" t="s">
        <v>3767</v>
      </c>
      <c r="C4" s="43" t="s">
        <v>324</v>
      </c>
      <c r="D4" s="43" t="s">
        <v>324</v>
      </c>
      <c r="E4" s="43" t="s">
        <v>323</v>
      </c>
      <c r="F4" s="43" t="s">
        <v>324</v>
      </c>
      <c r="G4" s="43" t="s">
        <v>323</v>
      </c>
      <c r="H4" s="43" t="s">
        <v>323</v>
      </c>
      <c r="I4" s="43" t="s">
        <v>323</v>
      </c>
      <c r="J4" s="43" t="s">
        <v>323</v>
      </c>
      <c r="K4" s="43" t="s">
        <v>323</v>
      </c>
      <c r="L4" s="43" t="s">
        <v>323</v>
      </c>
    </row>
    <row r="5" spans="1:42">
      <c r="A5" s="43">
        <v>118423</v>
      </c>
      <c r="B5" s="43" t="s">
        <v>3767</v>
      </c>
      <c r="C5" s="43" t="s">
        <v>323</v>
      </c>
      <c r="D5" s="43" t="s">
        <v>324</v>
      </c>
      <c r="E5" s="43" t="s">
        <v>324</v>
      </c>
      <c r="F5" s="43" t="s">
        <v>324</v>
      </c>
      <c r="G5" s="43" t="s">
        <v>323</v>
      </c>
      <c r="H5" s="43" t="s">
        <v>323</v>
      </c>
      <c r="I5" s="43" t="s">
        <v>323</v>
      </c>
      <c r="J5" s="43" t="s">
        <v>323</v>
      </c>
      <c r="K5" s="43" t="s">
        <v>323</v>
      </c>
      <c r="L5" s="43" t="s">
        <v>323</v>
      </c>
    </row>
    <row r="6" spans="1:42">
      <c r="A6" s="43">
        <v>119118</v>
      </c>
      <c r="B6" s="43" t="s">
        <v>3767</v>
      </c>
      <c r="C6" s="43" t="s">
        <v>324</v>
      </c>
      <c r="D6" s="43" t="s">
        <v>322</v>
      </c>
      <c r="E6" s="43" t="s">
        <v>323</v>
      </c>
      <c r="F6" s="43" t="s">
        <v>322</v>
      </c>
      <c r="G6" s="43" t="s">
        <v>324</v>
      </c>
      <c r="H6" s="43" t="s">
        <v>324</v>
      </c>
      <c r="I6" s="43" t="s">
        <v>323</v>
      </c>
      <c r="J6" s="43" t="s">
        <v>323</v>
      </c>
      <c r="K6" s="43" t="s">
        <v>322</v>
      </c>
      <c r="L6" s="43" t="s">
        <v>324</v>
      </c>
    </row>
    <row r="7" spans="1:42">
      <c r="A7" s="43">
        <v>119395</v>
      </c>
      <c r="B7" s="43" t="s">
        <v>3767</v>
      </c>
      <c r="C7" s="43" t="s">
        <v>324</v>
      </c>
      <c r="D7" s="43" t="s">
        <v>324</v>
      </c>
      <c r="E7" s="43" t="s">
        <v>322</v>
      </c>
      <c r="F7" s="43" t="s">
        <v>324</v>
      </c>
      <c r="G7" s="43" t="s">
        <v>324</v>
      </c>
      <c r="H7" s="43" t="s">
        <v>324</v>
      </c>
      <c r="I7" s="43" t="s">
        <v>324</v>
      </c>
      <c r="J7" s="43" t="s">
        <v>324</v>
      </c>
      <c r="K7" s="43" t="s">
        <v>324</v>
      </c>
      <c r="L7" s="43" t="s">
        <v>324</v>
      </c>
    </row>
    <row r="8" spans="1:42">
      <c r="A8" s="43">
        <v>119448</v>
      </c>
      <c r="B8" s="43" t="s">
        <v>3767</v>
      </c>
      <c r="C8" s="43" t="s">
        <v>324</v>
      </c>
      <c r="D8" s="43" t="s">
        <v>324</v>
      </c>
      <c r="E8" s="43" t="s">
        <v>322</v>
      </c>
      <c r="F8" s="43" t="s">
        <v>323</v>
      </c>
      <c r="G8" s="43" t="s">
        <v>324</v>
      </c>
      <c r="H8" s="43" t="s">
        <v>323</v>
      </c>
      <c r="I8" s="43" t="s">
        <v>323</v>
      </c>
      <c r="J8" s="43" t="s">
        <v>323</v>
      </c>
      <c r="K8" s="43" t="s">
        <v>323</v>
      </c>
      <c r="L8" s="43" t="s">
        <v>323</v>
      </c>
    </row>
    <row r="9" spans="1:42">
      <c r="A9" s="43">
        <v>119588</v>
      </c>
      <c r="B9" s="43" t="s">
        <v>3767</v>
      </c>
      <c r="C9" s="43" t="s">
        <v>324</v>
      </c>
      <c r="D9" s="43" t="s">
        <v>323</v>
      </c>
      <c r="E9" s="43" t="s">
        <v>324</v>
      </c>
      <c r="F9" s="43" t="s">
        <v>324</v>
      </c>
      <c r="G9" s="43" t="s">
        <v>323</v>
      </c>
      <c r="H9" s="43" t="s">
        <v>323</v>
      </c>
      <c r="I9" s="43" t="s">
        <v>323</v>
      </c>
      <c r="J9" s="43" t="s">
        <v>323</v>
      </c>
      <c r="K9" s="43" t="s">
        <v>323</v>
      </c>
      <c r="L9" s="43" t="s">
        <v>323</v>
      </c>
    </row>
    <row r="10" spans="1:42">
      <c r="A10" s="43">
        <v>119607</v>
      </c>
      <c r="B10" s="43" t="s">
        <v>3767</v>
      </c>
      <c r="C10" s="43" t="s">
        <v>322</v>
      </c>
      <c r="D10" s="43" t="s">
        <v>324</v>
      </c>
      <c r="E10" s="43" t="s">
        <v>322</v>
      </c>
      <c r="F10" s="43" t="s">
        <v>322</v>
      </c>
      <c r="G10" s="43" t="s">
        <v>324</v>
      </c>
      <c r="H10" s="43" t="s">
        <v>324</v>
      </c>
      <c r="I10" s="43" t="s">
        <v>323</v>
      </c>
      <c r="J10" s="43" t="s">
        <v>323</v>
      </c>
      <c r="K10" s="43" t="s">
        <v>323</v>
      </c>
      <c r="L10" s="43" t="s">
        <v>323</v>
      </c>
    </row>
    <row r="11" spans="1:42">
      <c r="A11" s="43">
        <v>120009</v>
      </c>
      <c r="B11" s="43" t="s">
        <v>3767</v>
      </c>
      <c r="C11" s="43" t="s">
        <v>322</v>
      </c>
      <c r="D11" s="43" t="s">
        <v>322</v>
      </c>
      <c r="E11" s="43" t="s">
        <v>324</v>
      </c>
      <c r="F11" s="43" t="s">
        <v>322</v>
      </c>
      <c r="G11" s="43" t="s">
        <v>324</v>
      </c>
      <c r="H11" s="43" t="s">
        <v>324</v>
      </c>
      <c r="I11" s="43" t="s">
        <v>324</v>
      </c>
      <c r="J11" s="43" t="s">
        <v>322</v>
      </c>
      <c r="K11" s="43" t="s">
        <v>324</v>
      </c>
      <c r="L11" s="43" t="s">
        <v>323</v>
      </c>
    </row>
    <row r="12" spans="1:42">
      <c r="A12" s="43">
        <v>120019</v>
      </c>
      <c r="B12" s="43" t="s">
        <v>3767</v>
      </c>
      <c r="C12" s="43" t="s">
        <v>324</v>
      </c>
      <c r="D12" s="43" t="s">
        <v>324</v>
      </c>
      <c r="E12" s="43" t="s">
        <v>324</v>
      </c>
      <c r="F12" s="43" t="s">
        <v>324</v>
      </c>
      <c r="G12" s="43" t="s">
        <v>323</v>
      </c>
      <c r="H12" s="43" t="s">
        <v>323</v>
      </c>
      <c r="I12" s="43" t="s">
        <v>323</v>
      </c>
      <c r="J12" s="43" t="s">
        <v>323</v>
      </c>
      <c r="K12" s="43" t="s">
        <v>323</v>
      </c>
      <c r="L12" s="43" t="s">
        <v>323</v>
      </c>
    </row>
    <row r="13" spans="1:42">
      <c r="A13" s="43">
        <v>120259</v>
      </c>
      <c r="B13" s="43" t="s">
        <v>3767</v>
      </c>
      <c r="C13" s="43" t="s">
        <v>322</v>
      </c>
      <c r="D13" s="43" t="s">
        <v>322</v>
      </c>
      <c r="E13" s="43" t="s">
        <v>324</v>
      </c>
      <c r="F13" s="43" t="s">
        <v>322</v>
      </c>
      <c r="G13" s="43" t="s">
        <v>323</v>
      </c>
      <c r="H13" s="43" t="s">
        <v>322</v>
      </c>
      <c r="I13" s="43" t="s">
        <v>324</v>
      </c>
      <c r="J13" s="43" t="s">
        <v>324</v>
      </c>
      <c r="K13" s="43" t="s">
        <v>322</v>
      </c>
      <c r="L13" s="43" t="s">
        <v>324</v>
      </c>
    </row>
    <row r="14" spans="1:42">
      <c r="A14" s="43">
        <v>120363</v>
      </c>
      <c r="B14" s="43" t="s">
        <v>3767</v>
      </c>
      <c r="C14" s="43" t="s">
        <v>323</v>
      </c>
      <c r="D14" s="43" t="s">
        <v>322</v>
      </c>
      <c r="E14" s="43" t="s">
        <v>323</v>
      </c>
      <c r="F14" s="43" t="s">
        <v>322</v>
      </c>
      <c r="G14" s="43" t="s">
        <v>323</v>
      </c>
      <c r="H14" s="43" t="s">
        <v>323</v>
      </c>
      <c r="I14" s="43" t="s">
        <v>323</v>
      </c>
      <c r="J14" s="43" t="s">
        <v>323</v>
      </c>
      <c r="K14" s="43" t="s">
        <v>323</v>
      </c>
      <c r="L14" s="43" t="s">
        <v>323</v>
      </c>
    </row>
    <row r="15" spans="1:42">
      <c r="A15" s="43">
        <v>120421</v>
      </c>
      <c r="B15" s="43" t="s">
        <v>3767</v>
      </c>
      <c r="C15" s="43" t="s">
        <v>322</v>
      </c>
      <c r="D15" s="43" t="s">
        <v>323</v>
      </c>
      <c r="E15" s="43" t="s">
        <v>322</v>
      </c>
      <c r="F15" s="43" t="s">
        <v>323</v>
      </c>
      <c r="G15" s="43" t="s">
        <v>323</v>
      </c>
      <c r="H15" s="43" t="s">
        <v>323</v>
      </c>
      <c r="I15" s="43" t="s">
        <v>323</v>
      </c>
      <c r="J15" s="43" t="s">
        <v>323</v>
      </c>
      <c r="K15" s="43" t="s">
        <v>323</v>
      </c>
      <c r="L15" s="43" t="s">
        <v>323</v>
      </c>
    </row>
    <row r="16" spans="1:42">
      <c r="A16" s="43">
        <v>120516</v>
      </c>
      <c r="B16" s="43" t="s">
        <v>3767</v>
      </c>
      <c r="C16" s="43" t="s">
        <v>322</v>
      </c>
      <c r="D16" s="43" t="s">
        <v>324</v>
      </c>
      <c r="E16" s="43" t="s">
        <v>322</v>
      </c>
      <c r="F16" s="43" t="s">
        <v>324</v>
      </c>
      <c r="G16" s="43" t="s">
        <v>323</v>
      </c>
      <c r="H16" s="43" t="s">
        <v>322</v>
      </c>
      <c r="I16" s="43" t="s">
        <v>323</v>
      </c>
      <c r="J16" s="43" t="s">
        <v>323</v>
      </c>
      <c r="K16" s="43" t="s">
        <v>323</v>
      </c>
      <c r="L16" s="43" t="s">
        <v>323</v>
      </c>
    </row>
    <row r="17" spans="1:12">
      <c r="A17" s="43">
        <v>120590</v>
      </c>
      <c r="B17" s="43" t="s">
        <v>3767</v>
      </c>
      <c r="C17" s="43" t="s">
        <v>324</v>
      </c>
      <c r="D17" s="43" t="s">
        <v>324</v>
      </c>
      <c r="E17" s="43" t="s">
        <v>322</v>
      </c>
      <c r="F17" s="43" t="s">
        <v>322</v>
      </c>
      <c r="G17" s="43" t="s">
        <v>322</v>
      </c>
      <c r="H17" s="43" t="s">
        <v>323</v>
      </c>
      <c r="I17" s="43" t="s">
        <v>324</v>
      </c>
      <c r="J17" s="43" t="s">
        <v>323</v>
      </c>
      <c r="K17" s="43" t="s">
        <v>323</v>
      </c>
      <c r="L17" s="43" t="s">
        <v>323</v>
      </c>
    </row>
    <row r="18" spans="1:12">
      <c r="A18" s="43">
        <v>120776</v>
      </c>
      <c r="B18" s="43" t="s">
        <v>3767</v>
      </c>
      <c r="C18" s="43" t="s">
        <v>322</v>
      </c>
      <c r="D18" s="43" t="s">
        <v>322</v>
      </c>
      <c r="E18" s="43" t="s">
        <v>322</v>
      </c>
      <c r="F18" s="43" t="s">
        <v>322</v>
      </c>
      <c r="G18" s="43" t="s">
        <v>322</v>
      </c>
      <c r="H18" s="43" t="s">
        <v>324</v>
      </c>
      <c r="I18" s="43" t="s">
        <v>323</v>
      </c>
      <c r="J18" s="43" t="s">
        <v>324</v>
      </c>
      <c r="K18" s="43" t="s">
        <v>323</v>
      </c>
      <c r="L18" s="43" t="s">
        <v>323</v>
      </c>
    </row>
    <row r="19" spans="1:12">
      <c r="A19" s="43">
        <v>120855</v>
      </c>
      <c r="B19" s="43" t="s">
        <v>3767</v>
      </c>
      <c r="C19" s="43" t="s">
        <v>324</v>
      </c>
      <c r="D19" s="43" t="s">
        <v>322</v>
      </c>
      <c r="E19" s="43" t="s">
        <v>322</v>
      </c>
      <c r="F19" s="43" t="s">
        <v>322</v>
      </c>
      <c r="G19" s="43" t="s">
        <v>323</v>
      </c>
      <c r="H19" s="43" t="s">
        <v>323</v>
      </c>
      <c r="I19" s="43" t="s">
        <v>323</v>
      </c>
      <c r="J19" s="43" t="s">
        <v>323</v>
      </c>
      <c r="K19" s="43" t="s">
        <v>323</v>
      </c>
      <c r="L19" s="43" t="s">
        <v>323</v>
      </c>
    </row>
    <row r="20" spans="1:12">
      <c r="A20" s="43">
        <v>120953</v>
      </c>
      <c r="B20" s="43" t="s">
        <v>3767</v>
      </c>
      <c r="C20" s="43" t="s">
        <v>324</v>
      </c>
      <c r="D20" s="43" t="s">
        <v>324</v>
      </c>
      <c r="E20" s="43" t="s">
        <v>322</v>
      </c>
      <c r="F20" s="43" t="s">
        <v>322</v>
      </c>
      <c r="G20" s="43" t="s">
        <v>323</v>
      </c>
      <c r="H20" s="43" t="s">
        <v>323</v>
      </c>
      <c r="I20" s="43" t="s">
        <v>323</v>
      </c>
      <c r="J20" s="43" t="s">
        <v>323</v>
      </c>
      <c r="K20" s="43" t="s">
        <v>323</v>
      </c>
      <c r="L20" s="43" t="s">
        <v>323</v>
      </c>
    </row>
    <row r="21" spans="1:12">
      <c r="A21" s="43">
        <v>120987</v>
      </c>
      <c r="B21" s="43" t="s">
        <v>3767</v>
      </c>
      <c r="C21" s="43" t="s">
        <v>322</v>
      </c>
      <c r="D21" s="43" t="s">
        <v>322</v>
      </c>
      <c r="E21" s="43" t="s">
        <v>322</v>
      </c>
      <c r="F21" s="43" t="s">
        <v>322</v>
      </c>
      <c r="G21" s="43" t="s">
        <v>322</v>
      </c>
      <c r="H21" s="43" t="s">
        <v>322</v>
      </c>
      <c r="I21" s="43" t="s">
        <v>324</v>
      </c>
      <c r="J21" s="43" t="s">
        <v>324</v>
      </c>
      <c r="K21" s="43" t="s">
        <v>323</v>
      </c>
      <c r="L21" s="43" t="s">
        <v>324</v>
      </c>
    </row>
    <row r="22" spans="1:12">
      <c r="A22" s="43">
        <v>121071</v>
      </c>
      <c r="B22" s="43" t="s">
        <v>3767</v>
      </c>
      <c r="C22" s="43" t="s">
        <v>322</v>
      </c>
      <c r="D22" s="43" t="s">
        <v>322</v>
      </c>
      <c r="E22" s="43" t="s">
        <v>322</v>
      </c>
      <c r="F22" s="43" t="s">
        <v>324</v>
      </c>
      <c r="G22" s="43" t="s">
        <v>322</v>
      </c>
      <c r="H22" s="43" t="s">
        <v>323</v>
      </c>
      <c r="I22" s="43" t="s">
        <v>324</v>
      </c>
      <c r="J22" s="43" t="s">
        <v>324</v>
      </c>
      <c r="K22" s="43" t="s">
        <v>324</v>
      </c>
      <c r="L22" s="43" t="s">
        <v>323</v>
      </c>
    </row>
    <row r="23" spans="1:12">
      <c r="A23" s="43">
        <v>121087</v>
      </c>
      <c r="B23" s="43" t="s">
        <v>3767</v>
      </c>
      <c r="C23" s="43" t="s">
        <v>324</v>
      </c>
      <c r="D23" s="43" t="s">
        <v>322</v>
      </c>
      <c r="E23" s="43" t="s">
        <v>322</v>
      </c>
      <c r="F23" s="43" t="s">
        <v>324</v>
      </c>
      <c r="G23" s="43" t="s">
        <v>322</v>
      </c>
      <c r="H23" s="43" t="s">
        <v>322</v>
      </c>
      <c r="I23" s="43" t="s">
        <v>323</v>
      </c>
      <c r="J23" s="43" t="s">
        <v>322</v>
      </c>
      <c r="K23" s="43" t="s">
        <v>323</v>
      </c>
      <c r="L23" s="43" t="s">
        <v>323</v>
      </c>
    </row>
    <row r="24" spans="1:12">
      <c r="A24" s="43">
        <v>121327</v>
      </c>
      <c r="B24" s="43" t="s">
        <v>3767</v>
      </c>
      <c r="C24" s="43" t="s">
        <v>324</v>
      </c>
      <c r="D24" s="43" t="s">
        <v>322</v>
      </c>
      <c r="E24" s="43" t="s">
        <v>322</v>
      </c>
      <c r="F24" s="43" t="s">
        <v>322</v>
      </c>
      <c r="G24" s="43" t="s">
        <v>322</v>
      </c>
      <c r="H24" s="43" t="s">
        <v>324</v>
      </c>
      <c r="I24" s="43" t="s">
        <v>323</v>
      </c>
      <c r="J24" s="43" t="s">
        <v>323</v>
      </c>
      <c r="K24" s="43" t="s">
        <v>324</v>
      </c>
      <c r="L24" s="43" t="s">
        <v>323</v>
      </c>
    </row>
    <row r="25" spans="1:12">
      <c r="A25" s="43">
        <v>121599</v>
      </c>
      <c r="B25" s="43" t="s">
        <v>3767</v>
      </c>
      <c r="C25" s="43" t="s">
        <v>324</v>
      </c>
      <c r="D25" s="43" t="s">
        <v>324</v>
      </c>
      <c r="E25" s="43" t="s">
        <v>322</v>
      </c>
      <c r="F25" s="43" t="s">
        <v>322</v>
      </c>
      <c r="G25" s="43" t="s">
        <v>322</v>
      </c>
      <c r="H25" s="43" t="s">
        <v>324</v>
      </c>
      <c r="I25" s="43" t="s">
        <v>324</v>
      </c>
      <c r="J25" s="43" t="s">
        <v>324</v>
      </c>
      <c r="K25" s="43" t="s">
        <v>324</v>
      </c>
      <c r="L25" s="43" t="s">
        <v>324</v>
      </c>
    </row>
    <row r="26" spans="1:12">
      <c r="A26" s="43">
        <v>121652</v>
      </c>
      <c r="B26" s="43" t="s">
        <v>3767</v>
      </c>
      <c r="C26" s="43" t="s">
        <v>324</v>
      </c>
      <c r="D26" s="43" t="s">
        <v>323</v>
      </c>
      <c r="E26" s="43" t="s">
        <v>324</v>
      </c>
      <c r="F26" s="43" t="s">
        <v>324</v>
      </c>
      <c r="G26" s="43" t="s">
        <v>323</v>
      </c>
      <c r="H26" s="43" t="s">
        <v>324</v>
      </c>
      <c r="I26" s="43" t="s">
        <v>323</v>
      </c>
      <c r="J26" s="43" t="s">
        <v>324</v>
      </c>
      <c r="K26" s="43" t="s">
        <v>323</v>
      </c>
      <c r="L26" s="43" t="s">
        <v>323</v>
      </c>
    </row>
    <row r="27" spans="1:12">
      <c r="A27" s="43">
        <v>121700</v>
      </c>
      <c r="B27" s="43" t="s">
        <v>3767</v>
      </c>
      <c r="C27" s="43" t="s">
        <v>323</v>
      </c>
      <c r="D27" s="43" t="s">
        <v>324</v>
      </c>
      <c r="E27" s="43" t="s">
        <v>324</v>
      </c>
      <c r="F27" s="43" t="s">
        <v>323</v>
      </c>
      <c r="G27" s="43" t="s">
        <v>323</v>
      </c>
      <c r="H27" s="43" t="s">
        <v>323</v>
      </c>
      <c r="I27" s="43" t="s">
        <v>323</v>
      </c>
      <c r="J27" s="43" t="s">
        <v>323</v>
      </c>
      <c r="K27" s="43" t="s">
        <v>323</v>
      </c>
      <c r="L27" s="43" t="s">
        <v>323</v>
      </c>
    </row>
    <row r="28" spans="1:12">
      <c r="A28" s="43">
        <v>121721</v>
      </c>
      <c r="B28" s="43" t="s">
        <v>3767</v>
      </c>
      <c r="C28" s="43" t="s">
        <v>322</v>
      </c>
      <c r="D28" s="43" t="s">
        <v>324</v>
      </c>
      <c r="E28" s="43" t="s">
        <v>324</v>
      </c>
      <c r="F28" s="43" t="s">
        <v>323</v>
      </c>
      <c r="G28" s="43" t="s">
        <v>323</v>
      </c>
      <c r="H28" s="43" t="s">
        <v>324</v>
      </c>
      <c r="I28" s="43" t="s">
        <v>324</v>
      </c>
      <c r="J28" s="43" t="s">
        <v>324</v>
      </c>
      <c r="K28" s="43" t="s">
        <v>324</v>
      </c>
      <c r="L28" s="43" t="s">
        <v>323</v>
      </c>
    </row>
    <row r="29" spans="1:12">
      <c r="A29" s="43">
        <v>121789</v>
      </c>
      <c r="B29" s="43" t="s">
        <v>3767</v>
      </c>
      <c r="C29" s="43" t="s">
        <v>324</v>
      </c>
      <c r="D29" s="43" t="s">
        <v>324</v>
      </c>
      <c r="E29" s="43" t="s">
        <v>324</v>
      </c>
      <c r="F29" s="43" t="s">
        <v>324</v>
      </c>
      <c r="G29" s="43" t="s">
        <v>324</v>
      </c>
      <c r="H29" s="43" t="s">
        <v>324</v>
      </c>
      <c r="I29" s="43" t="s">
        <v>324</v>
      </c>
      <c r="J29" s="43" t="s">
        <v>324</v>
      </c>
      <c r="K29" s="43" t="s">
        <v>324</v>
      </c>
      <c r="L29" s="43" t="s">
        <v>324</v>
      </c>
    </row>
    <row r="30" spans="1:12">
      <c r="A30" s="43">
        <v>121809</v>
      </c>
      <c r="B30" s="43" t="s">
        <v>3767</v>
      </c>
      <c r="C30" s="43" t="s">
        <v>323</v>
      </c>
      <c r="D30" s="43" t="s">
        <v>322</v>
      </c>
      <c r="E30" s="43" t="s">
        <v>322</v>
      </c>
      <c r="F30" s="43" t="s">
        <v>322</v>
      </c>
      <c r="G30" s="43" t="s">
        <v>323</v>
      </c>
      <c r="H30" s="43" t="s">
        <v>323</v>
      </c>
      <c r="I30" s="43" t="s">
        <v>323</v>
      </c>
      <c r="J30" s="43" t="s">
        <v>324</v>
      </c>
      <c r="K30" s="43" t="s">
        <v>324</v>
      </c>
      <c r="L30" s="43" t="s">
        <v>323</v>
      </c>
    </row>
    <row r="31" spans="1:12">
      <c r="A31" s="43">
        <v>121828</v>
      </c>
      <c r="B31" s="43" t="s">
        <v>3767</v>
      </c>
      <c r="C31" s="43" t="s">
        <v>323</v>
      </c>
      <c r="D31" s="43" t="s">
        <v>324</v>
      </c>
      <c r="E31" s="43" t="s">
        <v>323</v>
      </c>
      <c r="F31" s="43" t="s">
        <v>324</v>
      </c>
      <c r="G31" s="43" t="s">
        <v>323</v>
      </c>
      <c r="H31" s="43" t="s">
        <v>323</v>
      </c>
      <c r="I31" s="43" t="s">
        <v>323</v>
      </c>
      <c r="J31" s="43" t="s">
        <v>323</v>
      </c>
      <c r="K31" s="43" t="s">
        <v>323</v>
      </c>
      <c r="L31" s="43" t="s">
        <v>323</v>
      </c>
    </row>
    <row r="32" spans="1:12">
      <c r="A32" s="43">
        <v>121885</v>
      </c>
      <c r="B32" s="43" t="s">
        <v>3767</v>
      </c>
      <c r="C32" s="43" t="s">
        <v>324</v>
      </c>
      <c r="D32" s="43" t="s">
        <v>324</v>
      </c>
      <c r="E32" s="43" t="s">
        <v>324</v>
      </c>
      <c r="F32" s="43" t="s">
        <v>324</v>
      </c>
      <c r="G32" s="43" t="s">
        <v>324</v>
      </c>
      <c r="H32" s="43" t="s">
        <v>323</v>
      </c>
      <c r="I32" s="43" t="s">
        <v>323</v>
      </c>
      <c r="J32" s="43" t="s">
        <v>323</v>
      </c>
      <c r="K32" s="43" t="s">
        <v>323</v>
      </c>
      <c r="L32" s="43" t="s">
        <v>323</v>
      </c>
    </row>
    <row r="33" spans="1:44">
      <c r="A33" s="43">
        <v>121895</v>
      </c>
      <c r="B33" s="43" t="s">
        <v>3767</v>
      </c>
      <c r="C33" s="43" t="s">
        <v>324</v>
      </c>
      <c r="D33" s="43" t="s">
        <v>322</v>
      </c>
      <c r="E33" s="43" t="s">
        <v>322</v>
      </c>
      <c r="F33" s="43" t="s">
        <v>324</v>
      </c>
      <c r="G33" s="43" t="s">
        <v>323</v>
      </c>
      <c r="H33" s="43" t="s">
        <v>324</v>
      </c>
      <c r="I33" s="43" t="s">
        <v>324</v>
      </c>
      <c r="J33" s="43" t="s">
        <v>324</v>
      </c>
      <c r="K33" s="43" t="s">
        <v>324</v>
      </c>
      <c r="L33" s="43" t="s">
        <v>324</v>
      </c>
    </row>
    <row r="34" spans="1:44">
      <c r="A34" s="43">
        <v>121916</v>
      </c>
      <c r="B34" s="43" t="s">
        <v>3767</v>
      </c>
      <c r="C34" s="43" t="s">
        <v>324</v>
      </c>
      <c r="D34" s="43" t="s">
        <v>324</v>
      </c>
      <c r="E34" s="43" t="s">
        <v>322</v>
      </c>
      <c r="F34" s="43" t="s">
        <v>322</v>
      </c>
      <c r="G34" s="43" t="s">
        <v>322</v>
      </c>
      <c r="H34" s="43" t="s">
        <v>323</v>
      </c>
      <c r="I34" s="43" t="s">
        <v>323</v>
      </c>
      <c r="J34" s="43" t="s">
        <v>324</v>
      </c>
      <c r="K34" s="43" t="s">
        <v>323</v>
      </c>
      <c r="L34" s="43" t="s">
        <v>323</v>
      </c>
    </row>
    <row r="35" spans="1:44">
      <c r="A35" s="43">
        <v>121999</v>
      </c>
      <c r="B35" s="43" t="s">
        <v>3767</v>
      </c>
      <c r="C35" s="43" t="s">
        <v>323</v>
      </c>
      <c r="D35" s="43" t="s">
        <v>322</v>
      </c>
      <c r="E35" s="43" t="s">
        <v>324</v>
      </c>
      <c r="F35" s="43" t="s">
        <v>324</v>
      </c>
      <c r="G35" s="43" t="s">
        <v>323</v>
      </c>
      <c r="H35" s="43" t="s">
        <v>323</v>
      </c>
      <c r="I35" s="43" t="s">
        <v>323</v>
      </c>
      <c r="J35" s="43" t="s">
        <v>323</v>
      </c>
      <c r="K35" s="43" t="s">
        <v>323</v>
      </c>
      <c r="L35" s="43" t="s">
        <v>323</v>
      </c>
    </row>
    <row r="36" spans="1:44">
      <c r="A36" s="43">
        <v>122013</v>
      </c>
      <c r="B36" s="43" t="s">
        <v>3767</v>
      </c>
      <c r="C36" s="43" t="s">
        <v>324</v>
      </c>
      <c r="D36" s="43" t="s">
        <v>324</v>
      </c>
      <c r="E36" s="43" t="s">
        <v>324</v>
      </c>
      <c r="F36" s="43" t="s">
        <v>323</v>
      </c>
      <c r="G36" s="43" t="s">
        <v>323</v>
      </c>
      <c r="H36" s="43" t="s">
        <v>324</v>
      </c>
      <c r="I36" s="43" t="s">
        <v>323</v>
      </c>
      <c r="J36" s="43" t="s">
        <v>324</v>
      </c>
      <c r="K36" s="43" t="s">
        <v>323</v>
      </c>
      <c r="L36" s="43" t="s">
        <v>323</v>
      </c>
    </row>
    <row r="37" spans="1:44">
      <c r="A37" s="43">
        <v>122035</v>
      </c>
      <c r="B37" s="43" t="s">
        <v>3767</v>
      </c>
      <c r="C37" s="43" t="s">
        <v>323</v>
      </c>
      <c r="D37" s="43" t="s">
        <v>324</v>
      </c>
      <c r="E37" s="43" t="s">
        <v>323</v>
      </c>
      <c r="F37" s="43" t="s">
        <v>324</v>
      </c>
      <c r="G37" s="43" t="s">
        <v>323</v>
      </c>
      <c r="H37" s="43" t="s">
        <v>324</v>
      </c>
      <c r="I37" s="43" t="s">
        <v>323</v>
      </c>
      <c r="J37" s="43" t="s">
        <v>323</v>
      </c>
      <c r="K37" s="43" t="s">
        <v>324</v>
      </c>
      <c r="L37" s="43" t="s">
        <v>323</v>
      </c>
    </row>
    <row r="38" spans="1:44">
      <c r="A38" s="43">
        <v>122048</v>
      </c>
      <c r="B38" s="43" t="s">
        <v>3767</v>
      </c>
      <c r="C38" s="43" t="s">
        <v>324</v>
      </c>
      <c r="D38" s="43" t="s">
        <v>322</v>
      </c>
      <c r="E38" s="43" t="s">
        <v>324</v>
      </c>
      <c r="F38" s="43" t="s">
        <v>324</v>
      </c>
      <c r="G38" s="43" t="s">
        <v>322</v>
      </c>
      <c r="H38" s="43" t="s">
        <v>324</v>
      </c>
      <c r="I38" s="43" t="s">
        <v>324</v>
      </c>
      <c r="J38" s="43" t="s">
        <v>323</v>
      </c>
      <c r="K38" s="43" t="s">
        <v>323</v>
      </c>
      <c r="L38" s="43" t="s">
        <v>324</v>
      </c>
    </row>
    <row r="39" spans="1:44">
      <c r="A39" s="43">
        <v>122109</v>
      </c>
      <c r="B39" s="43" t="s">
        <v>3767</v>
      </c>
      <c r="C39" s="43" t="s">
        <v>323</v>
      </c>
      <c r="D39" s="43" t="s">
        <v>324</v>
      </c>
      <c r="E39" s="43" t="s">
        <v>322</v>
      </c>
      <c r="F39" s="43" t="s">
        <v>324</v>
      </c>
      <c r="G39" s="43" t="s">
        <v>323</v>
      </c>
      <c r="H39" s="43" t="s">
        <v>324</v>
      </c>
      <c r="I39" s="43" t="s">
        <v>323</v>
      </c>
      <c r="J39" s="43" t="s">
        <v>323</v>
      </c>
      <c r="K39" s="43" t="s">
        <v>323</v>
      </c>
      <c r="L39" s="43" t="s">
        <v>323</v>
      </c>
    </row>
    <row r="40" spans="1:44">
      <c r="A40" s="43">
        <v>122110</v>
      </c>
      <c r="B40" s="43" t="s">
        <v>3767</v>
      </c>
      <c r="C40" s="43" t="s">
        <v>324</v>
      </c>
      <c r="D40" s="43" t="s">
        <v>322</v>
      </c>
      <c r="E40" s="43" t="s">
        <v>324</v>
      </c>
      <c r="F40" s="43" t="s">
        <v>324</v>
      </c>
      <c r="G40" s="43" t="s">
        <v>323</v>
      </c>
      <c r="H40" s="43" t="s">
        <v>324</v>
      </c>
      <c r="I40" s="43" t="s">
        <v>324</v>
      </c>
      <c r="J40" s="43" t="s">
        <v>324</v>
      </c>
      <c r="K40" s="43" t="s">
        <v>323</v>
      </c>
      <c r="L40" s="43" t="s">
        <v>324</v>
      </c>
    </row>
    <row r="41" spans="1:44">
      <c r="A41" s="43">
        <v>122142</v>
      </c>
      <c r="B41" s="43" t="s">
        <v>3767</v>
      </c>
      <c r="C41" s="43" t="s">
        <v>324</v>
      </c>
      <c r="D41" s="43" t="s">
        <v>323</v>
      </c>
      <c r="E41" s="43" t="s">
        <v>322</v>
      </c>
      <c r="F41" s="43" t="s">
        <v>323</v>
      </c>
      <c r="G41" s="43" t="s">
        <v>323</v>
      </c>
      <c r="H41" s="43" t="s">
        <v>324</v>
      </c>
      <c r="I41" s="43" t="s">
        <v>323</v>
      </c>
      <c r="J41" s="43" t="s">
        <v>323</v>
      </c>
      <c r="K41" s="43" t="s">
        <v>323</v>
      </c>
      <c r="L41" s="43" t="s">
        <v>323</v>
      </c>
    </row>
    <row r="42" spans="1:44">
      <c r="A42" s="43">
        <v>122234</v>
      </c>
      <c r="B42" s="43" t="s">
        <v>3767</v>
      </c>
      <c r="C42" s="43" t="s">
        <v>324</v>
      </c>
      <c r="D42" s="43" t="s">
        <v>324</v>
      </c>
      <c r="E42" s="43" t="s">
        <v>324</v>
      </c>
      <c r="F42" s="43" t="s">
        <v>324</v>
      </c>
      <c r="G42" s="43" t="s">
        <v>324</v>
      </c>
      <c r="H42" s="43" t="s">
        <v>324</v>
      </c>
      <c r="I42" s="43" t="s">
        <v>324</v>
      </c>
      <c r="J42" s="43" t="s">
        <v>324</v>
      </c>
      <c r="K42" s="43" t="s">
        <v>324</v>
      </c>
      <c r="L42" s="43" t="s">
        <v>324</v>
      </c>
    </row>
    <row r="43" spans="1:44">
      <c r="A43" s="43">
        <v>122263</v>
      </c>
      <c r="B43" s="43" t="s">
        <v>3767</v>
      </c>
      <c r="C43" s="43" t="s">
        <v>324</v>
      </c>
      <c r="D43" s="43" t="s">
        <v>322</v>
      </c>
      <c r="E43" s="43" t="s">
        <v>322</v>
      </c>
      <c r="F43" s="43" t="s">
        <v>324</v>
      </c>
      <c r="G43" s="43" t="s">
        <v>324</v>
      </c>
      <c r="H43" s="43" t="s">
        <v>324</v>
      </c>
      <c r="I43" s="43" t="s">
        <v>324</v>
      </c>
      <c r="J43" s="43" t="s">
        <v>324</v>
      </c>
      <c r="K43" s="43" t="s">
        <v>323</v>
      </c>
      <c r="L43" s="43" t="s">
        <v>324</v>
      </c>
    </row>
    <row r="44" spans="1:44">
      <c r="A44" s="43">
        <v>122282</v>
      </c>
      <c r="B44" s="43" t="s">
        <v>3767</v>
      </c>
      <c r="C44" s="43" t="s">
        <v>324</v>
      </c>
      <c r="D44" s="43" t="s">
        <v>324</v>
      </c>
      <c r="E44" s="43" t="s">
        <v>322</v>
      </c>
      <c r="F44" s="43" t="s">
        <v>323</v>
      </c>
      <c r="G44" s="43" t="s">
        <v>323</v>
      </c>
      <c r="H44" s="43" t="s">
        <v>324</v>
      </c>
      <c r="I44" s="43" t="s">
        <v>324</v>
      </c>
      <c r="J44" s="43" t="s">
        <v>323</v>
      </c>
      <c r="K44" s="43" t="s">
        <v>323</v>
      </c>
      <c r="L44" s="43" t="s">
        <v>323</v>
      </c>
    </row>
    <row r="45" spans="1:44">
      <c r="A45" s="43">
        <v>122293</v>
      </c>
      <c r="B45" s="43" t="s">
        <v>3767</v>
      </c>
      <c r="C45" s="43" t="s">
        <v>324</v>
      </c>
      <c r="D45" s="43" t="s">
        <v>322</v>
      </c>
      <c r="E45" s="43" t="s">
        <v>324</v>
      </c>
      <c r="F45" s="43" t="s">
        <v>324</v>
      </c>
      <c r="G45" s="43" t="s">
        <v>324</v>
      </c>
      <c r="H45" s="43" t="s">
        <v>324</v>
      </c>
      <c r="I45" s="43" t="s">
        <v>324</v>
      </c>
      <c r="J45" s="43" t="s">
        <v>324</v>
      </c>
      <c r="K45" s="43" t="s">
        <v>323</v>
      </c>
      <c r="L45" s="43" t="s">
        <v>323</v>
      </c>
    </row>
    <row r="46" spans="1:44">
      <c r="A46" s="261">
        <v>123037</v>
      </c>
      <c r="B46" s="43" t="s">
        <v>3767</v>
      </c>
      <c r="C46" s="261" t="s">
        <v>323</v>
      </c>
      <c r="D46" s="261" t="s">
        <v>323</v>
      </c>
      <c r="E46" s="261" t="s">
        <v>323</v>
      </c>
      <c r="F46" s="261" t="s">
        <v>323</v>
      </c>
      <c r="G46" s="261" t="s">
        <v>323</v>
      </c>
      <c r="H46" s="261" t="s">
        <v>323</v>
      </c>
      <c r="I46" s="261" t="s">
        <v>323</v>
      </c>
      <c r="J46" s="261" t="s">
        <v>323</v>
      </c>
      <c r="K46" s="261" t="s">
        <v>323</v>
      </c>
      <c r="L46" s="261" t="s">
        <v>323</v>
      </c>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t="s">
        <v>3811</v>
      </c>
    </row>
    <row r="47" spans="1:44">
      <c r="A47" s="261">
        <v>123056</v>
      </c>
      <c r="B47" s="43" t="s">
        <v>3767</v>
      </c>
      <c r="C47" s="261" t="s">
        <v>323</v>
      </c>
      <c r="D47" s="261" t="s">
        <v>323</v>
      </c>
      <c r="E47" s="261" t="s">
        <v>323</v>
      </c>
      <c r="F47" s="261" t="s">
        <v>323</v>
      </c>
      <c r="G47" s="261" t="s">
        <v>323</v>
      </c>
      <c r="H47" s="261" t="s">
        <v>323</v>
      </c>
      <c r="I47" s="261" t="s">
        <v>323</v>
      </c>
      <c r="J47" s="261" t="s">
        <v>323</v>
      </c>
      <c r="K47" s="261" t="s">
        <v>323</v>
      </c>
      <c r="L47" s="261" t="s">
        <v>323</v>
      </c>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t="s">
        <v>3811</v>
      </c>
    </row>
    <row r="48" spans="1:44">
      <c r="A48" s="261">
        <v>123088</v>
      </c>
      <c r="B48" s="43" t="s">
        <v>3767</v>
      </c>
      <c r="C48" s="261" t="s">
        <v>323</v>
      </c>
      <c r="D48" s="261" t="s">
        <v>323</v>
      </c>
      <c r="E48" s="261" t="s">
        <v>323</v>
      </c>
      <c r="F48" s="261" t="s">
        <v>323</v>
      </c>
      <c r="G48" s="261" t="s">
        <v>323</v>
      </c>
      <c r="H48" s="261" t="s">
        <v>323</v>
      </c>
      <c r="I48" s="261" t="s">
        <v>323</v>
      </c>
      <c r="J48" s="261" t="s">
        <v>323</v>
      </c>
      <c r="K48" s="261" t="s">
        <v>323</v>
      </c>
      <c r="L48" s="261" t="s">
        <v>323</v>
      </c>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t="s">
        <v>3811</v>
      </c>
    </row>
    <row r="49" spans="1:44">
      <c r="A49" s="261">
        <v>123095</v>
      </c>
      <c r="B49" s="43" t="s">
        <v>3767</v>
      </c>
      <c r="C49" s="261" t="s">
        <v>323</v>
      </c>
      <c r="D49" s="261" t="s">
        <v>323</v>
      </c>
      <c r="E49" s="261" t="s">
        <v>323</v>
      </c>
      <c r="F49" s="261" t="s">
        <v>323</v>
      </c>
      <c r="G49" s="261" t="s">
        <v>323</v>
      </c>
      <c r="H49" s="261" t="s">
        <v>323</v>
      </c>
      <c r="I49" s="261" t="s">
        <v>323</v>
      </c>
      <c r="J49" s="261" t="s">
        <v>323</v>
      </c>
      <c r="K49" s="261" t="s">
        <v>323</v>
      </c>
      <c r="L49" s="261" t="s">
        <v>323</v>
      </c>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t="s">
        <v>3811</v>
      </c>
    </row>
    <row r="50" spans="1:44">
      <c r="A50" s="261">
        <v>123138</v>
      </c>
      <c r="B50" s="43" t="s">
        <v>3767</v>
      </c>
      <c r="C50" s="261" t="s">
        <v>323</v>
      </c>
      <c r="D50" s="261" t="s">
        <v>323</v>
      </c>
      <c r="E50" s="261" t="s">
        <v>323</v>
      </c>
      <c r="F50" s="261" t="s">
        <v>323</v>
      </c>
      <c r="G50" s="261" t="s">
        <v>323</v>
      </c>
      <c r="H50" s="261" t="s">
        <v>323</v>
      </c>
      <c r="I50" s="261" t="s">
        <v>323</v>
      </c>
      <c r="J50" s="261" t="s">
        <v>323</v>
      </c>
      <c r="K50" s="261" t="s">
        <v>323</v>
      </c>
      <c r="L50" s="261" t="s">
        <v>323</v>
      </c>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t="s">
        <v>3811</v>
      </c>
    </row>
    <row r="51" spans="1:44">
      <c r="A51" s="261">
        <v>123141</v>
      </c>
      <c r="B51" s="43" t="s">
        <v>3767</v>
      </c>
      <c r="C51" s="261" t="s">
        <v>323</v>
      </c>
      <c r="D51" s="261" t="s">
        <v>323</v>
      </c>
      <c r="E51" s="261" t="s">
        <v>323</v>
      </c>
      <c r="F51" s="261" t="s">
        <v>323</v>
      </c>
      <c r="G51" s="261" t="s">
        <v>323</v>
      </c>
      <c r="H51" s="261" t="s">
        <v>323</v>
      </c>
      <c r="I51" s="261" t="s">
        <v>323</v>
      </c>
      <c r="J51" s="261" t="s">
        <v>323</v>
      </c>
      <c r="K51" s="261" t="s">
        <v>323</v>
      </c>
      <c r="L51" s="261" t="s">
        <v>323</v>
      </c>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t="s">
        <v>3811</v>
      </c>
    </row>
    <row r="52" spans="1:44">
      <c r="A52" s="261">
        <v>123197</v>
      </c>
      <c r="B52" s="43" t="s">
        <v>3767</v>
      </c>
      <c r="C52" s="261" t="s">
        <v>323</v>
      </c>
      <c r="D52" s="261" t="s">
        <v>323</v>
      </c>
      <c r="E52" s="261" t="s">
        <v>323</v>
      </c>
      <c r="F52" s="261" t="s">
        <v>323</v>
      </c>
      <c r="G52" s="261" t="s">
        <v>323</v>
      </c>
      <c r="H52" s="261" t="s">
        <v>323</v>
      </c>
      <c r="I52" s="261" t="s">
        <v>323</v>
      </c>
      <c r="J52" s="261" t="s">
        <v>323</v>
      </c>
      <c r="K52" s="261" t="s">
        <v>323</v>
      </c>
      <c r="L52" s="261" t="s">
        <v>323</v>
      </c>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t="s">
        <v>3811</v>
      </c>
    </row>
    <row r="53" spans="1:44">
      <c r="A53" s="261">
        <v>123218</v>
      </c>
      <c r="B53" s="43" t="s">
        <v>3767</v>
      </c>
      <c r="C53" s="261" t="s">
        <v>323</v>
      </c>
      <c r="D53" s="261" t="s">
        <v>323</v>
      </c>
      <c r="E53" s="261" t="s">
        <v>323</v>
      </c>
      <c r="F53" s="261" t="s">
        <v>323</v>
      </c>
      <c r="G53" s="261" t="s">
        <v>323</v>
      </c>
      <c r="H53" s="261" t="s">
        <v>323</v>
      </c>
      <c r="I53" s="261" t="s">
        <v>323</v>
      </c>
      <c r="J53" s="261" t="s">
        <v>323</v>
      </c>
      <c r="K53" s="261" t="s">
        <v>323</v>
      </c>
      <c r="L53" s="261" t="s">
        <v>323</v>
      </c>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1"/>
      <c r="AO53" s="261"/>
      <c r="AP53" s="261"/>
      <c r="AQ53" s="261"/>
      <c r="AR53" s="261" t="s">
        <v>3811</v>
      </c>
    </row>
    <row r="54" spans="1:44">
      <c r="A54" s="261">
        <v>123241</v>
      </c>
      <c r="B54" s="43" t="s">
        <v>3767</v>
      </c>
      <c r="C54" s="261" t="s">
        <v>323</v>
      </c>
      <c r="D54" s="261" t="s">
        <v>323</v>
      </c>
      <c r="E54" s="261" t="s">
        <v>323</v>
      </c>
      <c r="F54" s="261" t="s">
        <v>323</v>
      </c>
      <c r="G54" s="261" t="s">
        <v>323</v>
      </c>
      <c r="H54" s="261" t="s">
        <v>323</v>
      </c>
      <c r="I54" s="261" t="s">
        <v>323</v>
      </c>
      <c r="J54" s="261" t="s">
        <v>323</v>
      </c>
      <c r="K54" s="261" t="s">
        <v>323</v>
      </c>
      <c r="L54" s="261" t="s">
        <v>323</v>
      </c>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t="s">
        <v>3811</v>
      </c>
    </row>
    <row r="55" spans="1:44">
      <c r="A55" s="261">
        <v>123315</v>
      </c>
      <c r="B55" s="43" t="s">
        <v>3767</v>
      </c>
      <c r="C55" s="261" t="s">
        <v>323</v>
      </c>
      <c r="D55" s="261" t="s">
        <v>323</v>
      </c>
      <c r="E55" s="261" t="s">
        <v>323</v>
      </c>
      <c r="F55" s="261" t="s">
        <v>323</v>
      </c>
      <c r="G55" s="261" t="s">
        <v>323</v>
      </c>
      <c r="H55" s="261" t="s">
        <v>323</v>
      </c>
      <c r="I55" s="261" t="s">
        <v>323</v>
      </c>
      <c r="J55" s="261" t="s">
        <v>323</v>
      </c>
      <c r="K55" s="261" t="s">
        <v>323</v>
      </c>
      <c r="L55" s="261" t="s">
        <v>323</v>
      </c>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261"/>
      <c r="AL55" s="261"/>
      <c r="AM55" s="261"/>
      <c r="AN55" s="261"/>
      <c r="AO55" s="261"/>
      <c r="AP55" s="261"/>
      <c r="AQ55" s="261"/>
      <c r="AR55" s="261" t="s">
        <v>3811</v>
      </c>
    </row>
    <row r="56" spans="1:44">
      <c r="A56" s="261">
        <v>123317</v>
      </c>
      <c r="B56" s="43" t="s">
        <v>3767</v>
      </c>
      <c r="C56" s="261" t="s">
        <v>323</v>
      </c>
      <c r="D56" s="261" t="s">
        <v>323</v>
      </c>
      <c r="E56" s="261" t="s">
        <v>323</v>
      </c>
      <c r="F56" s="261" t="s">
        <v>323</v>
      </c>
      <c r="G56" s="261" t="s">
        <v>323</v>
      </c>
      <c r="H56" s="261" t="s">
        <v>323</v>
      </c>
      <c r="I56" s="261" t="s">
        <v>323</v>
      </c>
      <c r="J56" s="261" t="s">
        <v>323</v>
      </c>
      <c r="K56" s="261" t="s">
        <v>323</v>
      </c>
      <c r="L56" s="261" t="s">
        <v>323</v>
      </c>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1"/>
      <c r="AQ56" s="261"/>
      <c r="AR56" s="261" t="s">
        <v>3811</v>
      </c>
    </row>
    <row r="57" spans="1:44">
      <c r="A57" s="261">
        <v>107456</v>
      </c>
      <c r="B57" s="43" t="s">
        <v>3767</v>
      </c>
      <c r="C57" s="261" t="s">
        <v>322</v>
      </c>
      <c r="D57" s="261" t="s">
        <v>1033</v>
      </c>
      <c r="E57" s="261" t="s">
        <v>322</v>
      </c>
      <c r="F57" s="261" t="s">
        <v>1033</v>
      </c>
      <c r="G57" s="261" t="s">
        <v>322</v>
      </c>
      <c r="H57" s="261" t="s">
        <v>1033</v>
      </c>
      <c r="I57" s="261" t="s">
        <v>1033</v>
      </c>
      <c r="J57" s="261" t="s">
        <v>1033</v>
      </c>
      <c r="K57" s="261" t="s">
        <v>1033</v>
      </c>
      <c r="L57" s="261" t="s">
        <v>1033</v>
      </c>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261" t="e">
        <v>#N/A</v>
      </c>
    </row>
    <row r="58" spans="1:44">
      <c r="A58" s="261">
        <v>112873</v>
      </c>
      <c r="B58" s="43" t="s">
        <v>3767</v>
      </c>
      <c r="C58" s="261" t="s">
        <v>322</v>
      </c>
      <c r="D58" s="261" t="s">
        <v>322</v>
      </c>
      <c r="E58" s="261" t="s">
        <v>322</v>
      </c>
      <c r="F58" s="261" t="s">
        <v>323</v>
      </c>
      <c r="G58" s="261" t="s">
        <v>323</v>
      </c>
      <c r="H58" s="261" t="s">
        <v>323</v>
      </c>
      <c r="I58" s="261" t="s">
        <v>323</v>
      </c>
      <c r="J58" s="261" t="s">
        <v>323</v>
      </c>
      <c r="K58" s="261" t="s">
        <v>323</v>
      </c>
      <c r="L58" s="261" t="s">
        <v>323</v>
      </c>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M58" s="261"/>
      <c r="AN58" s="261"/>
      <c r="AO58" s="261"/>
      <c r="AP58" s="261"/>
      <c r="AQ58" s="261"/>
      <c r="AR58" s="261" t="e">
        <v>#N/A</v>
      </c>
    </row>
    <row r="59" spans="1:44">
      <c r="A59" s="261">
        <v>113342</v>
      </c>
      <c r="B59" s="43" t="s">
        <v>3767</v>
      </c>
      <c r="C59" s="261" t="s">
        <v>322</v>
      </c>
      <c r="D59" s="261" t="s">
        <v>322</v>
      </c>
      <c r="E59" s="261" t="s">
        <v>323</v>
      </c>
      <c r="F59" s="261" t="s">
        <v>322</v>
      </c>
      <c r="G59" s="261" t="s">
        <v>323</v>
      </c>
      <c r="H59" s="261" t="s">
        <v>323</v>
      </c>
      <c r="I59" s="261" t="s">
        <v>323</v>
      </c>
      <c r="J59" s="261" t="s">
        <v>323</v>
      </c>
      <c r="K59" s="261" t="s">
        <v>323</v>
      </c>
      <c r="L59" s="261" t="s">
        <v>323</v>
      </c>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261"/>
      <c r="AL59" s="261"/>
      <c r="AM59" s="261"/>
      <c r="AN59" s="261"/>
      <c r="AO59" s="261"/>
      <c r="AP59" s="261"/>
      <c r="AQ59" s="261"/>
      <c r="AR59" s="261" t="e">
        <v>#N/A</v>
      </c>
    </row>
    <row r="60" spans="1:44">
      <c r="A60" s="261">
        <v>112092</v>
      </c>
      <c r="B60" s="43" t="s">
        <v>3767</v>
      </c>
      <c r="C60" s="261" t="s">
        <v>323</v>
      </c>
      <c r="D60" s="261" t="s">
        <v>323</v>
      </c>
      <c r="E60" s="261" t="s">
        <v>323</v>
      </c>
      <c r="F60" s="261" t="s">
        <v>323</v>
      </c>
      <c r="G60" s="261" t="s">
        <v>322</v>
      </c>
      <c r="H60" s="261" t="s">
        <v>323</v>
      </c>
      <c r="I60" s="261" t="s">
        <v>323</v>
      </c>
      <c r="J60" s="261" t="s">
        <v>323</v>
      </c>
      <c r="K60" s="261" t="s">
        <v>323</v>
      </c>
      <c r="L60" s="261" t="s">
        <v>322</v>
      </c>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1"/>
      <c r="AP60" s="261"/>
      <c r="AQ60" s="261"/>
      <c r="AR60" s="261" t="e">
        <v>#N/A</v>
      </c>
    </row>
    <row r="61" spans="1:44">
      <c r="A61" s="261">
        <v>104749</v>
      </c>
      <c r="B61" s="43" t="s">
        <v>3767</v>
      </c>
      <c r="C61" s="261" t="s">
        <v>322</v>
      </c>
      <c r="D61" s="261" t="s">
        <v>322</v>
      </c>
      <c r="E61" s="261" t="s">
        <v>322</v>
      </c>
      <c r="F61" s="261" t="s">
        <v>322</v>
      </c>
      <c r="G61" s="261" t="s">
        <v>322</v>
      </c>
      <c r="H61" s="261" t="s">
        <v>322</v>
      </c>
      <c r="I61" s="261" t="s">
        <v>322</v>
      </c>
      <c r="J61" s="261" t="s">
        <v>322</v>
      </c>
      <c r="K61" s="261" t="s">
        <v>322</v>
      </c>
      <c r="L61" s="261" t="s">
        <v>322</v>
      </c>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261"/>
      <c r="AL61" s="261"/>
      <c r="AM61" s="261"/>
      <c r="AN61" s="261"/>
      <c r="AO61" s="261"/>
      <c r="AP61" s="261"/>
      <c r="AQ61" s="261"/>
      <c r="AR61" s="261" t="e">
        <v>#N/A</v>
      </c>
    </row>
    <row r="62" spans="1:44">
      <c r="A62" s="261">
        <v>105992</v>
      </c>
      <c r="B62" s="43" t="s">
        <v>3767</v>
      </c>
      <c r="C62" s="261" t="s">
        <v>322</v>
      </c>
      <c r="D62" s="261" t="s">
        <v>322</v>
      </c>
      <c r="E62" s="261" t="s">
        <v>322</v>
      </c>
      <c r="F62" s="261" t="s">
        <v>322</v>
      </c>
      <c r="G62" s="261" t="s">
        <v>322</v>
      </c>
      <c r="H62" s="261" t="s">
        <v>323</v>
      </c>
      <c r="I62" s="261" t="s">
        <v>323</v>
      </c>
      <c r="J62" s="261" t="s">
        <v>323</v>
      </c>
      <c r="K62" s="261" t="s">
        <v>323</v>
      </c>
      <c r="L62" s="261" t="s">
        <v>323</v>
      </c>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261"/>
      <c r="AL62" s="261"/>
      <c r="AM62" s="261"/>
      <c r="AN62" s="261"/>
      <c r="AO62" s="261"/>
      <c r="AP62" s="261"/>
      <c r="AQ62" s="261"/>
      <c r="AR62" s="261" t="e">
        <v>#N/A</v>
      </c>
    </row>
    <row r="63" spans="1:44">
      <c r="A63" s="261">
        <v>107358</v>
      </c>
      <c r="B63" s="43" t="s">
        <v>3767</v>
      </c>
      <c r="C63" s="261" t="s">
        <v>322</v>
      </c>
      <c r="D63" s="261" t="s">
        <v>322</v>
      </c>
      <c r="E63" s="261" t="s">
        <v>323</v>
      </c>
      <c r="F63" s="261" t="s">
        <v>322</v>
      </c>
      <c r="G63" s="261" t="s">
        <v>324</v>
      </c>
      <c r="H63" s="261" t="s">
        <v>322</v>
      </c>
      <c r="I63" s="261" t="s">
        <v>323</v>
      </c>
      <c r="J63" s="261" t="s">
        <v>322</v>
      </c>
      <c r="K63" s="261" t="s">
        <v>322</v>
      </c>
      <c r="L63" s="261" t="s">
        <v>323</v>
      </c>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t="e">
        <v>#N/A</v>
      </c>
    </row>
    <row r="64" spans="1:44">
      <c r="A64" s="261">
        <v>108142</v>
      </c>
      <c r="B64" s="43" t="s">
        <v>3767</v>
      </c>
      <c r="C64" s="261" t="s">
        <v>322</v>
      </c>
      <c r="D64" s="261" t="s">
        <v>323</v>
      </c>
      <c r="E64" s="261" t="s">
        <v>322</v>
      </c>
      <c r="F64" s="261" t="s">
        <v>324</v>
      </c>
      <c r="G64" s="261" t="s">
        <v>322</v>
      </c>
      <c r="H64" s="261" t="s">
        <v>322</v>
      </c>
      <c r="I64" s="261" t="s">
        <v>322</v>
      </c>
      <c r="J64" s="261" t="s">
        <v>323</v>
      </c>
      <c r="K64" s="261" t="s">
        <v>323</v>
      </c>
      <c r="L64" s="261" t="s">
        <v>323</v>
      </c>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t="e">
        <v>#N/A</v>
      </c>
    </row>
    <row r="65" spans="1:44">
      <c r="A65" s="261">
        <v>111124</v>
      </c>
      <c r="B65" s="43" t="s">
        <v>3767</v>
      </c>
      <c r="C65" s="261" t="s">
        <v>322</v>
      </c>
      <c r="D65" s="261" t="s">
        <v>322</v>
      </c>
      <c r="E65" s="261" t="s">
        <v>322</v>
      </c>
      <c r="F65" s="261" t="s">
        <v>324</v>
      </c>
      <c r="G65" s="261" t="s">
        <v>322</v>
      </c>
      <c r="H65" s="261" t="s">
        <v>324</v>
      </c>
      <c r="I65" s="261" t="s">
        <v>322</v>
      </c>
      <c r="J65" s="261" t="s">
        <v>322</v>
      </c>
      <c r="K65" s="261" t="s">
        <v>324</v>
      </c>
      <c r="L65" s="261" t="s">
        <v>322</v>
      </c>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t="e">
        <v>#N/A</v>
      </c>
    </row>
    <row r="66" spans="1:44">
      <c r="A66" s="261">
        <v>113860</v>
      </c>
      <c r="B66" s="43" t="s">
        <v>3767</v>
      </c>
      <c r="C66" s="261" t="s">
        <v>322</v>
      </c>
      <c r="D66" s="261" t="s">
        <v>322</v>
      </c>
      <c r="E66" s="261" t="s">
        <v>322</v>
      </c>
      <c r="F66" s="261" t="s">
        <v>324</v>
      </c>
      <c r="G66" s="261" t="s">
        <v>322</v>
      </c>
      <c r="H66" s="261" t="s">
        <v>324</v>
      </c>
      <c r="I66" s="261" t="s">
        <v>323</v>
      </c>
      <c r="J66" s="261" t="s">
        <v>324</v>
      </c>
      <c r="K66" s="261" t="s">
        <v>324</v>
      </c>
      <c r="L66" s="261" t="s">
        <v>323</v>
      </c>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261"/>
      <c r="AM66" s="261"/>
      <c r="AN66" s="261"/>
      <c r="AO66" s="261"/>
      <c r="AP66" s="261"/>
      <c r="AQ66" s="261"/>
      <c r="AR66" s="261" t="e">
        <v>#N/A</v>
      </c>
    </row>
    <row r="67" spans="1:44">
      <c r="A67" s="261">
        <v>114168</v>
      </c>
      <c r="B67" s="43" t="s">
        <v>3767</v>
      </c>
      <c r="C67" s="261" t="s">
        <v>324</v>
      </c>
      <c r="D67" s="261" t="s">
        <v>322</v>
      </c>
      <c r="E67" s="261" t="s">
        <v>322</v>
      </c>
      <c r="F67" s="261" t="s">
        <v>324</v>
      </c>
      <c r="G67" s="261" t="s">
        <v>322</v>
      </c>
      <c r="H67" s="261" t="s">
        <v>323</v>
      </c>
      <c r="I67" s="261" t="s">
        <v>323</v>
      </c>
      <c r="J67" s="261" t="s">
        <v>323</v>
      </c>
      <c r="K67" s="261" t="s">
        <v>323</v>
      </c>
      <c r="L67" s="261" t="s">
        <v>323</v>
      </c>
      <c r="M67" s="261"/>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c r="AK67" s="261"/>
      <c r="AL67" s="261"/>
      <c r="AM67" s="261"/>
      <c r="AN67" s="261"/>
      <c r="AO67" s="261"/>
      <c r="AP67" s="261"/>
      <c r="AQ67" s="261"/>
      <c r="AR67" s="261" t="e">
        <v>#N/A</v>
      </c>
    </row>
    <row r="68" spans="1:44">
      <c r="A68" s="261">
        <v>115037</v>
      </c>
      <c r="B68" s="43" t="s">
        <v>3767</v>
      </c>
      <c r="C68" s="261" t="s">
        <v>322</v>
      </c>
      <c r="D68" s="261" t="s">
        <v>322</v>
      </c>
      <c r="E68" s="261" t="s">
        <v>322</v>
      </c>
      <c r="F68" s="261" t="s">
        <v>322</v>
      </c>
      <c r="G68" s="261" t="s">
        <v>323</v>
      </c>
      <c r="H68" s="261" t="s">
        <v>322</v>
      </c>
      <c r="I68" s="261" t="s">
        <v>322</v>
      </c>
      <c r="J68" s="261" t="s">
        <v>322</v>
      </c>
      <c r="K68" s="261" t="s">
        <v>322</v>
      </c>
      <c r="L68" s="261" t="s">
        <v>323</v>
      </c>
      <c r="M68" s="261"/>
      <c r="N68" s="261"/>
      <c r="O68" s="261"/>
      <c r="P68" s="261"/>
      <c r="Q68" s="261"/>
      <c r="R68" s="261"/>
      <c r="S68" s="261"/>
      <c r="T68" s="261"/>
      <c r="U68" s="261"/>
      <c r="V68" s="261"/>
      <c r="W68" s="261"/>
      <c r="X68" s="261"/>
      <c r="Y68" s="261"/>
      <c r="Z68" s="261"/>
      <c r="AA68" s="261"/>
      <c r="AB68" s="261"/>
      <c r="AC68" s="261"/>
      <c r="AD68" s="261"/>
      <c r="AE68" s="261"/>
      <c r="AF68" s="261"/>
      <c r="AG68" s="261"/>
      <c r="AH68" s="261"/>
      <c r="AI68" s="261"/>
      <c r="AJ68" s="261"/>
      <c r="AK68" s="261"/>
      <c r="AL68" s="261"/>
      <c r="AM68" s="261"/>
      <c r="AN68" s="261"/>
      <c r="AO68" s="261"/>
      <c r="AP68" s="261"/>
      <c r="AQ68" s="261"/>
      <c r="AR68" s="261" t="e">
        <v>#N/A</v>
      </c>
    </row>
    <row r="69" spans="1:44">
      <c r="A69" s="261">
        <v>115319</v>
      </c>
      <c r="B69" s="43" t="s">
        <v>3767</v>
      </c>
      <c r="C69" s="261" t="s">
        <v>324</v>
      </c>
      <c r="D69" s="261" t="s">
        <v>322</v>
      </c>
      <c r="E69" s="261" t="s">
        <v>322</v>
      </c>
      <c r="F69" s="261" t="s">
        <v>322</v>
      </c>
      <c r="G69" s="261" t="s">
        <v>322</v>
      </c>
      <c r="H69" s="261" t="s">
        <v>324</v>
      </c>
      <c r="I69" s="261" t="s">
        <v>324</v>
      </c>
      <c r="J69" s="261" t="s">
        <v>322</v>
      </c>
      <c r="K69" s="261" t="s">
        <v>324</v>
      </c>
      <c r="L69" s="261" t="s">
        <v>323</v>
      </c>
      <c r="M69" s="261"/>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1"/>
      <c r="AK69" s="261"/>
      <c r="AL69" s="261"/>
      <c r="AM69" s="261"/>
      <c r="AN69" s="261"/>
      <c r="AO69" s="261"/>
      <c r="AP69" s="261"/>
      <c r="AQ69" s="261"/>
      <c r="AR69" s="261" t="e">
        <v>#N/A</v>
      </c>
    </row>
    <row r="70" spans="1:44">
      <c r="A70" s="261">
        <v>115568</v>
      </c>
      <c r="B70" s="43" t="s">
        <v>3767</v>
      </c>
      <c r="C70" s="261" t="s">
        <v>322</v>
      </c>
      <c r="D70" s="261" t="s">
        <v>322</v>
      </c>
      <c r="E70" s="261" t="s">
        <v>323</v>
      </c>
      <c r="F70" s="261" t="s">
        <v>322</v>
      </c>
      <c r="G70" s="261" t="s">
        <v>324</v>
      </c>
      <c r="H70" s="261" t="s">
        <v>323</v>
      </c>
      <c r="I70" s="261" t="s">
        <v>323</v>
      </c>
      <c r="J70" s="261" t="s">
        <v>323</v>
      </c>
      <c r="K70" s="261" t="s">
        <v>323</v>
      </c>
      <c r="L70" s="261" t="s">
        <v>323</v>
      </c>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1"/>
      <c r="AK70" s="261"/>
      <c r="AL70" s="261"/>
      <c r="AM70" s="261"/>
      <c r="AN70" s="261"/>
      <c r="AO70" s="261"/>
      <c r="AP70" s="261"/>
      <c r="AQ70" s="261"/>
      <c r="AR70" s="261" t="e">
        <v>#N/A</v>
      </c>
    </row>
    <row r="71" spans="1:44">
      <c r="A71" s="261">
        <v>115602</v>
      </c>
      <c r="B71" s="43" t="s">
        <v>3767</v>
      </c>
      <c r="C71" s="261" t="s">
        <v>322</v>
      </c>
      <c r="D71" s="261" t="s">
        <v>322</v>
      </c>
      <c r="E71" s="261" t="s">
        <v>322</v>
      </c>
      <c r="F71" s="261" t="s">
        <v>322</v>
      </c>
      <c r="G71" s="261" t="s">
        <v>322</v>
      </c>
      <c r="H71" s="261" t="s">
        <v>323</v>
      </c>
      <c r="I71" s="261" t="s">
        <v>323</v>
      </c>
      <c r="J71" s="261" t="s">
        <v>323</v>
      </c>
      <c r="K71" s="261" t="s">
        <v>323</v>
      </c>
      <c r="L71" s="261" t="s">
        <v>323</v>
      </c>
      <c r="M71" s="261"/>
      <c r="N71" s="261"/>
      <c r="O71" s="261"/>
      <c r="P71" s="261"/>
      <c r="Q71" s="261"/>
      <c r="R71" s="261"/>
      <c r="S71" s="261"/>
      <c r="T71" s="261"/>
      <c r="U71" s="261"/>
      <c r="V71" s="261"/>
      <c r="W71" s="261"/>
      <c r="X71" s="261"/>
      <c r="Y71" s="261"/>
      <c r="Z71" s="261"/>
      <c r="AA71" s="261"/>
      <c r="AB71" s="261"/>
      <c r="AC71" s="261"/>
      <c r="AD71" s="261"/>
      <c r="AE71" s="261"/>
      <c r="AF71" s="261"/>
      <c r="AG71" s="261"/>
      <c r="AH71" s="261"/>
      <c r="AI71" s="261"/>
      <c r="AJ71" s="261"/>
      <c r="AK71" s="261"/>
      <c r="AL71" s="261"/>
      <c r="AM71" s="261"/>
      <c r="AN71" s="261"/>
      <c r="AO71" s="261"/>
      <c r="AP71" s="261"/>
      <c r="AQ71" s="261"/>
      <c r="AR71" s="261" t="e">
        <v>#N/A</v>
      </c>
    </row>
    <row r="72" spans="1:44">
      <c r="A72" s="261">
        <v>115884</v>
      </c>
      <c r="B72" s="43" t="s">
        <v>3767</v>
      </c>
      <c r="C72" s="261" t="s">
        <v>323</v>
      </c>
      <c r="D72" s="261" t="s">
        <v>323</v>
      </c>
      <c r="E72" s="261" t="s">
        <v>323</v>
      </c>
      <c r="F72" s="261" t="s">
        <v>323</v>
      </c>
      <c r="G72" s="261" t="s">
        <v>323</v>
      </c>
      <c r="H72" s="261" t="s">
        <v>322</v>
      </c>
      <c r="I72" s="261" t="s">
        <v>322</v>
      </c>
      <c r="J72" s="261" t="s">
        <v>322</v>
      </c>
      <c r="K72" s="261" t="s">
        <v>323</v>
      </c>
      <c r="L72" s="261" t="s">
        <v>323</v>
      </c>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261"/>
      <c r="AM72" s="261"/>
      <c r="AN72" s="261"/>
      <c r="AO72" s="261"/>
      <c r="AP72" s="261"/>
      <c r="AQ72" s="261"/>
      <c r="AR72" s="261" t="e">
        <v>#N/A</v>
      </c>
    </row>
    <row r="73" spans="1:44">
      <c r="A73" s="261">
        <v>116466</v>
      </c>
      <c r="B73" s="43" t="s">
        <v>3767</v>
      </c>
      <c r="C73" s="261" t="s">
        <v>322</v>
      </c>
      <c r="D73" s="261" t="s">
        <v>322</v>
      </c>
      <c r="E73" s="261" t="s">
        <v>322</v>
      </c>
      <c r="F73" s="261" t="s">
        <v>322</v>
      </c>
      <c r="G73" s="261" t="s">
        <v>322</v>
      </c>
      <c r="H73" s="261" t="s">
        <v>323</v>
      </c>
      <c r="I73" s="261" t="s">
        <v>323</v>
      </c>
      <c r="J73" s="261" t="s">
        <v>323</v>
      </c>
      <c r="K73" s="261" t="s">
        <v>323</v>
      </c>
      <c r="L73" s="261" t="s">
        <v>323</v>
      </c>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261"/>
      <c r="AK73" s="261"/>
      <c r="AL73" s="261"/>
      <c r="AM73" s="261"/>
      <c r="AN73" s="261"/>
      <c r="AO73" s="261"/>
      <c r="AP73" s="261"/>
      <c r="AQ73" s="261"/>
      <c r="AR73" s="261" t="e">
        <v>#N/A</v>
      </c>
    </row>
    <row r="74" spans="1:44">
      <c r="A74" s="261">
        <v>116621</v>
      </c>
      <c r="B74" s="43" t="s">
        <v>3767</v>
      </c>
      <c r="C74" s="261" t="s">
        <v>322</v>
      </c>
      <c r="D74" s="261" t="s">
        <v>322</v>
      </c>
      <c r="E74" s="261" t="s">
        <v>322</v>
      </c>
      <c r="F74" s="261" t="s">
        <v>324</v>
      </c>
      <c r="G74" s="261" t="s">
        <v>322</v>
      </c>
      <c r="H74" s="261" t="s">
        <v>324</v>
      </c>
      <c r="I74" s="261" t="s">
        <v>323</v>
      </c>
      <c r="J74" s="261" t="s">
        <v>324</v>
      </c>
      <c r="K74" s="261" t="s">
        <v>324</v>
      </c>
      <c r="L74" s="261" t="s">
        <v>323</v>
      </c>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1"/>
      <c r="AJ74" s="261"/>
      <c r="AK74" s="261"/>
      <c r="AL74" s="261"/>
      <c r="AM74" s="261"/>
      <c r="AN74" s="261"/>
      <c r="AO74" s="261"/>
      <c r="AP74" s="261"/>
      <c r="AQ74" s="261"/>
      <c r="AR74" s="261" t="e">
        <v>#N/A</v>
      </c>
    </row>
    <row r="75" spans="1:44">
      <c r="A75" s="261">
        <v>116755</v>
      </c>
      <c r="B75" s="43" t="s">
        <v>3767</v>
      </c>
      <c r="C75" s="261" t="s">
        <v>322</v>
      </c>
      <c r="D75" s="261" t="s">
        <v>322</v>
      </c>
      <c r="E75" s="261" t="s">
        <v>324</v>
      </c>
      <c r="F75" s="261" t="s">
        <v>322</v>
      </c>
      <c r="G75" s="261" t="s">
        <v>322</v>
      </c>
      <c r="H75" s="261" t="s">
        <v>323</v>
      </c>
      <c r="I75" s="261" t="s">
        <v>323</v>
      </c>
      <c r="J75" s="261" t="s">
        <v>323</v>
      </c>
      <c r="K75" s="261" t="s">
        <v>323</v>
      </c>
      <c r="L75" s="261" t="s">
        <v>323</v>
      </c>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261"/>
      <c r="AK75" s="261"/>
      <c r="AL75" s="261"/>
      <c r="AM75" s="261"/>
      <c r="AN75" s="261"/>
      <c r="AO75" s="261"/>
      <c r="AP75" s="261"/>
      <c r="AQ75" s="261"/>
      <c r="AR75" s="261" t="e">
        <v>#N/A</v>
      </c>
    </row>
    <row r="76" spans="1:44">
      <c r="A76" s="261">
        <v>116784</v>
      </c>
      <c r="B76" s="43" t="s">
        <v>3767</v>
      </c>
      <c r="C76" s="261" t="s">
        <v>324</v>
      </c>
      <c r="D76" s="261" t="s">
        <v>322</v>
      </c>
      <c r="E76" s="261" t="s">
        <v>322</v>
      </c>
      <c r="F76" s="261" t="s">
        <v>322</v>
      </c>
      <c r="G76" s="261" t="s">
        <v>324</v>
      </c>
      <c r="H76" s="261" t="s">
        <v>323</v>
      </c>
      <c r="I76" s="261" t="s">
        <v>324</v>
      </c>
      <c r="J76" s="261" t="s">
        <v>324</v>
      </c>
      <c r="K76" s="261" t="s">
        <v>323</v>
      </c>
      <c r="L76" s="261" t="s">
        <v>323</v>
      </c>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261"/>
      <c r="AK76" s="261"/>
      <c r="AL76" s="261"/>
      <c r="AM76" s="261"/>
      <c r="AN76" s="261"/>
      <c r="AO76" s="261"/>
      <c r="AP76" s="261"/>
      <c r="AQ76" s="261"/>
      <c r="AR76" s="261" t="e">
        <v>#N/A</v>
      </c>
    </row>
    <row r="77" spans="1:44">
      <c r="A77" s="261">
        <v>116825</v>
      </c>
      <c r="B77" s="43" t="s">
        <v>3767</v>
      </c>
      <c r="C77" s="261" t="s">
        <v>322</v>
      </c>
      <c r="D77" s="261" t="s">
        <v>322</v>
      </c>
      <c r="E77" s="261" t="s">
        <v>322</v>
      </c>
      <c r="F77" s="261" t="s">
        <v>322</v>
      </c>
      <c r="G77" s="261" t="s">
        <v>324</v>
      </c>
      <c r="H77" s="261" t="s">
        <v>322</v>
      </c>
      <c r="I77" s="261" t="s">
        <v>324</v>
      </c>
      <c r="J77" s="261" t="s">
        <v>323</v>
      </c>
      <c r="K77" s="261" t="s">
        <v>323</v>
      </c>
      <c r="L77" s="261" t="s">
        <v>324</v>
      </c>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1"/>
      <c r="AJ77" s="261"/>
      <c r="AK77" s="261"/>
      <c r="AL77" s="261"/>
      <c r="AM77" s="261"/>
      <c r="AN77" s="261"/>
      <c r="AO77" s="261"/>
      <c r="AP77" s="261"/>
      <c r="AQ77" s="261"/>
      <c r="AR77" s="261" t="e">
        <v>#N/A</v>
      </c>
    </row>
    <row r="78" spans="1:44">
      <c r="A78" s="261">
        <v>117189</v>
      </c>
      <c r="B78" s="43" t="s">
        <v>3767</v>
      </c>
      <c r="C78" s="261" t="s">
        <v>322</v>
      </c>
      <c r="D78" s="261" t="s">
        <v>322</v>
      </c>
      <c r="E78" s="261" t="s">
        <v>322</v>
      </c>
      <c r="F78" s="261" t="s">
        <v>322</v>
      </c>
      <c r="G78" s="261" t="s">
        <v>322</v>
      </c>
      <c r="H78" s="261" t="s">
        <v>324</v>
      </c>
      <c r="I78" s="261" t="s">
        <v>324</v>
      </c>
      <c r="J78" s="261" t="s">
        <v>324</v>
      </c>
      <c r="K78" s="261" t="s">
        <v>324</v>
      </c>
      <c r="L78" s="261" t="s">
        <v>324</v>
      </c>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261"/>
      <c r="AK78" s="261"/>
      <c r="AL78" s="261"/>
      <c r="AM78" s="261"/>
      <c r="AN78" s="261"/>
      <c r="AO78" s="261"/>
      <c r="AP78" s="261"/>
      <c r="AQ78" s="261"/>
      <c r="AR78" s="261" t="e">
        <v>#N/A</v>
      </c>
    </row>
    <row r="79" spans="1:44">
      <c r="A79" s="261">
        <v>117482</v>
      </c>
      <c r="B79" s="43" t="s">
        <v>3767</v>
      </c>
      <c r="C79" s="261" t="s">
        <v>324</v>
      </c>
      <c r="D79" s="261" t="s">
        <v>322</v>
      </c>
      <c r="E79" s="261" t="s">
        <v>322</v>
      </c>
      <c r="F79" s="261" t="s">
        <v>324</v>
      </c>
      <c r="G79" s="261" t="s">
        <v>322</v>
      </c>
      <c r="H79" s="261" t="s">
        <v>323</v>
      </c>
      <c r="I79" s="261" t="s">
        <v>323</v>
      </c>
      <c r="J79" s="261" t="s">
        <v>323</v>
      </c>
      <c r="K79" s="261" t="s">
        <v>324</v>
      </c>
      <c r="L79" s="261" t="s">
        <v>323</v>
      </c>
      <c r="M79" s="261"/>
      <c r="N79" s="261"/>
      <c r="O79" s="261"/>
      <c r="P79" s="261"/>
      <c r="Q79" s="261"/>
      <c r="R79" s="261"/>
      <c r="S79" s="261"/>
      <c r="T79" s="261"/>
      <c r="U79" s="261"/>
      <c r="V79" s="261"/>
      <c r="W79" s="261"/>
      <c r="X79" s="261"/>
      <c r="Y79" s="261"/>
      <c r="Z79" s="261"/>
      <c r="AA79" s="261"/>
      <c r="AB79" s="261"/>
      <c r="AC79" s="261"/>
      <c r="AD79" s="261"/>
      <c r="AE79" s="261"/>
      <c r="AF79" s="261"/>
      <c r="AG79" s="261"/>
      <c r="AH79" s="261"/>
      <c r="AI79" s="261"/>
      <c r="AJ79" s="261"/>
      <c r="AK79" s="261"/>
      <c r="AL79" s="261"/>
      <c r="AM79" s="261"/>
      <c r="AN79" s="261"/>
      <c r="AO79" s="261"/>
      <c r="AP79" s="261"/>
      <c r="AQ79" s="261"/>
      <c r="AR79" s="261" t="e">
        <v>#N/A</v>
      </c>
    </row>
    <row r="80" spans="1:44">
      <c r="A80" s="261">
        <v>117591</v>
      </c>
      <c r="B80" s="43" t="s">
        <v>3767</v>
      </c>
      <c r="C80" s="261" t="s">
        <v>322</v>
      </c>
      <c r="D80" s="261" t="s">
        <v>322</v>
      </c>
      <c r="E80" s="261" t="s">
        <v>322</v>
      </c>
      <c r="F80" s="261" t="s">
        <v>324</v>
      </c>
      <c r="G80" s="261" t="s">
        <v>324</v>
      </c>
      <c r="H80" s="261" t="s">
        <v>323</v>
      </c>
      <c r="I80" s="261" t="s">
        <v>323</v>
      </c>
      <c r="J80" s="261" t="s">
        <v>323</v>
      </c>
      <c r="K80" s="261" t="s">
        <v>323</v>
      </c>
      <c r="L80" s="261" t="s">
        <v>323</v>
      </c>
      <c r="M80" s="261"/>
      <c r="N80" s="261"/>
      <c r="O80" s="261"/>
      <c r="P80" s="261"/>
      <c r="Q80" s="261"/>
      <c r="R80" s="261"/>
      <c r="S80" s="261"/>
      <c r="T80" s="261"/>
      <c r="U80" s="261"/>
      <c r="V80" s="261"/>
      <c r="W80" s="261"/>
      <c r="X80" s="261"/>
      <c r="Y80" s="261"/>
      <c r="Z80" s="261"/>
      <c r="AA80" s="261"/>
      <c r="AB80" s="261"/>
      <c r="AC80" s="261"/>
      <c r="AD80" s="261"/>
      <c r="AE80" s="261"/>
      <c r="AF80" s="261"/>
      <c r="AG80" s="261"/>
      <c r="AH80" s="261"/>
      <c r="AI80" s="261"/>
      <c r="AJ80" s="261"/>
      <c r="AK80" s="261"/>
      <c r="AL80" s="261"/>
      <c r="AM80" s="261"/>
      <c r="AN80" s="261"/>
      <c r="AO80" s="261"/>
      <c r="AP80" s="261"/>
      <c r="AQ80" s="261"/>
      <c r="AR80" s="261" t="e">
        <v>#N/A</v>
      </c>
    </row>
    <row r="81" spans="1:44">
      <c r="A81" s="261">
        <v>117855</v>
      </c>
      <c r="B81" s="43" t="s">
        <v>3767</v>
      </c>
      <c r="C81" s="261" t="s">
        <v>324</v>
      </c>
      <c r="D81" s="261" t="s">
        <v>322</v>
      </c>
      <c r="E81" s="261" t="s">
        <v>322</v>
      </c>
      <c r="F81" s="261" t="s">
        <v>322</v>
      </c>
      <c r="G81" s="261" t="s">
        <v>322</v>
      </c>
      <c r="H81" s="261" t="s">
        <v>324</v>
      </c>
      <c r="I81" s="261" t="s">
        <v>323</v>
      </c>
      <c r="J81" s="261" t="s">
        <v>323</v>
      </c>
      <c r="K81" s="261" t="s">
        <v>324</v>
      </c>
      <c r="L81" s="261" t="s">
        <v>324</v>
      </c>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1"/>
      <c r="AJ81" s="261"/>
      <c r="AK81" s="261"/>
      <c r="AL81" s="261"/>
      <c r="AM81" s="261"/>
      <c r="AN81" s="261"/>
      <c r="AO81" s="261"/>
      <c r="AP81" s="261"/>
      <c r="AQ81" s="261"/>
      <c r="AR81" s="261" t="e">
        <v>#N/A</v>
      </c>
    </row>
    <row r="82" spans="1:44">
      <c r="A82" s="261">
        <v>118036</v>
      </c>
      <c r="B82" s="43" t="s">
        <v>3767</v>
      </c>
      <c r="C82" s="261" t="s">
        <v>322</v>
      </c>
      <c r="D82" s="261" t="s">
        <v>324</v>
      </c>
      <c r="E82" s="261" t="s">
        <v>322</v>
      </c>
      <c r="F82" s="261" t="s">
        <v>323</v>
      </c>
      <c r="G82" s="261" t="s">
        <v>323</v>
      </c>
      <c r="H82" s="261" t="s">
        <v>323</v>
      </c>
      <c r="I82" s="261" t="s">
        <v>323</v>
      </c>
      <c r="J82" s="261" t="s">
        <v>323</v>
      </c>
      <c r="K82" s="261" t="s">
        <v>323</v>
      </c>
      <c r="L82" s="261" t="s">
        <v>323</v>
      </c>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c r="AJ82" s="261"/>
      <c r="AK82" s="261"/>
      <c r="AL82" s="261"/>
      <c r="AM82" s="261"/>
      <c r="AN82" s="261"/>
      <c r="AO82" s="261"/>
      <c r="AP82" s="261"/>
      <c r="AQ82" s="261"/>
      <c r="AR82" s="261" t="e">
        <v>#N/A</v>
      </c>
    </row>
    <row r="83" spans="1:44">
      <c r="A83" s="261">
        <v>118068</v>
      </c>
      <c r="B83" s="43" t="s">
        <v>3767</v>
      </c>
      <c r="C83" s="261" t="s">
        <v>322</v>
      </c>
      <c r="D83" s="261" t="s">
        <v>324</v>
      </c>
      <c r="E83" s="261" t="s">
        <v>324</v>
      </c>
      <c r="F83" s="261" t="s">
        <v>322</v>
      </c>
      <c r="G83" s="261" t="s">
        <v>323</v>
      </c>
      <c r="H83" s="261" t="s">
        <v>323</v>
      </c>
      <c r="I83" s="261" t="s">
        <v>323</v>
      </c>
      <c r="J83" s="261" t="s">
        <v>323</v>
      </c>
      <c r="K83" s="261" t="s">
        <v>323</v>
      </c>
      <c r="L83" s="261" t="s">
        <v>323</v>
      </c>
      <c r="M83" s="261"/>
      <c r="N83" s="261"/>
      <c r="O83" s="261"/>
      <c r="P83" s="261"/>
      <c r="Q83" s="261"/>
      <c r="R83" s="261"/>
      <c r="S83" s="261"/>
      <c r="T83" s="261"/>
      <c r="U83" s="261"/>
      <c r="V83" s="261"/>
      <c r="W83" s="261"/>
      <c r="X83" s="261"/>
      <c r="Y83" s="261"/>
      <c r="Z83" s="261"/>
      <c r="AA83" s="261"/>
      <c r="AB83" s="261"/>
      <c r="AC83" s="261"/>
      <c r="AD83" s="261"/>
      <c r="AE83" s="261"/>
      <c r="AF83" s="261"/>
      <c r="AG83" s="261"/>
      <c r="AH83" s="261"/>
      <c r="AI83" s="261"/>
      <c r="AJ83" s="261"/>
      <c r="AK83" s="261"/>
      <c r="AL83" s="261"/>
      <c r="AM83" s="261"/>
      <c r="AN83" s="261"/>
      <c r="AO83" s="261"/>
      <c r="AP83" s="261"/>
      <c r="AQ83" s="261"/>
      <c r="AR83" s="261" t="e">
        <v>#N/A</v>
      </c>
    </row>
    <row r="84" spans="1:44">
      <c r="A84" s="261">
        <v>118086</v>
      </c>
      <c r="B84" s="43" t="s">
        <v>3767</v>
      </c>
      <c r="C84" s="261" t="s">
        <v>322</v>
      </c>
      <c r="D84" s="261" t="s">
        <v>322</v>
      </c>
      <c r="E84" s="261" t="s">
        <v>322</v>
      </c>
      <c r="F84" s="261" t="s">
        <v>322</v>
      </c>
      <c r="G84" s="261" t="s">
        <v>322</v>
      </c>
      <c r="H84" s="261" t="s">
        <v>322</v>
      </c>
      <c r="I84" s="261" t="s">
        <v>324</v>
      </c>
      <c r="J84" s="261" t="s">
        <v>324</v>
      </c>
      <c r="K84" s="261" t="s">
        <v>324</v>
      </c>
      <c r="L84" s="261" t="s">
        <v>322</v>
      </c>
      <c r="M84" s="261"/>
      <c r="N84" s="261"/>
      <c r="O84" s="261"/>
      <c r="P84" s="261"/>
      <c r="Q84" s="261"/>
      <c r="R84" s="261"/>
      <c r="S84" s="261"/>
      <c r="T84" s="261"/>
      <c r="U84" s="261"/>
      <c r="V84" s="261"/>
      <c r="W84" s="261"/>
      <c r="X84" s="261"/>
      <c r="Y84" s="261"/>
      <c r="Z84" s="261"/>
      <c r="AA84" s="261"/>
      <c r="AB84" s="261"/>
      <c r="AC84" s="261"/>
      <c r="AD84" s="261"/>
      <c r="AE84" s="261"/>
      <c r="AF84" s="261"/>
      <c r="AG84" s="261"/>
      <c r="AH84" s="261"/>
      <c r="AI84" s="261"/>
      <c r="AJ84" s="261"/>
      <c r="AK84" s="261"/>
      <c r="AL84" s="261"/>
      <c r="AM84" s="261"/>
      <c r="AN84" s="261"/>
      <c r="AO84" s="261"/>
      <c r="AP84" s="261"/>
      <c r="AQ84" s="261"/>
      <c r="AR84" s="261" t="e">
        <v>#N/A</v>
      </c>
    </row>
    <row r="85" spans="1:44">
      <c r="A85" s="261">
        <v>118155</v>
      </c>
      <c r="B85" s="43" t="s">
        <v>3767</v>
      </c>
      <c r="C85" s="261" t="s">
        <v>324</v>
      </c>
      <c r="D85" s="261" t="s">
        <v>324</v>
      </c>
      <c r="E85" s="261" t="s">
        <v>323</v>
      </c>
      <c r="F85" s="261" t="s">
        <v>324</v>
      </c>
      <c r="G85" s="261" t="s">
        <v>324</v>
      </c>
      <c r="H85" s="261" t="s">
        <v>324</v>
      </c>
      <c r="I85" s="261" t="s">
        <v>324</v>
      </c>
      <c r="J85" s="261" t="s">
        <v>322</v>
      </c>
      <c r="K85" s="261" t="s">
        <v>322</v>
      </c>
      <c r="L85" s="261" t="s">
        <v>324</v>
      </c>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261"/>
      <c r="AK85" s="261"/>
      <c r="AL85" s="261"/>
      <c r="AM85" s="261"/>
      <c r="AN85" s="261"/>
      <c r="AO85" s="261"/>
      <c r="AP85" s="261"/>
      <c r="AQ85" s="261"/>
      <c r="AR85" s="261" t="e">
        <v>#N/A</v>
      </c>
    </row>
    <row r="86" spans="1:44">
      <c r="A86" s="261">
        <v>118163</v>
      </c>
      <c r="B86" s="43" t="s">
        <v>3767</v>
      </c>
      <c r="C86" s="261" t="s">
        <v>324</v>
      </c>
      <c r="D86" s="261" t="s">
        <v>322</v>
      </c>
      <c r="E86" s="261" t="s">
        <v>322</v>
      </c>
      <c r="F86" s="261" t="s">
        <v>322</v>
      </c>
      <c r="G86" s="261" t="s">
        <v>324</v>
      </c>
      <c r="H86" s="261" t="s">
        <v>322</v>
      </c>
      <c r="I86" s="261" t="s">
        <v>322</v>
      </c>
      <c r="J86" s="261" t="s">
        <v>324</v>
      </c>
      <c r="K86" s="261" t="s">
        <v>322</v>
      </c>
      <c r="L86" s="261" t="s">
        <v>322</v>
      </c>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261"/>
      <c r="AK86" s="261"/>
      <c r="AL86" s="261"/>
      <c r="AM86" s="261"/>
      <c r="AN86" s="261"/>
      <c r="AO86" s="261"/>
      <c r="AP86" s="261"/>
      <c r="AQ86" s="261"/>
      <c r="AR86" s="261" t="e">
        <v>#N/A</v>
      </c>
    </row>
    <row r="87" spans="1:44">
      <c r="A87" s="261">
        <v>118209</v>
      </c>
      <c r="B87" s="43" t="s">
        <v>3767</v>
      </c>
      <c r="C87" s="261" t="s">
        <v>324</v>
      </c>
      <c r="D87" s="261" t="s">
        <v>324</v>
      </c>
      <c r="E87" s="261" t="s">
        <v>322</v>
      </c>
      <c r="F87" s="261" t="s">
        <v>322</v>
      </c>
      <c r="G87" s="261" t="s">
        <v>322</v>
      </c>
      <c r="H87" s="261" t="s">
        <v>322</v>
      </c>
      <c r="I87" s="261" t="s">
        <v>324</v>
      </c>
      <c r="J87" s="261" t="s">
        <v>322</v>
      </c>
      <c r="K87" s="261" t="s">
        <v>324</v>
      </c>
      <c r="L87" s="261" t="s">
        <v>322</v>
      </c>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1"/>
      <c r="AO87" s="261"/>
      <c r="AP87" s="261"/>
      <c r="AQ87" s="261"/>
      <c r="AR87" s="261" t="e">
        <v>#N/A</v>
      </c>
    </row>
    <row r="88" spans="1:44">
      <c r="A88" s="261">
        <v>118215</v>
      </c>
      <c r="B88" s="43" t="s">
        <v>3767</v>
      </c>
      <c r="C88" s="261" t="s">
        <v>324</v>
      </c>
      <c r="D88" s="261" t="s">
        <v>323</v>
      </c>
      <c r="E88" s="261" t="s">
        <v>322</v>
      </c>
      <c r="F88" s="261" t="s">
        <v>324</v>
      </c>
      <c r="G88" s="261" t="s">
        <v>324</v>
      </c>
      <c r="H88" s="261" t="s">
        <v>324</v>
      </c>
      <c r="I88" s="261" t="s">
        <v>324</v>
      </c>
      <c r="J88" s="261" t="s">
        <v>323</v>
      </c>
      <c r="K88" s="261" t="s">
        <v>323</v>
      </c>
      <c r="L88" s="261" t="s">
        <v>322</v>
      </c>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261"/>
      <c r="AN88" s="261"/>
      <c r="AO88" s="261"/>
      <c r="AP88" s="261"/>
      <c r="AQ88" s="261"/>
      <c r="AR88" s="261" t="e">
        <v>#N/A</v>
      </c>
    </row>
    <row r="89" spans="1:44">
      <c r="A89" s="261">
        <v>118280</v>
      </c>
      <c r="B89" s="43" t="s">
        <v>3767</v>
      </c>
      <c r="C89" s="261" t="s">
        <v>324</v>
      </c>
      <c r="D89" s="261" t="s">
        <v>322</v>
      </c>
      <c r="E89" s="261" t="s">
        <v>322</v>
      </c>
      <c r="F89" s="261" t="s">
        <v>322</v>
      </c>
      <c r="G89" s="261" t="s">
        <v>324</v>
      </c>
      <c r="H89" s="261" t="s">
        <v>323</v>
      </c>
      <c r="I89" s="261" t="s">
        <v>323</v>
      </c>
      <c r="J89" s="261" t="s">
        <v>323</v>
      </c>
      <c r="K89" s="261" t="s">
        <v>323</v>
      </c>
      <c r="L89" s="261" t="s">
        <v>323</v>
      </c>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t="e">
        <v>#N/A</v>
      </c>
    </row>
    <row r="90" spans="1:44">
      <c r="A90" s="261">
        <v>118348</v>
      </c>
      <c r="B90" s="43" t="s">
        <v>3767</v>
      </c>
      <c r="C90" s="261" t="s">
        <v>324</v>
      </c>
      <c r="D90" s="261" t="s">
        <v>322</v>
      </c>
      <c r="E90" s="261" t="s">
        <v>323</v>
      </c>
      <c r="F90" s="261" t="s">
        <v>322</v>
      </c>
      <c r="G90" s="261" t="s">
        <v>323</v>
      </c>
      <c r="H90" s="261" t="s">
        <v>323</v>
      </c>
      <c r="I90" s="261" t="s">
        <v>323</v>
      </c>
      <c r="J90" s="261" t="s">
        <v>323</v>
      </c>
      <c r="K90" s="261" t="s">
        <v>323</v>
      </c>
      <c r="L90" s="261" t="s">
        <v>323</v>
      </c>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t="e">
        <v>#N/A</v>
      </c>
    </row>
    <row r="91" spans="1:44">
      <c r="A91" s="261">
        <v>118394</v>
      </c>
      <c r="B91" s="43" t="s">
        <v>3767</v>
      </c>
      <c r="C91" s="261" t="s">
        <v>324</v>
      </c>
      <c r="D91" s="261" t="s">
        <v>322</v>
      </c>
      <c r="E91" s="261" t="s">
        <v>322</v>
      </c>
      <c r="F91" s="261" t="s">
        <v>324</v>
      </c>
      <c r="G91" s="261" t="s">
        <v>322</v>
      </c>
      <c r="H91" s="261" t="s">
        <v>322</v>
      </c>
      <c r="I91" s="261" t="s">
        <v>323</v>
      </c>
      <c r="J91" s="261" t="s">
        <v>323</v>
      </c>
      <c r="K91" s="261" t="s">
        <v>322</v>
      </c>
      <c r="L91" s="261" t="s">
        <v>323</v>
      </c>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t="e">
        <v>#N/A</v>
      </c>
    </row>
    <row r="92" spans="1:44">
      <c r="A92" s="261">
        <v>118420</v>
      </c>
      <c r="B92" s="43" t="s">
        <v>3767</v>
      </c>
      <c r="C92" s="261" t="s">
        <v>324</v>
      </c>
      <c r="D92" s="261" t="s">
        <v>324</v>
      </c>
      <c r="E92" s="261" t="s">
        <v>324</v>
      </c>
      <c r="F92" s="261" t="s">
        <v>324</v>
      </c>
      <c r="G92" s="261" t="s">
        <v>324</v>
      </c>
      <c r="H92" s="261" t="s">
        <v>324</v>
      </c>
      <c r="I92" s="261" t="s">
        <v>324</v>
      </c>
      <c r="J92" s="261" t="s">
        <v>324</v>
      </c>
      <c r="K92" s="261" t="s">
        <v>324</v>
      </c>
      <c r="L92" s="261" t="s">
        <v>324</v>
      </c>
      <c r="M92" s="261"/>
      <c r="N92" s="261"/>
      <c r="O92" s="261"/>
      <c r="P92" s="261"/>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t="e">
        <v>#N/A</v>
      </c>
    </row>
    <row r="93" spans="1:44">
      <c r="A93" s="261">
        <v>118439</v>
      </c>
      <c r="B93" s="43" t="s">
        <v>3767</v>
      </c>
      <c r="C93" s="261" t="s">
        <v>323</v>
      </c>
      <c r="D93" s="261" t="s">
        <v>324</v>
      </c>
      <c r="E93" s="261" t="s">
        <v>324</v>
      </c>
      <c r="F93" s="261" t="s">
        <v>324</v>
      </c>
      <c r="G93" s="261" t="s">
        <v>324</v>
      </c>
      <c r="H93" s="261" t="s">
        <v>324</v>
      </c>
      <c r="I93" s="261" t="s">
        <v>324</v>
      </c>
      <c r="J93" s="261" t="s">
        <v>323</v>
      </c>
      <c r="K93" s="261" t="s">
        <v>324</v>
      </c>
      <c r="L93" s="261" t="s">
        <v>323</v>
      </c>
      <c r="M93" s="261"/>
      <c r="N93" s="261"/>
      <c r="O93" s="261"/>
      <c r="P93" s="261"/>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t="e">
        <v>#N/A</v>
      </c>
    </row>
    <row r="94" spans="1:44">
      <c r="A94" s="261">
        <v>118496</v>
      </c>
      <c r="B94" s="43" t="s">
        <v>3767</v>
      </c>
      <c r="C94" s="261" t="s">
        <v>324</v>
      </c>
      <c r="D94" s="261" t="s">
        <v>322</v>
      </c>
      <c r="E94" s="261" t="s">
        <v>322</v>
      </c>
      <c r="F94" s="261" t="s">
        <v>324</v>
      </c>
      <c r="G94" s="261" t="s">
        <v>324</v>
      </c>
      <c r="H94" s="261" t="s">
        <v>324</v>
      </c>
      <c r="I94" s="261" t="s">
        <v>323</v>
      </c>
      <c r="J94" s="261" t="s">
        <v>323</v>
      </c>
      <c r="K94" s="261" t="s">
        <v>323</v>
      </c>
      <c r="L94" s="261" t="s">
        <v>323</v>
      </c>
      <c r="M94" s="261"/>
      <c r="N94" s="261"/>
      <c r="O94" s="261"/>
      <c r="P94" s="261"/>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t="e">
        <v>#N/A</v>
      </c>
    </row>
    <row r="95" spans="1:44">
      <c r="A95" s="261">
        <v>118588</v>
      </c>
      <c r="B95" s="43" t="s">
        <v>3767</v>
      </c>
      <c r="C95" s="261" t="s">
        <v>322</v>
      </c>
      <c r="D95" s="261" t="s">
        <v>324</v>
      </c>
      <c r="E95" s="261" t="s">
        <v>322</v>
      </c>
      <c r="F95" s="261" t="s">
        <v>324</v>
      </c>
      <c r="G95" s="261" t="s">
        <v>324</v>
      </c>
      <c r="H95" s="261" t="s">
        <v>323</v>
      </c>
      <c r="I95" s="261" t="s">
        <v>323</v>
      </c>
      <c r="J95" s="261" t="s">
        <v>323</v>
      </c>
      <c r="K95" s="261" t="s">
        <v>323</v>
      </c>
      <c r="L95" s="261" t="s">
        <v>323</v>
      </c>
      <c r="M95" s="261"/>
      <c r="N95" s="261"/>
      <c r="O95" s="261"/>
      <c r="P95" s="261"/>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t="e">
        <v>#N/A</v>
      </c>
    </row>
    <row r="96" spans="1:44">
      <c r="A96" s="261">
        <v>118591</v>
      </c>
      <c r="B96" s="43" t="s">
        <v>3767</v>
      </c>
      <c r="C96" s="261" t="s">
        <v>324</v>
      </c>
      <c r="D96" s="261" t="s">
        <v>322</v>
      </c>
      <c r="E96" s="261" t="s">
        <v>322</v>
      </c>
      <c r="F96" s="261" t="s">
        <v>324</v>
      </c>
      <c r="G96" s="261" t="s">
        <v>322</v>
      </c>
      <c r="H96" s="261" t="s">
        <v>322</v>
      </c>
      <c r="I96" s="261" t="s">
        <v>323</v>
      </c>
      <c r="J96" s="261" t="s">
        <v>323</v>
      </c>
      <c r="K96" s="261" t="s">
        <v>322</v>
      </c>
      <c r="L96" s="261" t="s">
        <v>323</v>
      </c>
      <c r="M96" s="261"/>
      <c r="N96" s="261"/>
      <c r="O96" s="261"/>
      <c r="P96" s="261"/>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t="e">
        <v>#N/A</v>
      </c>
    </row>
    <row r="97" spans="1:44">
      <c r="A97" s="261">
        <v>118612</v>
      </c>
      <c r="B97" s="43" t="s">
        <v>3767</v>
      </c>
      <c r="C97" s="261" t="s">
        <v>324</v>
      </c>
      <c r="D97" s="261" t="s">
        <v>323</v>
      </c>
      <c r="E97" s="261" t="s">
        <v>322</v>
      </c>
      <c r="F97" s="261" t="s">
        <v>322</v>
      </c>
      <c r="G97" s="261" t="s">
        <v>323</v>
      </c>
      <c r="H97" s="261" t="s">
        <v>323</v>
      </c>
      <c r="I97" s="261" t="s">
        <v>323</v>
      </c>
      <c r="J97" s="261" t="s">
        <v>323</v>
      </c>
      <c r="K97" s="261" t="s">
        <v>323</v>
      </c>
      <c r="L97" s="261" t="s">
        <v>323</v>
      </c>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t="e">
        <v>#N/A</v>
      </c>
    </row>
    <row r="98" spans="1:44">
      <c r="A98" s="261">
        <v>118634</v>
      </c>
      <c r="B98" s="43" t="s">
        <v>3767</v>
      </c>
      <c r="C98" s="261" t="s">
        <v>324</v>
      </c>
      <c r="D98" s="261" t="s">
        <v>323</v>
      </c>
      <c r="E98" s="261" t="s">
        <v>322</v>
      </c>
      <c r="F98" s="261" t="s">
        <v>324</v>
      </c>
      <c r="G98" s="261" t="s">
        <v>324</v>
      </c>
      <c r="H98" s="261" t="s">
        <v>324</v>
      </c>
      <c r="I98" s="261" t="s">
        <v>322</v>
      </c>
      <c r="J98" s="261" t="s">
        <v>322</v>
      </c>
      <c r="K98" s="261" t="s">
        <v>322</v>
      </c>
      <c r="L98" s="261" t="s">
        <v>322</v>
      </c>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t="e">
        <v>#N/A</v>
      </c>
    </row>
    <row r="99" spans="1:44">
      <c r="A99" s="261">
        <v>118638</v>
      </c>
      <c r="B99" s="43" t="s">
        <v>3767</v>
      </c>
      <c r="C99" s="261" t="s">
        <v>322</v>
      </c>
      <c r="D99" s="261" t="s">
        <v>322</v>
      </c>
      <c r="E99" s="261" t="s">
        <v>322</v>
      </c>
      <c r="F99" s="261" t="s">
        <v>322</v>
      </c>
      <c r="G99" s="261" t="s">
        <v>324</v>
      </c>
      <c r="H99" s="261" t="s">
        <v>323</v>
      </c>
      <c r="I99" s="261" t="s">
        <v>324</v>
      </c>
      <c r="J99" s="261" t="s">
        <v>324</v>
      </c>
      <c r="K99" s="261" t="s">
        <v>324</v>
      </c>
      <c r="L99" s="261" t="s">
        <v>323</v>
      </c>
      <c r="M99" s="261"/>
      <c r="N99" s="261"/>
      <c r="O99" s="261"/>
      <c r="P99" s="261"/>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t="e">
        <v>#N/A</v>
      </c>
    </row>
    <row r="100" spans="1:44">
      <c r="A100" s="261">
        <v>118668</v>
      </c>
      <c r="B100" s="43" t="s">
        <v>3767</v>
      </c>
      <c r="C100" s="261" t="s">
        <v>324</v>
      </c>
      <c r="D100" s="261" t="s">
        <v>322</v>
      </c>
      <c r="E100" s="261" t="s">
        <v>322</v>
      </c>
      <c r="F100" s="261" t="s">
        <v>322</v>
      </c>
      <c r="G100" s="261" t="s">
        <v>322</v>
      </c>
      <c r="H100" s="261" t="s">
        <v>322</v>
      </c>
      <c r="I100" s="261" t="s">
        <v>322</v>
      </c>
      <c r="J100" s="261" t="s">
        <v>324</v>
      </c>
      <c r="K100" s="261" t="s">
        <v>322</v>
      </c>
      <c r="L100" s="261" t="s">
        <v>322</v>
      </c>
      <c r="M100" s="261"/>
      <c r="N100" s="261"/>
      <c r="O100" s="261"/>
      <c r="P100" s="261"/>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t="e">
        <v>#N/A</v>
      </c>
    </row>
    <row r="101" spans="1:44">
      <c r="A101" s="261">
        <v>118733</v>
      </c>
      <c r="B101" s="43" t="s">
        <v>3767</v>
      </c>
      <c r="C101" s="261" t="s">
        <v>324</v>
      </c>
      <c r="D101" s="261" t="s">
        <v>322</v>
      </c>
      <c r="E101" s="261" t="s">
        <v>322</v>
      </c>
      <c r="F101" s="261" t="s">
        <v>324</v>
      </c>
      <c r="G101" s="261" t="s">
        <v>322</v>
      </c>
      <c r="H101" s="261" t="s">
        <v>322</v>
      </c>
      <c r="I101" s="261" t="s">
        <v>323</v>
      </c>
      <c r="J101" s="261" t="s">
        <v>323</v>
      </c>
      <c r="K101" s="261" t="s">
        <v>323</v>
      </c>
      <c r="L101" s="261" t="s">
        <v>323</v>
      </c>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t="e">
        <v>#N/A</v>
      </c>
    </row>
    <row r="102" spans="1:44">
      <c r="A102" s="261">
        <v>118749</v>
      </c>
      <c r="B102" s="43" t="s">
        <v>3767</v>
      </c>
      <c r="C102" s="261" t="s">
        <v>322</v>
      </c>
      <c r="D102" s="261" t="s">
        <v>322</v>
      </c>
      <c r="E102" s="261" t="s">
        <v>322</v>
      </c>
      <c r="F102" s="261" t="s">
        <v>322</v>
      </c>
      <c r="G102" s="261" t="s">
        <v>322</v>
      </c>
      <c r="H102" s="261" t="s">
        <v>322</v>
      </c>
      <c r="I102" s="261" t="s">
        <v>322</v>
      </c>
      <c r="J102" s="261" t="s">
        <v>324</v>
      </c>
      <c r="K102" s="261" t="s">
        <v>324</v>
      </c>
      <c r="L102" s="261" t="s">
        <v>324</v>
      </c>
      <c r="M102" s="261"/>
      <c r="N102" s="261"/>
      <c r="O102" s="261"/>
      <c r="P102" s="261"/>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t="e">
        <v>#N/A</v>
      </c>
    </row>
    <row r="103" spans="1:44">
      <c r="A103" s="261">
        <v>118777</v>
      </c>
      <c r="B103" s="43" t="s">
        <v>3767</v>
      </c>
      <c r="C103" s="261" t="s">
        <v>322</v>
      </c>
      <c r="D103" s="261" t="s">
        <v>322</v>
      </c>
      <c r="E103" s="261" t="s">
        <v>322</v>
      </c>
      <c r="F103" s="261" t="s">
        <v>324</v>
      </c>
      <c r="G103" s="261" t="s">
        <v>322</v>
      </c>
      <c r="H103" s="261" t="s">
        <v>322</v>
      </c>
      <c r="I103" s="261" t="s">
        <v>322</v>
      </c>
      <c r="J103" s="261" t="s">
        <v>322</v>
      </c>
      <c r="K103" s="261" t="s">
        <v>324</v>
      </c>
      <c r="L103" s="261" t="s">
        <v>323</v>
      </c>
      <c r="M103" s="261"/>
      <c r="N103" s="261"/>
      <c r="O103" s="261"/>
      <c r="P103" s="261"/>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t="e">
        <v>#N/A</v>
      </c>
    </row>
    <row r="104" spans="1:44">
      <c r="A104" s="261">
        <v>118778</v>
      </c>
      <c r="B104" s="43" t="s">
        <v>3767</v>
      </c>
      <c r="C104" s="261" t="s">
        <v>322</v>
      </c>
      <c r="D104" s="261" t="s">
        <v>322</v>
      </c>
      <c r="E104" s="261" t="s">
        <v>322</v>
      </c>
      <c r="F104" s="261" t="s">
        <v>322</v>
      </c>
      <c r="G104" s="261" t="s">
        <v>324</v>
      </c>
      <c r="H104" s="261" t="s">
        <v>324</v>
      </c>
      <c r="I104" s="261" t="s">
        <v>324</v>
      </c>
      <c r="J104" s="261" t="s">
        <v>324</v>
      </c>
      <c r="K104" s="261" t="s">
        <v>322</v>
      </c>
      <c r="L104" s="261" t="s">
        <v>322</v>
      </c>
      <c r="M104" s="261"/>
      <c r="N104" s="261"/>
      <c r="O104" s="261"/>
      <c r="P104" s="261"/>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t="e">
        <v>#N/A</v>
      </c>
    </row>
    <row r="105" spans="1:44">
      <c r="A105" s="261">
        <v>118807</v>
      </c>
      <c r="B105" s="43" t="s">
        <v>3767</v>
      </c>
      <c r="C105" s="261" t="s">
        <v>322</v>
      </c>
      <c r="D105" s="261" t="s">
        <v>323</v>
      </c>
      <c r="E105" s="261" t="s">
        <v>322</v>
      </c>
      <c r="F105" s="261" t="s">
        <v>323</v>
      </c>
      <c r="G105" s="261" t="s">
        <v>322</v>
      </c>
      <c r="H105" s="261" t="s">
        <v>323</v>
      </c>
      <c r="I105" s="261" t="s">
        <v>323</v>
      </c>
      <c r="J105" s="261" t="s">
        <v>323</v>
      </c>
      <c r="K105" s="261" t="s">
        <v>323</v>
      </c>
      <c r="L105" s="261" t="s">
        <v>323</v>
      </c>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261" t="e">
        <v>#N/A</v>
      </c>
    </row>
    <row r="106" spans="1:44">
      <c r="A106" s="261">
        <v>118827</v>
      </c>
      <c r="B106" s="43" t="s">
        <v>3767</v>
      </c>
      <c r="C106" s="261" t="s">
        <v>322</v>
      </c>
      <c r="D106" s="261" t="s">
        <v>324</v>
      </c>
      <c r="E106" s="261" t="s">
        <v>322</v>
      </c>
      <c r="F106" s="261" t="s">
        <v>322</v>
      </c>
      <c r="G106" s="261" t="s">
        <v>323</v>
      </c>
      <c r="H106" s="261" t="s">
        <v>323</v>
      </c>
      <c r="I106" s="261" t="s">
        <v>323</v>
      </c>
      <c r="J106" s="261" t="s">
        <v>323</v>
      </c>
      <c r="K106" s="261" t="s">
        <v>323</v>
      </c>
      <c r="L106" s="261" t="s">
        <v>323</v>
      </c>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c r="AO106" s="261"/>
      <c r="AP106" s="261"/>
      <c r="AQ106" s="261"/>
      <c r="AR106" s="261" t="e">
        <v>#N/A</v>
      </c>
    </row>
    <row r="107" spans="1:44">
      <c r="A107" s="261">
        <v>118847</v>
      </c>
      <c r="B107" s="43" t="s">
        <v>3767</v>
      </c>
      <c r="C107" s="261" t="s">
        <v>322</v>
      </c>
      <c r="D107" s="261" t="s">
        <v>322</v>
      </c>
      <c r="E107" s="261" t="s">
        <v>322</v>
      </c>
      <c r="F107" s="261" t="s">
        <v>322</v>
      </c>
      <c r="G107" s="261" t="s">
        <v>322</v>
      </c>
      <c r="H107" s="261" t="s">
        <v>322</v>
      </c>
      <c r="I107" s="261" t="s">
        <v>324</v>
      </c>
      <c r="J107" s="261" t="s">
        <v>322</v>
      </c>
      <c r="K107" s="261" t="s">
        <v>322</v>
      </c>
      <c r="L107" s="261" t="s">
        <v>322</v>
      </c>
      <c r="M107" s="261"/>
      <c r="N107" s="261"/>
      <c r="O107" s="261"/>
      <c r="P107" s="261"/>
      <c r="Q107" s="261"/>
      <c r="R107" s="261"/>
      <c r="S107" s="261"/>
      <c r="T107" s="261"/>
      <c r="U107" s="261"/>
      <c r="V107" s="261"/>
      <c r="W107" s="261"/>
      <c r="X107" s="261"/>
      <c r="Y107" s="261"/>
      <c r="Z107" s="261"/>
      <c r="AA107" s="261"/>
      <c r="AB107" s="261"/>
      <c r="AC107" s="261"/>
      <c r="AD107" s="261"/>
      <c r="AE107" s="261"/>
      <c r="AF107" s="261"/>
      <c r="AG107" s="261"/>
      <c r="AH107" s="261"/>
      <c r="AI107" s="261"/>
      <c r="AJ107" s="261"/>
      <c r="AK107" s="261"/>
      <c r="AL107" s="261"/>
      <c r="AM107" s="261"/>
      <c r="AN107" s="261"/>
      <c r="AO107" s="261"/>
      <c r="AP107" s="261"/>
      <c r="AQ107" s="261"/>
      <c r="AR107" s="261" t="e">
        <v>#N/A</v>
      </c>
    </row>
    <row r="108" spans="1:44">
      <c r="A108" s="261">
        <v>118879</v>
      </c>
      <c r="B108" s="43" t="s">
        <v>3767</v>
      </c>
      <c r="C108" s="261" t="s">
        <v>324</v>
      </c>
      <c r="D108" s="261" t="s">
        <v>322</v>
      </c>
      <c r="E108" s="261" t="s">
        <v>322</v>
      </c>
      <c r="F108" s="261" t="s">
        <v>324</v>
      </c>
      <c r="G108" s="261" t="s">
        <v>324</v>
      </c>
      <c r="H108" s="261" t="s">
        <v>323</v>
      </c>
      <c r="I108" s="261" t="s">
        <v>323</v>
      </c>
      <c r="J108" s="261" t="s">
        <v>323</v>
      </c>
      <c r="K108" s="261" t="s">
        <v>323</v>
      </c>
      <c r="L108" s="261" t="s">
        <v>323</v>
      </c>
      <c r="M108" s="261"/>
      <c r="N108" s="261"/>
      <c r="O108" s="261"/>
      <c r="P108" s="261"/>
      <c r="Q108" s="261"/>
      <c r="R108" s="261"/>
      <c r="S108" s="261"/>
      <c r="T108" s="261"/>
      <c r="U108" s="261"/>
      <c r="V108" s="261"/>
      <c r="W108" s="261"/>
      <c r="X108" s="261"/>
      <c r="Y108" s="261"/>
      <c r="Z108" s="261"/>
      <c r="AA108" s="261"/>
      <c r="AB108" s="261"/>
      <c r="AC108" s="261"/>
      <c r="AD108" s="261"/>
      <c r="AE108" s="261"/>
      <c r="AF108" s="261"/>
      <c r="AG108" s="261"/>
      <c r="AH108" s="261"/>
      <c r="AI108" s="261"/>
      <c r="AJ108" s="261"/>
      <c r="AK108" s="261"/>
      <c r="AL108" s="261"/>
      <c r="AM108" s="261"/>
      <c r="AN108" s="261"/>
      <c r="AO108" s="261"/>
      <c r="AP108" s="261"/>
      <c r="AQ108" s="261"/>
      <c r="AR108" s="261" t="e">
        <v>#N/A</v>
      </c>
    </row>
    <row r="109" spans="1:44">
      <c r="A109" s="261">
        <v>118915</v>
      </c>
      <c r="B109" s="43" t="s">
        <v>3767</v>
      </c>
      <c r="C109" s="261" t="s">
        <v>324</v>
      </c>
      <c r="D109" s="261" t="s">
        <v>322</v>
      </c>
      <c r="E109" s="261" t="s">
        <v>322</v>
      </c>
      <c r="F109" s="261" t="s">
        <v>322</v>
      </c>
      <c r="G109" s="261" t="s">
        <v>322</v>
      </c>
      <c r="H109" s="261" t="s">
        <v>322</v>
      </c>
      <c r="I109" s="261" t="s">
        <v>324</v>
      </c>
      <c r="J109" s="261" t="s">
        <v>322</v>
      </c>
      <c r="K109" s="261" t="s">
        <v>322</v>
      </c>
      <c r="L109" s="261" t="s">
        <v>323</v>
      </c>
      <c r="M109" s="261"/>
      <c r="N109" s="261"/>
      <c r="O109" s="261"/>
      <c r="P109" s="261"/>
      <c r="Q109" s="261"/>
      <c r="R109" s="261"/>
      <c r="S109" s="261"/>
      <c r="T109" s="261"/>
      <c r="U109" s="261"/>
      <c r="V109" s="261"/>
      <c r="W109" s="261"/>
      <c r="X109" s="261"/>
      <c r="Y109" s="261"/>
      <c r="Z109" s="261"/>
      <c r="AA109" s="261"/>
      <c r="AB109" s="261"/>
      <c r="AC109" s="261"/>
      <c r="AD109" s="261"/>
      <c r="AE109" s="261"/>
      <c r="AF109" s="261"/>
      <c r="AG109" s="261"/>
      <c r="AH109" s="261"/>
      <c r="AI109" s="261"/>
      <c r="AJ109" s="261"/>
      <c r="AK109" s="261"/>
      <c r="AL109" s="261"/>
      <c r="AM109" s="261"/>
      <c r="AN109" s="261"/>
      <c r="AO109" s="261"/>
      <c r="AP109" s="261"/>
      <c r="AQ109" s="261"/>
      <c r="AR109" s="261" t="e">
        <v>#N/A</v>
      </c>
    </row>
    <row r="110" spans="1:44">
      <c r="A110" s="261">
        <v>118931</v>
      </c>
      <c r="B110" s="43" t="s">
        <v>3767</v>
      </c>
      <c r="C110" s="261" t="s">
        <v>322</v>
      </c>
      <c r="D110" s="261" t="s">
        <v>322</v>
      </c>
      <c r="E110" s="261" t="s">
        <v>324</v>
      </c>
      <c r="F110" s="261" t="s">
        <v>324</v>
      </c>
      <c r="G110" s="261" t="s">
        <v>322</v>
      </c>
      <c r="H110" s="261" t="s">
        <v>322</v>
      </c>
      <c r="I110" s="261" t="s">
        <v>324</v>
      </c>
      <c r="J110" s="261" t="s">
        <v>322</v>
      </c>
      <c r="K110" s="261" t="s">
        <v>324</v>
      </c>
      <c r="L110" s="261" t="s">
        <v>322</v>
      </c>
      <c r="M110" s="261"/>
      <c r="N110" s="261"/>
      <c r="O110" s="261"/>
      <c r="P110" s="261"/>
      <c r="Q110" s="261"/>
      <c r="R110" s="261"/>
      <c r="S110" s="261"/>
      <c r="T110" s="261"/>
      <c r="U110" s="261"/>
      <c r="V110" s="261"/>
      <c r="W110" s="261"/>
      <c r="X110" s="261"/>
      <c r="Y110" s="261"/>
      <c r="Z110" s="261"/>
      <c r="AA110" s="261"/>
      <c r="AB110" s="261"/>
      <c r="AC110" s="261"/>
      <c r="AD110" s="261"/>
      <c r="AE110" s="261"/>
      <c r="AF110" s="261"/>
      <c r="AG110" s="261"/>
      <c r="AH110" s="261"/>
      <c r="AI110" s="261"/>
      <c r="AJ110" s="261"/>
      <c r="AK110" s="261"/>
      <c r="AL110" s="261"/>
      <c r="AM110" s="261"/>
      <c r="AN110" s="261"/>
      <c r="AO110" s="261"/>
      <c r="AP110" s="261"/>
      <c r="AQ110" s="261"/>
      <c r="AR110" s="261" t="e">
        <v>#N/A</v>
      </c>
    </row>
    <row r="111" spans="1:44">
      <c r="A111" s="261">
        <v>118940</v>
      </c>
      <c r="B111" s="43" t="s">
        <v>3767</v>
      </c>
      <c r="C111" s="261" t="s">
        <v>324</v>
      </c>
      <c r="D111" s="261" t="s">
        <v>322</v>
      </c>
      <c r="E111" s="261" t="s">
        <v>324</v>
      </c>
      <c r="F111" s="261" t="s">
        <v>324</v>
      </c>
      <c r="G111" s="261" t="s">
        <v>322</v>
      </c>
      <c r="H111" s="261" t="s">
        <v>323</v>
      </c>
      <c r="I111" s="261" t="s">
        <v>323</v>
      </c>
      <c r="J111" s="261" t="s">
        <v>323</v>
      </c>
      <c r="K111" s="261" t="s">
        <v>323</v>
      </c>
      <c r="L111" s="261" t="s">
        <v>323</v>
      </c>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t="e">
        <v>#N/A</v>
      </c>
    </row>
    <row r="112" spans="1:44">
      <c r="A112" s="261">
        <v>118963</v>
      </c>
      <c r="B112" s="43" t="s">
        <v>3767</v>
      </c>
      <c r="C112" s="261" t="s">
        <v>322</v>
      </c>
      <c r="D112" s="261" t="s">
        <v>322</v>
      </c>
      <c r="E112" s="261" t="s">
        <v>322</v>
      </c>
      <c r="F112" s="261" t="s">
        <v>322</v>
      </c>
      <c r="G112" s="261" t="s">
        <v>324</v>
      </c>
      <c r="H112" s="261" t="s">
        <v>323</v>
      </c>
      <c r="I112" s="261" t="s">
        <v>323</v>
      </c>
      <c r="J112" s="261" t="s">
        <v>322</v>
      </c>
      <c r="K112" s="261" t="s">
        <v>322</v>
      </c>
      <c r="L112" s="261" t="s">
        <v>322</v>
      </c>
      <c r="M112" s="261"/>
      <c r="N112" s="261"/>
      <c r="O112" s="261"/>
      <c r="P112" s="261"/>
      <c r="Q112" s="261"/>
      <c r="R112" s="261"/>
      <c r="S112" s="261"/>
      <c r="T112" s="261"/>
      <c r="U112" s="261"/>
      <c r="V112" s="261"/>
      <c r="W112" s="261"/>
      <c r="X112" s="261"/>
      <c r="Y112" s="261"/>
      <c r="Z112" s="261"/>
      <c r="AA112" s="261"/>
      <c r="AB112" s="261"/>
      <c r="AC112" s="261"/>
      <c r="AD112" s="261"/>
      <c r="AE112" s="261"/>
      <c r="AF112" s="261"/>
      <c r="AG112" s="261"/>
      <c r="AH112" s="261"/>
      <c r="AI112" s="261"/>
      <c r="AJ112" s="261"/>
      <c r="AK112" s="261"/>
      <c r="AL112" s="261"/>
      <c r="AM112" s="261"/>
      <c r="AN112" s="261"/>
      <c r="AO112" s="261"/>
      <c r="AP112" s="261"/>
      <c r="AQ112" s="261"/>
      <c r="AR112" s="261" t="e">
        <v>#N/A</v>
      </c>
    </row>
    <row r="113" spans="1:44">
      <c r="A113" s="261">
        <v>118969</v>
      </c>
      <c r="B113" s="43" t="s">
        <v>3767</v>
      </c>
      <c r="C113" s="261" t="s">
        <v>322</v>
      </c>
      <c r="D113" s="261" t="s">
        <v>322</v>
      </c>
      <c r="E113" s="261" t="s">
        <v>322</v>
      </c>
      <c r="F113" s="261" t="s">
        <v>322</v>
      </c>
      <c r="G113" s="261" t="s">
        <v>324</v>
      </c>
      <c r="H113" s="261" t="s">
        <v>323</v>
      </c>
      <c r="I113" s="261" t="s">
        <v>324</v>
      </c>
      <c r="J113" s="261" t="s">
        <v>323</v>
      </c>
      <c r="K113" s="261" t="s">
        <v>323</v>
      </c>
      <c r="L113" s="261" t="s">
        <v>323</v>
      </c>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261"/>
      <c r="AJ113" s="261"/>
      <c r="AK113" s="261"/>
      <c r="AL113" s="261"/>
      <c r="AM113" s="261"/>
      <c r="AN113" s="261"/>
      <c r="AO113" s="261"/>
      <c r="AP113" s="261"/>
      <c r="AQ113" s="261"/>
      <c r="AR113" s="261" t="e">
        <v>#N/A</v>
      </c>
    </row>
    <row r="114" spans="1:44">
      <c r="A114" s="261">
        <v>119017</v>
      </c>
      <c r="B114" s="43" t="s">
        <v>3767</v>
      </c>
      <c r="C114" s="261" t="s">
        <v>324</v>
      </c>
      <c r="D114" s="261" t="s">
        <v>322</v>
      </c>
      <c r="E114" s="261" t="s">
        <v>322</v>
      </c>
      <c r="F114" s="261" t="s">
        <v>324</v>
      </c>
      <c r="G114" s="261" t="s">
        <v>324</v>
      </c>
      <c r="H114" s="261" t="s">
        <v>323</v>
      </c>
      <c r="I114" s="261" t="s">
        <v>323</v>
      </c>
      <c r="J114" s="261" t="s">
        <v>323</v>
      </c>
      <c r="K114" s="261" t="s">
        <v>323</v>
      </c>
      <c r="L114" s="261" t="s">
        <v>323</v>
      </c>
      <c r="M114" s="261"/>
      <c r="N114" s="261"/>
      <c r="O114" s="261"/>
      <c r="P114" s="261"/>
      <c r="Q114" s="261"/>
      <c r="R114" s="261"/>
      <c r="S114" s="261"/>
      <c r="T114" s="261"/>
      <c r="U114" s="261"/>
      <c r="V114" s="261"/>
      <c r="W114" s="261"/>
      <c r="X114" s="261"/>
      <c r="Y114" s="261"/>
      <c r="Z114" s="261"/>
      <c r="AA114" s="261"/>
      <c r="AB114" s="261"/>
      <c r="AC114" s="261"/>
      <c r="AD114" s="261"/>
      <c r="AE114" s="261"/>
      <c r="AF114" s="261"/>
      <c r="AG114" s="261"/>
      <c r="AH114" s="261"/>
      <c r="AI114" s="261"/>
      <c r="AJ114" s="261"/>
      <c r="AK114" s="261"/>
      <c r="AL114" s="261"/>
      <c r="AM114" s="261"/>
      <c r="AN114" s="261"/>
      <c r="AO114" s="261"/>
      <c r="AP114" s="261"/>
      <c r="AQ114" s="261"/>
      <c r="AR114" s="261" t="e">
        <v>#N/A</v>
      </c>
    </row>
    <row r="115" spans="1:44">
      <c r="A115" s="261">
        <v>119051</v>
      </c>
      <c r="B115" s="43" t="s">
        <v>3767</v>
      </c>
      <c r="C115" s="261" t="s">
        <v>324</v>
      </c>
      <c r="D115" s="261" t="s">
        <v>324</v>
      </c>
      <c r="E115" s="261" t="s">
        <v>324</v>
      </c>
      <c r="F115" s="261" t="s">
        <v>324</v>
      </c>
      <c r="G115" s="261" t="s">
        <v>324</v>
      </c>
      <c r="H115" s="261" t="s">
        <v>323</v>
      </c>
      <c r="I115" s="261" t="s">
        <v>322</v>
      </c>
      <c r="J115" s="261" t="s">
        <v>323</v>
      </c>
      <c r="K115" s="261" t="s">
        <v>323</v>
      </c>
      <c r="L115" s="261" t="s">
        <v>323</v>
      </c>
      <c r="M115" s="261"/>
      <c r="N115" s="261"/>
      <c r="O115" s="261"/>
      <c r="P115" s="261"/>
      <c r="Q115" s="261"/>
      <c r="R115" s="261"/>
      <c r="S115" s="261"/>
      <c r="T115" s="261"/>
      <c r="U115" s="261"/>
      <c r="V115" s="261"/>
      <c r="W115" s="261"/>
      <c r="X115" s="261"/>
      <c r="Y115" s="261"/>
      <c r="Z115" s="261"/>
      <c r="AA115" s="261"/>
      <c r="AB115" s="261"/>
      <c r="AC115" s="261"/>
      <c r="AD115" s="261"/>
      <c r="AE115" s="261"/>
      <c r="AF115" s="261"/>
      <c r="AG115" s="261"/>
      <c r="AH115" s="261"/>
      <c r="AI115" s="261"/>
      <c r="AJ115" s="261"/>
      <c r="AK115" s="261"/>
      <c r="AL115" s="261"/>
      <c r="AM115" s="261"/>
      <c r="AN115" s="261"/>
      <c r="AO115" s="261"/>
      <c r="AP115" s="261"/>
      <c r="AQ115" s="261"/>
      <c r="AR115" s="261" t="e">
        <v>#N/A</v>
      </c>
    </row>
    <row r="116" spans="1:44">
      <c r="A116" s="261">
        <v>119076</v>
      </c>
      <c r="B116" s="43" t="s">
        <v>3767</v>
      </c>
      <c r="C116" s="261" t="s">
        <v>324</v>
      </c>
      <c r="D116" s="261" t="s">
        <v>324</v>
      </c>
      <c r="E116" s="261" t="s">
        <v>322</v>
      </c>
      <c r="F116" s="261" t="s">
        <v>324</v>
      </c>
      <c r="G116" s="261" t="s">
        <v>324</v>
      </c>
      <c r="H116" s="261" t="s">
        <v>322</v>
      </c>
      <c r="I116" s="261" t="s">
        <v>322</v>
      </c>
      <c r="J116" s="261" t="s">
        <v>322</v>
      </c>
      <c r="K116" s="261" t="s">
        <v>322</v>
      </c>
      <c r="L116" s="261" t="s">
        <v>324</v>
      </c>
      <c r="M116" s="261"/>
      <c r="N116" s="261"/>
      <c r="O116" s="261"/>
      <c r="P116" s="261"/>
      <c r="Q116" s="261"/>
      <c r="R116" s="261"/>
      <c r="S116" s="261"/>
      <c r="T116" s="261"/>
      <c r="U116" s="261"/>
      <c r="V116" s="261"/>
      <c r="W116" s="261"/>
      <c r="X116" s="261"/>
      <c r="Y116" s="261"/>
      <c r="Z116" s="261"/>
      <c r="AA116" s="261"/>
      <c r="AB116" s="261"/>
      <c r="AC116" s="261"/>
      <c r="AD116" s="261"/>
      <c r="AE116" s="261"/>
      <c r="AF116" s="261"/>
      <c r="AG116" s="261"/>
      <c r="AH116" s="261"/>
      <c r="AI116" s="261"/>
      <c r="AJ116" s="261"/>
      <c r="AK116" s="261"/>
      <c r="AL116" s="261"/>
      <c r="AM116" s="261"/>
      <c r="AN116" s="261"/>
      <c r="AO116" s="261"/>
      <c r="AP116" s="261"/>
      <c r="AQ116" s="261"/>
      <c r="AR116" s="261" t="e">
        <v>#N/A</v>
      </c>
    </row>
    <row r="117" spans="1:44">
      <c r="A117" s="261">
        <v>119092</v>
      </c>
      <c r="B117" s="43" t="s">
        <v>3767</v>
      </c>
      <c r="C117" s="261" t="s">
        <v>324</v>
      </c>
      <c r="D117" s="261" t="s">
        <v>322</v>
      </c>
      <c r="E117" s="261" t="s">
        <v>323</v>
      </c>
      <c r="F117" s="261" t="s">
        <v>324</v>
      </c>
      <c r="G117" s="261" t="s">
        <v>323</v>
      </c>
      <c r="H117" s="261" t="s">
        <v>323</v>
      </c>
      <c r="I117" s="261" t="s">
        <v>323</v>
      </c>
      <c r="J117" s="261" t="s">
        <v>323</v>
      </c>
      <c r="K117" s="261" t="s">
        <v>323</v>
      </c>
      <c r="L117" s="261" t="s">
        <v>323</v>
      </c>
      <c r="M117" s="261"/>
      <c r="N117" s="261"/>
      <c r="O117" s="261"/>
      <c r="P117" s="261"/>
      <c r="Q117" s="261"/>
      <c r="R117" s="261"/>
      <c r="S117" s="261"/>
      <c r="T117" s="261"/>
      <c r="U117" s="261"/>
      <c r="V117" s="261"/>
      <c r="W117" s="261"/>
      <c r="X117" s="261"/>
      <c r="Y117" s="261"/>
      <c r="Z117" s="261"/>
      <c r="AA117" s="261"/>
      <c r="AB117" s="261"/>
      <c r="AC117" s="261"/>
      <c r="AD117" s="261"/>
      <c r="AE117" s="261"/>
      <c r="AF117" s="261"/>
      <c r="AG117" s="261"/>
      <c r="AH117" s="261"/>
      <c r="AI117" s="261"/>
      <c r="AJ117" s="261"/>
      <c r="AK117" s="261"/>
      <c r="AL117" s="261"/>
      <c r="AM117" s="261"/>
      <c r="AN117" s="261"/>
      <c r="AO117" s="261"/>
      <c r="AP117" s="261"/>
      <c r="AQ117" s="261"/>
      <c r="AR117" s="261" t="e">
        <v>#N/A</v>
      </c>
    </row>
    <row r="118" spans="1:44">
      <c r="A118" s="261">
        <v>119106</v>
      </c>
      <c r="B118" s="43" t="s">
        <v>3767</v>
      </c>
      <c r="C118" s="261" t="s">
        <v>324</v>
      </c>
      <c r="D118" s="261" t="s">
        <v>322</v>
      </c>
      <c r="E118" s="261" t="s">
        <v>322</v>
      </c>
      <c r="F118" s="261" t="s">
        <v>324</v>
      </c>
      <c r="G118" s="261" t="s">
        <v>322</v>
      </c>
      <c r="H118" s="261" t="s">
        <v>323</v>
      </c>
      <c r="I118" s="261" t="s">
        <v>323</v>
      </c>
      <c r="J118" s="261" t="s">
        <v>323</v>
      </c>
      <c r="K118" s="261" t="s">
        <v>323</v>
      </c>
      <c r="L118" s="261" t="s">
        <v>323</v>
      </c>
      <c r="M118" s="261"/>
      <c r="N118" s="261"/>
      <c r="O118" s="261"/>
      <c r="P118" s="261"/>
      <c r="Q118" s="261"/>
      <c r="R118" s="261"/>
      <c r="S118" s="261"/>
      <c r="T118" s="261"/>
      <c r="U118" s="261"/>
      <c r="V118" s="261"/>
      <c r="W118" s="261"/>
      <c r="X118" s="261"/>
      <c r="Y118" s="261"/>
      <c r="Z118" s="261"/>
      <c r="AA118" s="261"/>
      <c r="AB118" s="261"/>
      <c r="AC118" s="261"/>
      <c r="AD118" s="261"/>
      <c r="AE118" s="261"/>
      <c r="AF118" s="261"/>
      <c r="AG118" s="261"/>
      <c r="AH118" s="261"/>
      <c r="AI118" s="261"/>
      <c r="AJ118" s="261"/>
      <c r="AK118" s="261"/>
      <c r="AL118" s="261"/>
      <c r="AM118" s="261"/>
      <c r="AN118" s="261"/>
      <c r="AO118" s="261"/>
      <c r="AP118" s="261"/>
      <c r="AQ118" s="261"/>
      <c r="AR118" s="261" t="e">
        <v>#N/A</v>
      </c>
    </row>
    <row r="119" spans="1:44">
      <c r="A119" s="261">
        <v>119181</v>
      </c>
      <c r="B119" s="43" t="s">
        <v>3767</v>
      </c>
      <c r="C119" s="261" t="s">
        <v>322</v>
      </c>
      <c r="D119" s="261" t="s">
        <v>324</v>
      </c>
      <c r="E119" s="261" t="s">
        <v>324</v>
      </c>
      <c r="F119" s="261" t="s">
        <v>324</v>
      </c>
      <c r="G119" s="261" t="s">
        <v>324</v>
      </c>
      <c r="H119" s="261" t="s">
        <v>323</v>
      </c>
      <c r="I119" s="261" t="s">
        <v>323</v>
      </c>
      <c r="J119" s="261" t="s">
        <v>323</v>
      </c>
      <c r="K119" s="261" t="s">
        <v>324</v>
      </c>
      <c r="L119" s="261" t="s">
        <v>323</v>
      </c>
      <c r="M119" s="261"/>
      <c r="N119" s="261"/>
      <c r="O119" s="261"/>
      <c r="P119" s="261"/>
      <c r="Q119" s="261"/>
      <c r="R119" s="261"/>
      <c r="S119" s="261"/>
      <c r="T119" s="261"/>
      <c r="U119" s="261"/>
      <c r="V119" s="261"/>
      <c r="W119" s="261"/>
      <c r="X119" s="261"/>
      <c r="Y119" s="261"/>
      <c r="Z119" s="261"/>
      <c r="AA119" s="261"/>
      <c r="AB119" s="261"/>
      <c r="AC119" s="261"/>
      <c r="AD119" s="261"/>
      <c r="AE119" s="261"/>
      <c r="AF119" s="261"/>
      <c r="AG119" s="261"/>
      <c r="AH119" s="261"/>
      <c r="AI119" s="261"/>
      <c r="AJ119" s="261"/>
      <c r="AK119" s="261"/>
      <c r="AL119" s="261"/>
      <c r="AM119" s="261"/>
      <c r="AN119" s="261"/>
      <c r="AO119" s="261"/>
      <c r="AP119" s="261"/>
      <c r="AQ119" s="261"/>
      <c r="AR119" s="261" t="e">
        <v>#N/A</v>
      </c>
    </row>
    <row r="120" spans="1:44">
      <c r="A120" s="261">
        <v>119234</v>
      </c>
      <c r="B120" s="43" t="s">
        <v>3767</v>
      </c>
      <c r="C120" s="261" t="s">
        <v>324</v>
      </c>
      <c r="D120" s="261" t="s">
        <v>322</v>
      </c>
      <c r="E120" s="261" t="s">
        <v>322</v>
      </c>
      <c r="F120" s="261" t="s">
        <v>322</v>
      </c>
      <c r="G120" s="261" t="s">
        <v>324</v>
      </c>
      <c r="H120" s="261" t="s">
        <v>323</v>
      </c>
      <c r="I120" s="261" t="s">
        <v>323</v>
      </c>
      <c r="J120" s="261" t="s">
        <v>323</v>
      </c>
      <c r="K120" s="261" t="s">
        <v>323</v>
      </c>
      <c r="L120" s="261" t="s">
        <v>323</v>
      </c>
      <c r="M120" s="261"/>
      <c r="N120" s="261"/>
      <c r="O120" s="261"/>
      <c r="P120" s="261"/>
      <c r="Q120" s="261"/>
      <c r="R120" s="261"/>
      <c r="S120" s="261"/>
      <c r="T120" s="261"/>
      <c r="U120" s="261"/>
      <c r="V120" s="261"/>
      <c r="W120" s="261"/>
      <c r="X120" s="261"/>
      <c r="Y120" s="261"/>
      <c r="Z120" s="261"/>
      <c r="AA120" s="261"/>
      <c r="AB120" s="261"/>
      <c r="AC120" s="261"/>
      <c r="AD120" s="261"/>
      <c r="AE120" s="261"/>
      <c r="AF120" s="261"/>
      <c r="AG120" s="261"/>
      <c r="AH120" s="261"/>
      <c r="AI120" s="261"/>
      <c r="AJ120" s="261"/>
      <c r="AK120" s="261"/>
      <c r="AL120" s="261"/>
      <c r="AM120" s="261"/>
      <c r="AN120" s="261"/>
      <c r="AO120" s="261"/>
      <c r="AP120" s="261"/>
      <c r="AQ120" s="261"/>
      <c r="AR120" s="261" t="e">
        <v>#N/A</v>
      </c>
    </row>
    <row r="121" spans="1:44">
      <c r="A121" s="261">
        <v>119250</v>
      </c>
      <c r="B121" s="43" t="s">
        <v>3767</v>
      </c>
      <c r="C121" s="261" t="s">
        <v>322</v>
      </c>
      <c r="D121" s="261" t="s">
        <v>322</v>
      </c>
      <c r="E121" s="261" t="s">
        <v>322</v>
      </c>
      <c r="F121" s="261" t="s">
        <v>322</v>
      </c>
      <c r="G121" s="261" t="s">
        <v>322</v>
      </c>
      <c r="H121" s="261" t="s">
        <v>324</v>
      </c>
      <c r="I121" s="261" t="s">
        <v>322</v>
      </c>
      <c r="J121" s="261" t="s">
        <v>322</v>
      </c>
      <c r="K121" s="261" t="s">
        <v>322</v>
      </c>
      <c r="L121" s="261" t="s">
        <v>323</v>
      </c>
      <c r="M121" s="261"/>
      <c r="N121" s="261"/>
      <c r="O121" s="261"/>
      <c r="P121" s="261"/>
      <c r="Q121" s="261"/>
      <c r="R121" s="261"/>
      <c r="S121" s="261"/>
      <c r="T121" s="261"/>
      <c r="U121" s="261"/>
      <c r="V121" s="261"/>
      <c r="W121" s="261"/>
      <c r="X121" s="261"/>
      <c r="Y121" s="261"/>
      <c r="Z121" s="261"/>
      <c r="AA121" s="261"/>
      <c r="AB121" s="261"/>
      <c r="AC121" s="261"/>
      <c r="AD121" s="261"/>
      <c r="AE121" s="261"/>
      <c r="AF121" s="261"/>
      <c r="AG121" s="261"/>
      <c r="AH121" s="261"/>
      <c r="AI121" s="261"/>
      <c r="AJ121" s="261"/>
      <c r="AK121" s="261"/>
      <c r="AL121" s="261"/>
      <c r="AM121" s="261"/>
      <c r="AN121" s="261"/>
      <c r="AO121" s="261"/>
      <c r="AP121" s="261"/>
      <c r="AQ121" s="261"/>
      <c r="AR121" s="261" t="e">
        <v>#N/A</v>
      </c>
    </row>
    <row r="122" spans="1:44">
      <c r="A122" s="261">
        <v>119326</v>
      </c>
      <c r="B122" s="43" t="s">
        <v>3767</v>
      </c>
      <c r="C122" s="261" t="s">
        <v>324</v>
      </c>
      <c r="D122" s="261" t="s">
        <v>322</v>
      </c>
      <c r="E122" s="261" t="s">
        <v>322</v>
      </c>
      <c r="F122" s="261" t="s">
        <v>322</v>
      </c>
      <c r="G122" s="261" t="s">
        <v>324</v>
      </c>
      <c r="H122" s="261" t="s">
        <v>324</v>
      </c>
      <c r="I122" s="261" t="s">
        <v>324</v>
      </c>
      <c r="J122" s="261" t="s">
        <v>324</v>
      </c>
      <c r="K122" s="261" t="s">
        <v>324</v>
      </c>
      <c r="L122" s="261" t="s">
        <v>324</v>
      </c>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1"/>
      <c r="AR122" s="261" t="e">
        <v>#N/A</v>
      </c>
    </row>
    <row r="123" spans="1:44">
      <c r="A123" s="261">
        <v>119388</v>
      </c>
      <c r="B123" s="43" t="s">
        <v>3767</v>
      </c>
      <c r="C123" s="261" t="s">
        <v>322</v>
      </c>
      <c r="D123" s="261" t="s">
        <v>322</v>
      </c>
      <c r="E123" s="261" t="s">
        <v>323</v>
      </c>
      <c r="F123" s="261" t="s">
        <v>322</v>
      </c>
      <c r="G123" s="261" t="s">
        <v>324</v>
      </c>
      <c r="H123" s="261" t="s">
        <v>322</v>
      </c>
      <c r="I123" s="261" t="s">
        <v>323</v>
      </c>
      <c r="J123" s="261" t="s">
        <v>322</v>
      </c>
      <c r="K123" s="261" t="s">
        <v>322</v>
      </c>
      <c r="L123" s="261" t="s">
        <v>322</v>
      </c>
      <c r="M123" s="261"/>
      <c r="N123" s="261"/>
      <c r="O123" s="261"/>
      <c r="P123" s="261"/>
      <c r="Q123" s="261"/>
      <c r="R123" s="261"/>
      <c r="S123" s="261"/>
      <c r="T123" s="261"/>
      <c r="U123" s="261"/>
      <c r="V123" s="261"/>
      <c r="W123" s="261"/>
      <c r="X123" s="261"/>
      <c r="Y123" s="261"/>
      <c r="Z123" s="261"/>
      <c r="AA123" s="261"/>
      <c r="AB123" s="261"/>
      <c r="AC123" s="261"/>
      <c r="AD123" s="261"/>
      <c r="AE123" s="261"/>
      <c r="AF123" s="261"/>
      <c r="AG123" s="261"/>
      <c r="AH123" s="261"/>
      <c r="AI123" s="261"/>
      <c r="AJ123" s="261"/>
      <c r="AK123" s="261"/>
      <c r="AL123" s="261"/>
      <c r="AM123" s="261"/>
      <c r="AN123" s="261"/>
      <c r="AO123" s="261"/>
      <c r="AP123" s="261"/>
      <c r="AQ123" s="261"/>
      <c r="AR123" s="261" t="e">
        <v>#N/A</v>
      </c>
    </row>
    <row r="124" spans="1:44">
      <c r="A124" s="261">
        <v>119396</v>
      </c>
      <c r="B124" s="43" t="s">
        <v>3767</v>
      </c>
      <c r="C124" s="261" t="s">
        <v>322</v>
      </c>
      <c r="D124" s="261" t="s">
        <v>322</v>
      </c>
      <c r="E124" s="261" t="s">
        <v>322</v>
      </c>
      <c r="F124" s="261" t="s">
        <v>322</v>
      </c>
      <c r="G124" s="261" t="s">
        <v>322</v>
      </c>
      <c r="H124" s="261" t="s">
        <v>323</v>
      </c>
      <c r="I124" s="261" t="s">
        <v>323</v>
      </c>
      <c r="J124" s="261" t="s">
        <v>323</v>
      </c>
      <c r="K124" s="261" t="s">
        <v>323</v>
      </c>
      <c r="L124" s="261" t="s">
        <v>323</v>
      </c>
      <c r="M124" s="261"/>
      <c r="N124" s="261"/>
      <c r="O124" s="261"/>
      <c r="P124" s="261"/>
      <c r="Q124" s="261"/>
      <c r="R124" s="261"/>
      <c r="S124" s="261"/>
      <c r="T124" s="261"/>
      <c r="U124" s="261"/>
      <c r="V124" s="261"/>
      <c r="W124" s="261"/>
      <c r="X124" s="261"/>
      <c r="Y124" s="261"/>
      <c r="Z124" s="261"/>
      <c r="AA124" s="261"/>
      <c r="AB124" s="261"/>
      <c r="AC124" s="261"/>
      <c r="AD124" s="261"/>
      <c r="AE124" s="261"/>
      <c r="AF124" s="261"/>
      <c r="AG124" s="261"/>
      <c r="AH124" s="261"/>
      <c r="AI124" s="261"/>
      <c r="AJ124" s="261"/>
      <c r="AK124" s="261"/>
      <c r="AL124" s="261"/>
      <c r="AM124" s="261"/>
      <c r="AN124" s="261"/>
      <c r="AO124" s="261"/>
      <c r="AP124" s="261"/>
      <c r="AQ124" s="261"/>
      <c r="AR124" s="261" t="e">
        <v>#N/A</v>
      </c>
    </row>
    <row r="125" spans="1:44">
      <c r="A125" s="261">
        <v>119418</v>
      </c>
      <c r="B125" s="43" t="s">
        <v>3767</v>
      </c>
      <c r="C125" s="261" t="s">
        <v>322</v>
      </c>
      <c r="D125" s="261" t="s">
        <v>322</v>
      </c>
      <c r="E125" s="261" t="s">
        <v>324</v>
      </c>
      <c r="F125" s="261" t="s">
        <v>322</v>
      </c>
      <c r="G125" s="261" t="s">
        <v>323</v>
      </c>
      <c r="H125" s="261" t="s">
        <v>324</v>
      </c>
      <c r="I125" s="261" t="s">
        <v>323</v>
      </c>
      <c r="J125" s="261" t="s">
        <v>324</v>
      </c>
      <c r="K125" s="261" t="s">
        <v>322</v>
      </c>
      <c r="L125" s="261" t="s">
        <v>323</v>
      </c>
      <c r="M125" s="261"/>
      <c r="N125" s="261"/>
      <c r="O125" s="261"/>
      <c r="P125" s="261"/>
      <c r="Q125" s="261"/>
      <c r="R125" s="261"/>
      <c r="S125" s="261"/>
      <c r="T125" s="261"/>
      <c r="U125" s="261"/>
      <c r="V125" s="261"/>
      <c r="W125" s="261"/>
      <c r="X125" s="261"/>
      <c r="Y125" s="261"/>
      <c r="Z125" s="261"/>
      <c r="AA125" s="261"/>
      <c r="AB125" s="261"/>
      <c r="AC125" s="261"/>
      <c r="AD125" s="261"/>
      <c r="AE125" s="261"/>
      <c r="AF125" s="261"/>
      <c r="AG125" s="261"/>
      <c r="AH125" s="261"/>
      <c r="AI125" s="261"/>
      <c r="AJ125" s="261"/>
      <c r="AK125" s="261"/>
      <c r="AL125" s="261"/>
      <c r="AM125" s="261"/>
      <c r="AN125" s="261"/>
      <c r="AO125" s="261"/>
      <c r="AP125" s="261"/>
      <c r="AQ125" s="261"/>
      <c r="AR125" s="261" t="e">
        <v>#N/A</v>
      </c>
    </row>
    <row r="126" spans="1:44">
      <c r="A126" s="261">
        <v>119444</v>
      </c>
      <c r="B126" s="43" t="s">
        <v>3767</v>
      </c>
      <c r="C126" s="261" t="s">
        <v>322</v>
      </c>
      <c r="D126" s="261" t="s">
        <v>323</v>
      </c>
      <c r="E126" s="261" t="s">
        <v>324</v>
      </c>
      <c r="F126" s="261" t="s">
        <v>324</v>
      </c>
      <c r="G126" s="261" t="s">
        <v>324</v>
      </c>
      <c r="H126" s="261" t="s">
        <v>323</v>
      </c>
      <c r="I126" s="261" t="s">
        <v>323</v>
      </c>
      <c r="J126" s="261" t="s">
        <v>323</v>
      </c>
      <c r="K126" s="261" t="s">
        <v>323</v>
      </c>
      <c r="L126" s="261" t="s">
        <v>323</v>
      </c>
      <c r="M126" s="261"/>
      <c r="N126" s="261"/>
      <c r="O126" s="261"/>
      <c r="P126" s="261"/>
      <c r="Q126" s="261"/>
      <c r="R126" s="261"/>
      <c r="S126" s="261"/>
      <c r="T126" s="261"/>
      <c r="U126" s="261"/>
      <c r="V126" s="261"/>
      <c r="W126" s="261"/>
      <c r="X126" s="261"/>
      <c r="Y126" s="261"/>
      <c r="Z126" s="261"/>
      <c r="AA126" s="261"/>
      <c r="AB126" s="261"/>
      <c r="AC126" s="261"/>
      <c r="AD126" s="261"/>
      <c r="AE126" s="261"/>
      <c r="AF126" s="261"/>
      <c r="AG126" s="261"/>
      <c r="AH126" s="261"/>
      <c r="AI126" s="261"/>
      <c r="AJ126" s="261"/>
      <c r="AK126" s="261"/>
      <c r="AL126" s="261"/>
      <c r="AM126" s="261"/>
      <c r="AN126" s="261"/>
      <c r="AO126" s="261"/>
      <c r="AP126" s="261"/>
      <c r="AQ126" s="261"/>
      <c r="AR126" s="261" t="e">
        <v>#N/A</v>
      </c>
    </row>
    <row r="127" spans="1:44">
      <c r="A127" s="261">
        <v>119466</v>
      </c>
      <c r="B127" s="43" t="s">
        <v>3767</v>
      </c>
      <c r="C127" s="261" t="s">
        <v>323</v>
      </c>
      <c r="D127" s="261" t="s">
        <v>322</v>
      </c>
      <c r="E127" s="261" t="s">
        <v>322</v>
      </c>
      <c r="F127" s="261" t="s">
        <v>322</v>
      </c>
      <c r="G127" s="261" t="s">
        <v>323</v>
      </c>
      <c r="H127" s="261" t="s">
        <v>323</v>
      </c>
      <c r="I127" s="261" t="s">
        <v>323</v>
      </c>
      <c r="J127" s="261" t="s">
        <v>323</v>
      </c>
      <c r="K127" s="261" t="s">
        <v>323</v>
      </c>
      <c r="L127" s="261" t="s">
        <v>323</v>
      </c>
      <c r="M127" s="261"/>
      <c r="N127" s="261"/>
      <c r="O127" s="261"/>
      <c r="P127" s="261"/>
      <c r="Q127" s="261"/>
      <c r="R127" s="261"/>
      <c r="S127" s="261"/>
      <c r="T127" s="261"/>
      <c r="U127" s="261"/>
      <c r="V127" s="261"/>
      <c r="W127" s="261"/>
      <c r="X127" s="261"/>
      <c r="Y127" s="261"/>
      <c r="Z127" s="261"/>
      <c r="AA127" s="261"/>
      <c r="AB127" s="261"/>
      <c r="AC127" s="261"/>
      <c r="AD127" s="261"/>
      <c r="AE127" s="261"/>
      <c r="AF127" s="261"/>
      <c r="AG127" s="261"/>
      <c r="AH127" s="261"/>
      <c r="AI127" s="261"/>
      <c r="AJ127" s="261"/>
      <c r="AK127" s="261"/>
      <c r="AL127" s="261"/>
      <c r="AM127" s="261"/>
      <c r="AN127" s="261"/>
      <c r="AO127" s="261"/>
      <c r="AP127" s="261"/>
      <c r="AQ127" s="261"/>
      <c r="AR127" s="261" t="e">
        <v>#N/A</v>
      </c>
    </row>
    <row r="128" spans="1:44">
      <c r="A128" s="261">
        <v>119468</v>
      </c>
      <c r="B128" s="43" t="s">
        <v>3767</v>
      </c>
      <c r="C128" s="261" t="s">
        <v>324</v>
      </c>
      <c r="D128" s="261" t="s">
        <v>323</v>
      </c>
      <c r="E128" s="261" t="s">
        <v>322</v>
      </c>
      <c r="F128" s="261" t="s">
        <v>322</v>
      </c>
      <c r="G128" s="261" t="s">
        <v>324</v>
      </c>
      <c r="H128" s="261" t="s">
        <v>323</v>
      </c>
      <c r="I128" s="261" t="s">
        <v>323</v>
      </c>
      <c r="J128" s="261" t="s">
        <v>323</v>
      </c>
      <c r="K128" s="261" t="s">
        <v>323</v>
      </c>
      <c r="L128" s="261" t="s">
        <v>323</v>
      </c>
      <c r="M128" s="261"/>
      <c r="N128" s="261"/>
      <c r="O128" s="261"/>
      <c r="P128" s="261"/>
      <c r="Q128" s="261"/>
      <c r="R128" s="261"/>
      <c r="S128" s="261"/>
      <c r="T128" s="261"/>
      <c r="U128" s="261"/>
      <c r="V128" s="261"/>
      <c r="W128" s="261"/>
      <c r="X128" s="261"/>
      <c r="Y128" s="261"/>
      <c r="Z128" s="261"/>
      <c r="AA128" s="261"/>
      <c r="AB128" s="261"/>
      <c r="AC128" s="261"/>
      <c r="AD128" s="261"/>
      <c r="AE128" s="261"/>
      <c r="AF128" s="261"/>
      <c r="AG128" s="261"/>
      <c r="AH128" s="261"/>
      <c r="AI128" s="261"/>
      <c r="AJ128" s="261"/>
      <c r="AK128" s="261"/>
      <c r="AL128" s="261"/>
      <c r="AM128" s="261"/>
      <c r="AN128" s="261"/>
      <c r="AO128" s="261"/>
      <c r="AP128" s="261"/>
      <c r="AQ128" s="261"/>
      <c r="AR128" s="261" t="e">
        <v>#N/A</v>
      </c>
    </row>
    <row r="129" spans="1:44">
      <c r="A129" s="261">
        <v>119480</v>
      </c>
      <c r="B129" s="43" t="s">
        <v>3767</v>
      </c>
      <c r="C129" s="261" t="s">
        <v>324</v>
      </c>
      <c r="D129" s="261" t="s">
        <v>322</v>
      </c>
      <c r="E129" s="261" t="s">
        <v>322</v>
      </c>
      <c r="F129" s="261" t="s">
        <v>322</v>
      </c>
      <c r="G129" s="261" t="s">
        <v>324</v>
      </c>
      <c r="H129" s="261" t="s">
        <v>324</v>
      </c>
      <c r="I129" s="261" t="s">
        <v>323</v>
      </c>
      <c r="J129" s="261" t="s">
        <v>322</v>
      </c>
      <c r="K129" s="261" t="s">
        <v>322</v>
      </c>
      <c r="L129" s="261" t="s">
        <v>323</v>
      </c>
      <c r="M129" s="261"/>
      <c r="N129" s="261"/>
      <c r="O129" s="261"/>
      <c r="P129" s="261"/>
      <c r="Q129" s="261"/>
      <c r="R129" s="261"/>
      <c r="S129" s="261"/>
      <c r="T129" s="261"/>
      <c r="U129" s="261"/>
      <c r="V129" s="261"/>
      <c r="W129" s="261"/>
      <c r="X129" s="261"/>
      <c r="Y129" s="261"/>
      <c r="Z129" s="261"/>
      <c r="AA129" s="261"/>
      <c r="AB129" s="261"/>
      <c r="AC129" s="261"/>
      <c r="AD129" s="261"/>
      <c r="AE129" s="261"/>
      <c r="AF129" s="261"/>
      <c r="AG129" s="261"/>
      <c r="AH129" s="261"/>
      <c r="AI129" s="261"/>
      <c r="AJ129" s="261"/>
      <c r="AK129" s="261"/>
      <c r="AL129" s="261"/>
      <c r="AM129" s="261"/>
      <c r="AN129" s="261"/>
      <c r="AO129" s="261"/>
      <c r="AP129" s="261"/>
      <c r="AQ129" s="261"/>
      <c r="AR129" s="261" t="e">
        <v>#N/A</v>
      </c>
    </row>
    <row r="130" spans="1:44">
      <c r="A130" s="261">
        <v>119547</v>
      </c>
      <c r="B130" s="43" t="s">
        <v>3767</v>
      </c>
      <c r="C130" s="261" t="s">
        <v>322</v>
      </c>
      <c r="D130" s="261" t="s">
        <v>322</v>
      </c>
      <c r="E130" s="261" t="s">
        <v>322</v>
      </c>
      <c r="F130" s="261" t="s">
        <v>322</v>
      </c>
      <c r="G130" s="261" t="s">
        <v>322</v>
      </c>
      <c r="H130" s="261" t="s">
        <v>322</v>
      </c>
      <c r="I130" s="261" t="s">
        <v>324</v>
      </c>
      <c r="J130" s="261" t="s">
        <v>322</v>
      </c>
      <c r="K130" s="261" t="s">
        <v>322</v>
      </c>
      <c r="L130" s="261" t="s">
        <v>322</v>
      </c>
      <c r="M130" s="261"/>
      <c r="N130" s="261"/>
      <c r="O130" s="261"/>
      <c r="P130" s="261"/>
      <c r="Q130" s="261"/>
      <c r="R130" s="261"/>
      <c r="S130" s="261"/>
      <c r="T130" s="261"/>
      <c r="U130" s="261"/>
      <c r="V130" s="261"/>
      <c r="W130" s="261"/>
      <c r="X130" s="261"/>
      <c r="Y130" s="261"/>
      <c r="Z130" s="261"/>
      <c r="AA130" s="261"/>
      <c r="AB130" s="261"/>
      <c r="AC130" s="261"/>
      <c r="AD130" s="261"/>
      <c r="AE130" s="261"/>
      <c r="AF130" s="261"/>
      <c r="AG130" s="261"/>
      <c r="AH130" s="261"/>
      <c r="AI130" s="261"/>
      <c r="AJ130" s="261"/>
      <c r="AK130" s="261"/>
      <c r="AL130" s="261"/>
      <c r="AM130" s="261"/>
      <c r="AN130" s="261"/>
      <c r="AO130" s="261"/>
      <c r="AP130" s="261"/>
      <c r="AQ130" s="261"/>
      <c r="AR130" s="261" t="e">
        <v>#N/A</v>
      </c>
    </row>
    <row r="131" spans="1:44">
      <c r="A131" s="261">
        <v>119563</v>
      </c>
      <c r="B131" s="43" t="s">
        <v>3767</v>
      </c>
      <c r="C131" s="261" t="s">
        <v>324</v>
      </c>
      <c r="D131" s="261" t="s">
        <v>324</v>
      </c>
      <c r="E131" s="261" t="s">
        <v>324</v>
      </c>
      <c r="F131" s="261" t="s">
        <v>324</v>
      </c>
      <c r="G131" s="261" t="s">
        <v>323</v>
      </c>
      <c r="H131" s="261" t="s">
        <v>323</v>
      </c>
      <c r="I131" s="261" t="s">
        <v>323</v>
      </c>
      <c r="J131" s="261" t="s">
        <v>323</v>
      </c>
      <c r="K131" s="261" t="s">
        <v>323</v>
      </c>
      <c r="L131" s="261" t="s">
        <v>323</v>
      </c>
      <c r="M131" s="261"/>
      <c r="N131" s="261"/>
      <c r="O131" s="261"/>
      <c r="P131" s="261"/>
      <c r="Q131" s="261"/>
      <c r="R131" s="261"/>
      <c r="S131" s="261"/>
      <c r="T131" s="261"/>
      <c r="U131" s="261"/>
      <c r="V131" s="261"/>
      <c r="W131" s="261"/>
      <c r="X131" s="261"/>
      <c r="Y131" s="261"/>
      <c r="Z131" s="261"/>
      <c r="AA131" s="261"/>
      <c r="AB131" s="261"/>
      <c r="AC131" s="261"/>
      <c r="AD131" s="261"/>
      <c r="AE131" s="261"/>
      <c r="AF131" s="261"/>
      <c r="AG131" s="261"/>
      <c r="AH131" s="261"/>
      <c r="AI131" s="261"/>
      <c r="AJ131" s="261"/>
      <c r="AK131" s="261"/>
      <c r="AL131" s="261"/>
      <c r="AM131" s="261"/>
      <c r="AN131" s="261"/>
      <c r="AO131" s="261"/>
      <c r="AP131" s="261"/>
      <c r="AQ131" s="261"/>
      <c r="AR131" s="261" t="e">
        <v>#N/A</v>
      </c>
    </row>
    <row r="132" spans="1:44">
      <c r="A132" s="261">
        <v>119572</v>
      </c>
      <c r="B132" s="43" t="s">
        <v>3767</v>
      </c>
      <c r="C132" s="261" t="s">
        <v>322</v>
      </c>
      <c r="D132" s="261" t="s">
        <v>322</v>
      </c>
      <c r="E132" s="261" t="s">
        <v>322</v>
      </c>
      <c r="F132" s="261" t="s">
        <v>322</v>
      </c>
      <c r="G132" s="261" t="s">
        <v>324</v>
      </c>
      <c r="H132" s="261" t="s">
        <v>324</v>
      </c>
      <c r="I132" s="261" t="s">
        <v>324</v>
      </c>
      <c r="J132" s="261" t="s">
        <v>324</v>
      </c>
      <c r="K132" s="261" t="s">
        <v>322</v>
      </c>
      <c r="L132" s="261" t="s">
        <v>322</v>
      </c>
      <c r="M132" s="261"/>
      <c r="N132" s="261"/>
      <c r="O132" s="261"/>
      <c r="P132" s="261"/>
      <c r="Q132" s="261"/>
      <c r="R132" s="261"/>
      <c r="S132" s="261"/>
      <c r="T132" s="261"/>
      <c r="U132" s="261"/>
      <c r="V132" s="261"/>
      <c r="W132" s="261"/>
      <c r="X132" s="261"/>
      <c r="Y132" s="261"/>
      <c r="Z132" s="261"/>
      <c r="AA132" s="261"/>
      <c r="AB132" s="261"/>
      <c r="AC132" s="261"/>
      <c r="AD132" s="261"/>
      <c r="AE132" s="261"/>
      <c r="AF132" s="261"/>
      <c r="AG132" s="261"/>
      <c r="AH132" s="261"/>
      <c r="AI132" s="261"/>
      <c r="AJ132" s="261"/>
      <c r="AK132" s="261"/>
      <c r="AL132" s="261"/>
      <c r="AM132" s="261"/>
      <c r="AN132" s="261"/>
      <c r="AO132" s="261"/>
      <c r="AP132" s="261"/>
      <c r="AQ132" s="261"/>
      <c r="AR132" s="261" t="e">
        <v>#N/A</v>
      </c>
    </row>
    <row r="133" spans="1:44">
      <c r="A133" s="261">
        <v>119582</v>
      </c>
      <c r="B133" s="43" t="s">
        <v>3767</v>
      </c>
      <c r="C133" s="261" t="s">
        <v>322</v>
      </c>
      <c r="D133" s="261" t="s">
        <v>322</v>
      </c>
      <c r="E133" s="261" t="s">
        <v>322</v>
      </c>
      <c r="F133" s="261" t="s">
        <v>322</v>
      </c>
      <c r="G133" s="261" t="s">
        <v>324</v>
      </c>
      <c r="H133" s="261" t="s">
        <v>323</v>
      </c>
      <c r="I133" s="261" t="s">
        <v>323</v>
      </c>
      <c r="J133" s="261" t="s">
        <v>323</v>
      </c>
      <c r="K133" s="261" t="s">
        <v>324</v>
      </c>
      <c r="L133" s="261" t="s">
        <v>324</v>
      </c>
      <c r="M133" s="261"/>
      <c r="N133" s="261"/>
      <c r="O133" s="261"/>
      <c r="P133" s="261"/>
      <c r="Q133" s="261"/>
      <c r="R133" s="261"/>
      <c r="S133" s="261"/>
      <c r="T133" s="261"/>
      <c r="U133" s="261"/>
      <c r="V133" s="261"/>
      <c r="W133" s="261"/>
      <c r="X133" s="261"/>
      <c r="Y133" s="261"/>
      <c r="Z133" s="261"/>
      <c r="AA133" s="261"/>
      <c r="AB133" s="261"/>
      <c r="AC133" s="261"/>
      <c r="AD133" s="261"/>
      <c r="AE133" s="261"/>
      <c r="AF133" s="261"/>
      <c r="AG133" s="261"/>
      <c r="AH133" s="261"/>
      <c r="AI133" s="261"/>
      <c r="AJ133" s="261"/>
      <c r="AK133" s="261"/>
      <c r="AL133" s="261"/>
      <c r="AM133" s="261"/>
      <c r="AN133" s="261"/>
      <c r="AO133" s="261"/>
      <c r="AP133" s="261"/>
      <c r="AQ133" s="261"/>
      <c r="AR133" s="261" t="e">
        <v>#N/A</v>
      </c>
    </row>
    <row r="134" spans="1:44">
      <c r="A134" s="261">
        <v>119610</v>
      </c>
      <c r="B134" s="43" t="s">
        <v>3767</v>
      </c>
      <c r="C134" s="261" t="s">
        <v>322</v>
      </c>
      <c r="D134" s="261" t="s">
        <v>322</v>
      </c>
      <c r="E134" s="261" t="s">
        <v>322</v>
      </c>
      <c r="F134" s="261" t="s">
        <v>322</v>
      </c>
      <c r="G134" s="261" t="s">
        <v>324</v>
      </c>
      <c r="H134" s="261" t="s">
        <v>322</v>
      </c>
      <c r="I134" s="261" t="s">
        <v>322</v>
      </c>
      <c r="J134" s="261" t="s">
        <v>322</v>
      </c>
      <c r="K134" s="261" t="s">
        <v>322</v>
      </c>
      <c r="L134" s="261" t="s">
        <v>323</v>
      </c>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t="e">
        <v>#N/A</v>
      </c>
    </row>
    <row r="135" spans="1:44">
      <c r="A135" s="261">
        <v>119637</v>
      </c>
      <c r="B135" s="43" t="s">
        <v>3767</v>
      </c>
      <c r="C135" s="261" t="s">
        <v>324</v>
      </c>
      <c r="D135" s="261" t="s">
        <v>324</v>
      </c>
      <c r="E135" s="261" t="s">
        <v>322</v>
      </c>
      <c r="F135" s="261" t="s">
        <v>324</v>
      </c>
      <c r="G135" s="261" t="s">
        <v>322</v>
      </c>
      <c r="H135" s="261" t="s">
        <v>324</v>
      </c>
      <c r="I135" s="261" t="s">
        <v>322</v>
      </c>
      <c r="J135" s="261" t="s">
        <v>323</v>
      </c>
      <c r="K135" s="261" t="s">
        <v>323</v>
      </c>
      <c r="L135" s="261" t="s">
        <v>324</v>
      </c>
      <c r="M135" s="261"/>
      <c r="N135" s="261"/>
      <c r="O135" s="261"/>
      <c r="P135" s="261"/>
      <c r="Q135" s="261"/>
      <c r="R135" s="261"/>
      <c r="S135" s="261"/>
      <c r="T135" s="261"/>
      <c r="U135" s="261"/>
      <c r="V135" s="261"/>
      <c r="W135" s="261"/>
      <c r="X135" s="261"/>
      <c r="Y135" s="261"/>
      <c r="Z135" s="261"/>
      <c r="AA135" s="261"/>
      <c r="AB135" s="261"/>
      <c r="AC135" s="261"/>
      <c r="AD135" s="261"/>
      <c r="AE135" s="261"/>
      <c r="AF135" s="261"/>
      <c r="AG135" s="261"/>
      <c r="AH135" s="261"/>
      <c r="AI135" s="261"/>
      <c r="AJ135" s="261"/>
      <c r="AK135" s="261"/>
      <c r="AL135" s="261"/>
      <c r="AM135" s="261"/>
      <c r="AN135" s="261"/>
      <c r="AO135" s="261"/>
      <c r="AP135" s="261"/>
      <c r="AQ135" s="261"/>
      <c r="AR135" s="261" t="e">
        <v>#N/A</v>
      </c>
    </row>
    <row r="136" spans="1:44">
      <c r="A136" s="261">
        <v>119665</v>
      </c>
      <c r="B136" s="43" t="s">
        <v>3767</v>
      </c>
      <c r="C136" s="261" t="s">
        <v>322</v>
      </c>
      <c r="D136" s="261" t="s">
        <v>324</v>
      </c>
      <c r="E136" s="261" t="s">
        <v>322</v>
      </c>
      <c r="F136" s="261" t="s">
        <v>324</v>
      </c>
      <c r="G136" s="261" t="s">
        <v>324</v>
      </c>
      <c r="H136" s="261" t="s">
        <v>322</v>
      </c>
      <c r="I136" s="261" t="s">
        <v>324</v>
      </c>
      <c r="J136" s="261" t="s">
        <v>323</v>
      </c>
      <c r="K136" s="261" t="s">
        <v>324</v>
      </c>
      <c r="L136" s="261" t="s">
        <v>323</v>
      </c>
      <c r="M136" s="261"/>
      <c r="N136" s="261"/>
      <c r="O136" s="261"/>
      <c r="P136" s="261"/>
      <c r="Q136" s="261"/>
      <c r="R136" s="261"/>
      <c r="S136" s="261"/>
      <c r="T136" s="261"/>
      <c r="U136" s="261"/>
      <c r="V136" s="261"/>
      <c r="W136" s="261"/>
      <c r="X136" s="261"/>
      <c r="Y136" s="261"/>
      <c r="Z136" s="261"/>
      <c r="AA136" s="261"/>
      <c r="AB136" s="261"/>
      <c r="AC136" s="261"/>
      <c r="AD136" s="261"/>
      <c r="AE136" s="261"/>
      <c r="AF136" s="261"/>
      <c r="AG136" s="261"/>
      <c r="AH136" s="261"/>
      <c r="AI136" s="261"/>
      <c r="AJ136" s="261"/>
      <c r="AK136" s="261"/>
      <c r="AL136" s="261"/>
      <c r="AM136" s="261"/>
      <c r="AN136" s="261"/>
      <c r="AO136" s="261"/>
      <c r="AP136" s="261"/>
      <c r="AQ136" s="261"/>
      <c r="AR136" s="261" t="e">
        <v>#N/A</v>
      </c>
    </row>
    <row r="137" spans="1:44">
      <c r="A137" s="261">
        <v>119674</v>
      </c>
      <c r="B137" s="43" t="s">
        <v>3767</v>
      </c>
      <c r="C137" s="261" t="s">
        <v>324</v>
      </c>
      <c r="D137" s="261" t="s">
        <v>324</v>
      </c>
      <c r="E137" s="261" t="s">
        <v>322</v>
      </c>
      <c r="F137" s="261" t="s">
        <v>324</v>
      </c>
      <c r="G137" s="261" t="s">
        <v>324</v>
      </c>
      <c r="H137" s="261" t="s">
        <v>324</v>
      </c>
      <c r="I137" s="261" t="s">
        <v>324</v>
      </c>
      <c r="J137" s="261" t="s">
        <v>324</v>
      </c>
      <c r="K137" s="261" t="s">
        <v>324</v>
      </c>
      <c r="L137" s="261" t="s">
        <v>323</v>
      </c>
      <c r="M137" s="261"/>
      <c r="N137" s="261"/>
      <c r="O137" s="261"/>
      <c r="P137" s="261"/>
      <c r="Q137" s="261"/>
      <c r="R137" s="261"/>
      <c r="S137" s="261"/>
      <c r="T137" s="261"/>
      <c r="U137" s="261"/>
      <c r="V137" s="261"/>
      <c r="W137" s="261"/>
      <c r="X137" s="261"/>
      <c r="Y137" s="261"/>
      <c r="Z137" s="261"/>
      <c r="AA137" s="261"/>
      <c r="AB137" s="261"/>
      <c r="AC137" s="261"/>
      <c r="AD137" s="261"/>
      <c r="AE137" s="261"/>
      <c r="AF137" s="261"/>
      <c r="AG137" s="261"/>
      <c r="AH137" s="261"/>
      <c r="AI137" s="261"/>
      <c r="AJ137" s="261"/>
      <c r="AK137" s="261"/>
      <c r="AL137" s="261"/>
      <c r="AM137" s="261"/>
      <c r="AN137" s="261"/>
      <c r="AO137" s="261"/>
      <c r="AP137" s="261"/>
      <c r="AQ137" s="261"/>
      <c r="AR137" s="261" t="e">
        <v>#N/A</v>
      </c>
    </row>
    <row r="138" spans="1:44">
      <c r="A138" s="261">
        <v>119691</v>
      </c>
      <c r="B138" s="43" t="s">
        <v>3767</v>
      </c>
      <c r="C138" s="261" t="s">
        <v>322</v>
      </c>
      <c r="D138" s="261" t="s">
        <v>324</v>
      </c>
      <c r="E138" s="261" t="s">
        <v>322</v>
      </c>
      <c r="F138" s="261" t="s">
        <v>324</v>
      </c>
      <c r="G138" s="261" t="s">
        <v>324</v>
      </c>
      <c r="H138" s="261" t="s">
        <v>322</v>
      </c>
      <c r="I138" s="261" t="s">
        <v>322</v>
      </c>
      <c r="J138" s="261" t="s">
        <v>323</v>
      </c>
      <c r="K138" s="261" t="s">
        <v>323</v>
      </c>
      <c r="L138" s="261" t="s">
        <v>323</v>
      </c>
      <c r="M138" s="261"/>
      <c r="N138" s="261"/>
      <c r="O138" s="261"/>
      <c r="P138" s="261"/>
      <c r="Q138" s="261"/>
      <c r="R138" s="261"/>
      <c r="S138" s="261"/>
      <c r="T138" s="261"/>
      <c r="U138" s="261"/>
      <c r="V138" s="261"/>
      <c r="W138" s="261"/>
      <c r="X138" s="261"/>
      <c r="Y138" s="261"/>
      <c r="Z138" s="261"/>
      <c r="AA138" s="261"/>
      <c r="AB138" s="261"/>
      <c r="AC138" s="261"/>
      <c r="AD138" s="261"/>
      <c r="AE138" s="261"/>
      <c r="AF138" s="261"/>
      <c r="AG138" s="261"/>
      <c r="AH138" s="261"/>
      <c r="AI138" s="261"/>
      <c r="AJ138" s="261"/>
      <c r="AK138" s="261"/>
      <c r="AL138" s="261"/>
      <c r="AM138" s="261"/>
      <c r="AN138" s="261"/>
      <c r="AO138" s="261"/>
      <c r="AP138" s="261"/>
      <c r="AQ138" s="261"/>
      <c r="AR138" s="261" t="e">
        <v>#N/A</v>
      </c>
    </row>
    <row r="139" spans="1:44">
      <c r="A139" s="261">
        <v>119696</v>
      </c>
      <c r="B139" s="43" t="s">
        <v>3767</v>
      </c>
      <c r="C139" s="261" t="s">
        <v>324</v>
      </c>
      <c r="D139" s="261" t="s">
        <v>322</v>
      </c>
      <c r="E139" s="261" t="s">
        <v>322</v>
      </c>
      <c r="F139" s="261" t="s">
        <v>322</v>
      </c>
      <c r="G139" s="261" t="s">
        <v>322</v>
      </c>
      <c r="H139" s="261" t="s">
        <v>323</v>
      </c>
      <c r="I139" s="261" t="s">
        <v>323</v>
      </c>
      <c r="J139" s="261" t="s">
        <v>323</v>
      </c>
      <c r="K139" s="261" t="s">
        <v>323</v>
      </c>
      <c r="L139" s="261" t="s">
        <v>323</v>
      </c>
      <c r="M139" s="261"/>
      <c r="N139" s="261"/>
      <c r="O139" s="261"/>
      <c r="P139" s="261"/>
      <c r="Q139" s="261"/>
      <c r="R139" s="261"/>
      <c r="S139" s="261"/>
      <c r="T139" s="261"/>
      <c r="U139" s="261"/>
      <c r="V139" s="261"/>
      <c r="W139" s="261"/>
      <c r="X139" s="261"/>
      <c r="Y139" s="261"/>
      <c r="Z139" s="261"/>
      <c r="AA139" s="261"/>
      <c r="AB139" s="261"/>
      <c r="AC139" s="261"/>
      <c r="AD139" s="261"/>
      <c r="AE139" s="261"/>
      <c r="AF139" s="261"/>
      <c r="AG139" s="261"/>
      <c r="AH139" s="261"/>
      <c r="AI139" s="261"/>
      <c r="AJ139" s="261"/>
      <c r="AK139" s="261"/>
      <c r="AL139" s="261"/>
      <c r="AM139" s="261"/>
      <c r="AN139" s="261"/>
      <c r="AO139" s="261"/>
      <c r="AP139" s="261"/>
      <c r="AQ139" s="261"/>
      <c r="AR139" s="261" t="e">
        <v>#N/A</v>
      </c>
    </row>
    <row r="140" spans="1:44">
      <c r="A140" s="261">
        <v>119707</v>
      </c>
      <c r="B140" s="43" t="s">
        <v>3767</v>
      </c>
      <c r="C140" s="261" t="s">
        <v>322</v>
      </c>
      <c r="D140" s="261" t="s">
        <v>322</v>
      </c>
      <c r="E140" s="261" t="s">
        <v>322</v>
      </c>
      <c r="F140" s="261" t="s">
        <v>322</v>
      </c>
      <c r="G140" s="261" t="s">
        <v>322</v>
      </c>
      <c r="H140" s="261" t="s">
        <v>323</v>
      </c>
      <c r="I140" s="261" t="s">
        <v>323</v>
      </c>
      <c r="J140" s="261" t="s">
        <v>324</v>
      </c>
      <c r="K140" s="261" t="s">
        <v>324</v>
      </c>
      <c r="L140" s="261" t="s">
        <v>323</v>
      </c>
      <c r="M140" s="261"/>
      <c r="N140" s="261"/>
      <c r="O140" s="261"/>
      <c r="P140" s="261"/>
      <c r="Q140" s="261"/>
      <c r="R140" s="261"/>
      <c r="S140" s="261"/>
      <c r="T140" s="261"/>
      <c r="U140" s="261"/>
      <c r="V140" s="261"/>
      <c r="W140" s="261"/>
      <c r="X140" s="261"/>
      <c r="Y140" s="261"/>
      <c r="Z140" s="261"/>
      <c r="AA140" s="261"/>
      <c r="AB140" s="261"/>
      <c r="AC140" s="261"/>
      <c r="AD140" s="261"/>
      <c r="AE140" s="261"/>
      <c r="AF140" s="261"/>
      <c r="AG140" s="261"/>
      <c r="AH140" s="261"/>
      <c r="AI140" s="261"/>
      <c r="AJ140" s="261"/>
      <c r="AK140" s="261"/>
      <c r="AL140" s="261"/>
      <c r="AM140" s="261"/>
      <c r="AN140" s="261"/>
      <c r="AO140" s="261"/>
      <c r="AP140" s="261"/>
      <c r="AQ140" s="261"/>
      <c r="AR140" s="261" t="e">
        <v>#N/A</v>
      </c>
    </row>
    <row r="141" spans="1:44">
      <c r="A141" s="261">
        <v>119724</v>
      </c>
      <c r="B141" s="43" t="s">
        <v>3767</v>
      </c>
      <c r="C141" s="261" t="s">
        <v>322</v>
      </c>
      <c r="D141" s="261" t="s">
        <v>324</v>
      </c>
      <c r="E141" s="261" t="s">
        <v>322</v>
      </c>
      <c r="F141" s="261" t="s">
        <v>324</v>
      </c>
      <c r="G141" s="261" t="s">
        <v>322</v>
      </c>
      <c r="H141" s="261" t="s">
        <v>324</v>
      </c>
      <c r="I141" s="261" t="s">
        <v>323</v>
      </c>
      <c r="J141" s="261" t="s">
        <v>323</v>
      </c>
      <c r="K141" s="261" t="s">
        <v>324</v>
      </c>
      <c r="L141" s="261" t="s">
        <v>322</v>
      </c>
      <c r="M141" s="261"/>
      <c r="N141" s="261"/>
      <c r="O141" s="261"/>
      <c r="P141" s="261"/>
      <c r="Q141" s="261"/>
      <c r="R141" s="261"/>
      <c r="S141" s="261"/>
      <c r="T141" s="261"/>
      <c r="U141" s="261"/>
      <c r="V141" s="261"/>
      <c r="W141" s="261"/>
      <c r="X141" s="261"/>
      <c r="Y141" s="261"/>
      <c r="Z141" s="261"/>
      <c r="AA141" s="261"/>
      <c r="AB141" s="261"/>
      <c r="AC141" s="261"/>
      <c r="AD141" s="261"/>
      <c r="AE141" s="261"/>
      <c r="AF141" s="261"/>
      <c r="AG141" s="261"/>
      <c r="AH141" s="261"/>
      <c r="AI141" s="261"/>
      <c r="AJ141" s="261"/>
      <c r="AK141" s="261"/>
      <c r="AL141" s="261"/>
      <c r="AM141" s="261"/>
      <c r="AN141" s="261"/>
      <c r="AO141" s="261"/>
      <c r="AP141" s="261"/>
      <c r="AQ141" s="261"/>
      <c r="AR141" s="261" t="e">
        <v>#N/A</v>
      </c>
    </row>
    <row r="142" spans="1:44">
      <c r="A142" s="261">
        <v>119763</v>
      </c>
      <c r="B142" s="43" t="s">
        <v>3767</v>
      </c>
      <c r="C142" s="261" t="s">
        <v>322</v>
      </c>
      <c r="D142" s="261" t="s">
        <v>322</v>
      </c>
      <c r="E142" s="261" t="s">
        <v>322</v>
      </c>
      <c r="F142" s="261" t="s">
        <v>324</v>
      </c>
      <c r="G142" s="261" t="s">
        <v>322</v>
      </c>
      <c r="H142" s="261" t="s">
        <v>322</v>
      </c>
      <c r="I142" s="261" t="s">
        <v>322</v>
      </c>
      <c r="J142" s="261" t="s">
        <v>324</v>
      </c>
      <c r="K142" s="261" t="s">
        <v>324</v>
      </c>
      <c r="L142" s="261" t="s">
        <v>324</v>
      </c>
      <c r="M142" s="261"/>
      <c r="N142" s="261"/>
      <c r="O142" s="261"/>
      <c r="P142" s="261"/>
      <c r="Q142" s="261"/>
      <c r="R142" s="261"/>
      <c r="S142" s="261"/>
      <c r="T142" s="261"/>
      <c r="U142" s="261"/>
      <c r="V142" s="261"/>
      <c r="W142" s="261"/>
      <c r="X142" s="261"/>
      <c r="Y142" s="261"/>
      <c r="Z142" s="261"/>
      <c r="AA142" s="261"/>
      <c r="AB142" s="261"/>
      <c r="AC142" s="261"/>
      <c r="AD142" s="261"/>
      <c r="AE142" s="261"/>
      <c r="AF142" s="261"/>
      <c r="AG142" s="261"/>
      <c r="AH142" s="261"/>
      <c r="AI142" s="261"/>
      <c r="AJ142" s="261"/>
      <c r="AK142" s="261"/>
      <c r="AL142" s="261"/>
      <c r="AM142" s="261"/>
      <c r="AN142" s="261"/>
      <c r="AO142" s="261"/>
      <c r="AP142" s="261"/>
      <c r="AQ142" s="261"/>
      <c r="AR142" s="261" t="e">
        <v>#N/A</v>
      </c>
    </row>
    <row r="143" spans="1:44">
      <c r="A143" s="261">
        <v>119781</v>
      </c>
      <c r="B143" s="43" t="s">
        <v>3767</v>
      </c>
      <c r="C143" s="261" t="s">
        <v>324</v>
      </c>
      <c r="D143" s="261" t="s">
        <v>322</v>
      </c>
      <c r="E143" s="261" t="s">
        <v>322</v>
      </c>
      <c r="F143" s="261" t="s">
        <v>322</v>
      </c>
      <c r="G143" s="261" t="s">
        <v>322</v>
      </c>
      <c r="H143" s="261" t="s">
        <v>324</v>
      </c>
      <c r="I143" s="261" t="s">
        <v>324</v>
      </c>
      <c r="J143" s="261" t="s">
        <v>324</v>
      </c>
      <c r="K143" s="261" t="s">
        <v>324</v>
      </c>
      <c r="L143" s="261" t="s">
        <v>324</v>
      </c>
      <c r="M143" s="261"/>
      <c r="N143" s="261"/>
      <c r="O143" s="261"/>
      <c r="P143" s="261"/>
      <c r="Q143" s="261"/>
      <c r="R143" s="261"/>
      <c r="S143" s="261"/>
      <c r="T143" s="261"/>
      <c r="U143" s="261"/>
      <c r="V143" s="261"/>
      <c r="W143" s="261"/>
      <c r="X143" s="261"/>
      <c r="Y143" s="261"/>
      <c r="Z143" s="261"/>
      <c r="AA143" s="261"/>
      <c r="AB143" s="261"/>
      <c r="AC143" s="261"/>
      <c r="AD143" s="261"/>
      <c r="AE143" s="261"/>
      <c r="AF143" s="261"/>
      <c r="AG143" s="261"/>
      <c r="AH143" s="261"/>
      <c r="AI143" s="261"/>
      <c r="AJ143" s="261"/>
      <c r="AK143" s="261"/>
      <c r="AL143" s="261"/>
      <c r="AM143" s="261"/>
      <c r="AN143" s="261"/>
      <c r="AO143" s="261"/>
      <c r="AP143" s="261"/>
      <c r="AQ143" s="261"/>
      <c r="AR143" s="261" t="e">
        <v>#N/A</v>
      </c>
    </row>
    <row r="144" spans="1:44">
      <c r="A144" s="261">
        <v>119790</v>
      </c>
      <c r="B144" s="43" t="s">
        <v>3767</v>
      </c>
      <c r="C144" s="261" t="s">
        <v>324</v>
      </c>
      <c r="D144" s="261" t="s">
        <v>324</v>
      </c>
      <c r="E144" s="261" t="s">
        <v>322</v>
      </c>
      <c r="F144" s="261" t="s">
        <v>324</v>
      </c>
      <c r="G144" s="261" t="s">
        <v>324</v>
      </c>
      <c r="H144" s="261" t="s">
        <v>324</v>
      </c>
      <c r="I144" s="261" t="s">
        <v>323</v>
      </c>
      <c r="J144" s="261" t="s">
        <v>323</v>
      </c>
      <c r="K144" s="261" t="s">
        <v>323</v>
      </c>
      <c r="L144" s="261" t="s">
        <v>322</v>
      </c>
      <c r="M144" s="261"/>
      <c r="N144" s="261"/>
      <c r="O144" s="261"/>
      <c r="P144" s="261"/>
      <c r="Q144" s="261"/>
      <c r="R144" s="261"/>
      <c r="S144" s="261"/>
      <c r="T144" s="261"/>
      <c r="U144" s="261"/>
      <c r="V144" s="261"/>
      <c r="W144" s="261"/>
      <c r="X144" s="261"/>
      <c r="Y144" s="261"/>
      <c r="Z144" s="261"/>
      <c r="AA144" s="261"/>
      <c r="AB144" s="261"/>
      <c r="AC144" s="261"/>
      <c r="AD144" s="261"/>
      <c r="AE144" s="261"/>
      <c r="AF144" s="261"/>
      <c r="AG144" s="261"/>
      <c r="AH144" s="261"/>
      <c r="AI144" s="261"/>
      <c r="AJ144" s="261"/>
      <c r="AK144" s="261"/>
      <c r="AL144" s="261"/>
      <c r="AM144" s="261"/>
      <c r="AN144" s="261"/>
      <c r="AO144" s="261"/>
      <c r="AP144" s="261"/>
      <c r="AQ144" s="261"/>
      <c r="AR144" s="261" t="e">
        <v>#N/A</v>
      </c>
    </row>
    <row r="145" spans="1:44">
      <c r="A145" s="261">
        <v>119801</v>
      </c>
      <c r="B145" s="43" t="s">
        <v>3767</v>
      </c>
      <c r="C145" s="261" t="s">
        <v>324</v>
      </c>
      <c r="D145" s="261" t="s">
        <v>324</v>
      </c>
      <c r="E145" s="261" t="s">
        <v>322</v>
      </c>
      <c r="F145" s="261" t="s">
        <v>322</v>
      </c>
      <c r="G145" s="261" t="s">
        <v>322</v>
      </c>
      <c r="H145" s="261" t="s">
        <v>322</v>
      </c>
      <c r="I145" s="261" t="s">
        <v>324</v>
      </c>
      <c r="J145" s="261" t="s">
        <v>322</v>
      </c>
      <c r="K145" s="261" t="s">
        <v>322</v>
      </c>
      <c r="L145" s="261" t="s">
        <v>322</v>
      </c>
      <c r="M145" s="261"/>
      <c r="N145" s="261"/>
      <c r="O145" s="261"/>
      <c r="P145" s="261"/>
      <c r="Q145" s="261"/>
      <c r="R145" s="261"/>
      <c r="S145" s="261"/>
      <c r="T145" s="261"/>
      <c r="U145" s="261"/>
      <c r="V145" s="261"/>
      <c r="W145" s="261"/>
      <c r="X145" s="261"/>
      <c r="Y145" s="261"/>
      <c r="Z145" s="261"/>
      <c r="AA145" s="261"/>
      <c r="AB145" s="261"/>
      <c r="AC145" s="261"/>
      <c r="AD145" s="261"/>
      <c r="AE145" s="261"/>
      <c r="AF145" s="261"/>
      <c r="AG145" s="261"/>
      <c r="AH145" s="261"/>
      <c r="AI145" s="261"/>
      <c r="AJ145" s="261"/>
      <c r="AK145" s="261"/>
      <c r="AL145" s="261"/>
      <c r="AM145" s="261"/>
      <c r="AN145" s="261"/>
      <c r="AO145" s="261"/>
      <c r="AP145" s="261"/>
      <c r="AQ145" s="261"/>
      <c r="AR145" s="261" t="e">
        <v>#N/A</v>
      </c>
    </row>
    <row r="146" spans="1:44">
      <c r="A146" s="261">
        <v>119804</v>
      </c>
      <c r="B146" s="43" t="s">
        <v>3767</v>
      </c>
      <c r="C146" s="261" t="s">
        <v>324</v>
      </c>
      <c r="D146" s="261" t="s">
        <v>322</v>
      </c>
      <c r="E146" s="261" t="s">
        <v>322</v>
      </c>
      <c r="F146" s="261" t="s">
        <v>324</v>
      </c>
      <c r="G146" s="261" t="s">
        <v>324</v>
      </c>
      <c r="H146" s="261" t="s">
        <v>322</v>
      </c>
      <c r="I146" s="261" t="s">
        <v>322</v>
      </c>
      <c r="J146" s="261" t="s">
        <v>324</v>
      </c>
      <c r="K146" s="261" t="s">
        <v>322</v>
      </c>
      <c r="L146" s="261" t="s">
        <v>322</v>
      </c>
      <c r="M146" s="261"/>
      <c r="N146" s="261"/>
      <c r="O146" s="261"/>
      <c r="P146" s="261"/>
      <c r="Q146" s="261"/>
      <c r="R146" s="261"/>
      <c r="S146" s="261"/>
      <c r="T146" s="261"/>
      <c r="U146" s="261"/>
      <c r="V146" s="261"/>
      <c r="W146" s="261"/>
      <c r="X146" s="261"/>
      <c r="Y146" s="261"/>
      <c r="Z146" s="261"/>
      <c r="AA146" s="261"/>
      <c r="AB146" s="261"/>
      <c r="AC146" s="261"/>
      <c r="AD146" s="261"/>
      <c r="AE146" s="261"/>
      <c r="AF146" s="261"/>
      <c r="AG146" s="261"/>
      <c r="AH146" s="261"/>
      <c r="AI146" s="261"/>
      <c r="AJ146" s="261"/>
      <c r="AK146" s="261"/>
      <c r="AL146" s="261"/>
      <c r="AM146" s="261"/>
      <c r="AN146" s="261"/>
      <c r="AO146" s="261"/>
      <c r="AP146" s="261"/>
      <c r="AQ146" s="261"/>
      <c r="AR146" s="261" t="e">
        <v>#N/A</v>
      </c>
    </row>
    <row r="147" spans="1:44">
      <c r="A147" s="261">
        <v>119810</v>
      </c>
      <c r="B147" s="43" t="s">
        <v>3767</v>
      </c>
      <c r="C147" s="261" t="s">
        <v>324</v>
      </c>
      <c r="D147" s="261" t="s">
        <v>324</v>
      </c>
      <c r="E147" s="261" t="s">
        <v>322</v>
      </c>
      <c r="F147" s="261" t="s">
        <v>324</v>
      </c>
      <c r="G147" s="261" t="s">
        <v>322</v>
      </c>
      <c r="H147" s="261" t="s">
        <v>323</v>
      </c>
      <c r="I147" s="261" t="s">
        <v>323</v>
      </c>
      <c r="J147" s="261" t="s">
        <v>323</v>
      </c>
      <c r="K147" s="261" t="s">
        <v>323</v>
      </c>
      <c r="L147" s="261" t="s">
        <v>323</v>
      </c>
      <c r="M147" s="261"/>
      <c r="N147" s="261"/>
      <c r="O147" s="261"/>
      <c r="P147" s="261"/>
      <c r="Q147" s="261"/>
      <c r="R147" s="261"/>
      <c r="S147" s="261"/>
      <c r="T147" s="261"/>
      <c r="U147" s="261"/>
      <c r="V147" s="261"/>
      <c r="W147" s="261"/>
      <c r="X147" s="261"/>
      <c r="Y147" s="261"/>
      <c r="Z147" s="261"/>
      <c r="AA147" s="261"/>
      <c r="AB147" s="261"/>
      <c r="AC147" s="261"/>
      <c r="AD147" s="261"/>
      <c r="AE147" s="261"/>
      <c r="AF147" s="261"/>
      <c r="AG147" s="261"/>
      <c r="AH147" s="261"/>
      <c r="AI147" s="261"/>
      <c r="AJ147" s="261"/>
      <c r="AK147" s="261"/>
      <c r="AL147" s="261"/>
      <c r="AM147" s="261"/>
      <c r="AN147" s="261"/>
      <c r="AO147" s="261"/>
      <c r="AP147" s="261"/>
      <c r="AQ147" s="261"/>
      <c r="AR147" s="261" t="e">
        <v>#N/A</v>
      </c>
    </row>
    <row r="148" spans="1:44">
      <c r="A148" s="261">
        <v>119816</v>
      </c>
      <c r="B148" s="43" t="s">
        <v>3767</v>
      </c>
      <c r="C148" s="261" t="s">
        <v>322</v>
      </c>
      <c r="D148" s="261" t="s">
        <v>322</v>
      </c>
      <c r="E148" s="261" t="s">
        <v>322</v>
      </c>
      <c r="F148" s="261" t="s">
        <v>322</v>
      </c>
      <c r="G148" s="261" t="s">
        <v>322</v>
      </c>
      <c r="H148" s="261" t="s">
        <v>322</v>
      </c>
      <c r="I148" s="261" t="s">
        <v>324</v>
      </c>
      <c r="J148" s="261" t="s">
        <v>322</v>
      </c>
      <c r="K148" s="261" t="s">
        <v>322</v>
      </c>
      <c r="L148" s="261" t="s">
        <v>324</v>
      </c>
      <c r="M148" s="261"/>
      <c r="N148" s="261"/>
      <c r="O148" s="261"/>
      <c r="P148" s="261"/>
      <c r="Q148" s="261"/>
      <c r="R148" s="261"/>
      <c r="S148" s="261"/>
      <c r="T148" s="261"/>
      <c r="U148" s="261"/>
      <c r="V148" s="261"/>
      <c r="W148" s="261"/>
      <c r="X148" s="261"/>
      <c r="Y148" s="261"/>
      <c r="Z148" s="261"/>
      <c r="AA148" s="261"/>
      <c r="AB148" s="261"/>
      <c r="AC148" s="261"/>
      <c r="AD148" s="261"/>
      <c r="AE148" s="261"/>
      <c r="AF148" s="261"/>
      <c r="AG148" s="261"/>
      <c r="AH148" s="261"/>
      <c r="AI148" s="261"/>
      <c r="AJ148" s="261"/>
      <c r="AK148" s="261"/>
      <c r="AL148" s="261"/>
      <c r="AM148" s="261"/>
      <c r="AN148" s="261"/>
      <c r="AO148" s="261"/>
      <c r="AP148" s="261"/>
      <c r="AQ148" s="261"/>
      <c r="AR148" s="261" t="e">
        <v>#N/A</v>
      </c>
    </row>
    <row r="149" spans="1:44">
      <c r="A149" s="261">
        <v>119870</v>
      </c>
      <c r="B149" s="43" t="s">
        <v>3767</v>
      </c>
      <c r="C149" s="261" t="s">
        <v>322</v>
      </c>
      <c r="D149" s="261" t="s">
        <v>322</v>
      </c>
      <c r="E149" s="261" t="s">
        <v>322</v>
      </c>
      <c r="F149" s="261" t="s">
        <v>322</v>
      </c>
      <c r="G149" s="261" t="s">
        <v>322</v>
      </c>
      <c r="H149" s="261" t="s">
        <v>324</v>
      </c>
      <c r="I149" s="261" t="s">
        <v>323</v>
      </c>
      <c r="J149" s="261" t="s">
        <v>324</v>
      </c>
      <c r="K149" s="261" t="s">
        <v>324</v>
      </c>
      <c r="L149" s="261" t="s">
        <v>324</v>
      </c>
      <c r="M149" s="261"/>
      <c r="N149" s="261"/>
      <c r="O149" s="261"/>
      <c r="P149" s="261"/>
      <c r="Q149" s="261"/>
      <c r="R149" s="261"/>
      <c r="S149" s="261"/>
      <c r="T149" s="261"/>
      <c r="U149" s="261"/>
      <c r="V149" s="261"/>
      <c r="W149" s="261"/>
      <c r="X149" s="261"/>
      <c r="Y149" s="261"/>
      <c r="Z149" s="261"/>
      <c r="AA149" s="261"/>
      <c r="AB149" s="261"/>
      <c r="AC149" s="261"/>
      <c r="AD149" s="261"/>
      <c r="AE149" s="261"/>
      <c r="AF149" s="261"/>
      <c r="AG149" s="261"/>
      <c r="AH149" s="261"/>
      <c r="AI149" s="261"/>
      <c r="AJ149" s="261"/>
      <c r="AK149" s="261"/>
      <c r="AL149" s="261"/>
      <c r="AM149" s="261"/>
      <c r="AN149" s="261"/>
      <c r="AO149" s="261"/>
      <c r="AP149" s="261"/>
      <c r="AQ149" s="261"/>
      <c r="AR149" s="261" t="e">
        <v>#N/A</v>
      </c>
    </row>
    <row r="150" spans="1:44">
      <c r="A150" s="261">
        <v>119872</v>
      </c>
      <c r="B150" s="43" t="s">
        <v>3767</v>
      </c>
      <c r="C150" s="261" t="s">
        <v>322</v>
      </c>
      <c r="D150" s="261" t="s">
        <v>322</v>
      </c>
      <c r="E150" s="261" t="s">
        <v>324</v>
      </c>
      <c r="F150" s="261" t="s">
        <v>322</v>
      </c>
      <c r="G150" s="261" t="s">
        <v>322</v>
      </c>
      <c r="H150" s="261" t="s">
        <v>323</v>
      </c>
      <c r="I150" s="261" t="s">
        <v>323</v>
      </c>
      <c r="J150" s="261" t="s">
        <v>323</v>
      </c>
      <c r="K150" s="261" t="s">
        <v>323</v>
      </c>
      <c r="L150" s="261" t="s">
        <v>323</v>
      </c>
      <c r="M150" s="261"/>
      <c r="N150" s="261"/>
      <c r="O150" s="261"/>
      <c r="P150" s="261"/>
      <c r="Q150" s="261"/>
      <c r="R150" s="261"/>
      <c r="S150" s="261"/>
      <c r="T150" s="261"/>
      <c r="U150" s="261"/>
      <c r="V150" s="261"/>
      <c r="W150" s="261"/>
      <c r="X150" s="261"/>
      <c r="Y150" s="261"/>
      <c r="Z150" s="261"/>
      <c r="AA150" s="261"/>
      <c r="AB150" s="261"/>
      <c r="AC150" s="261"/>
      <c r="AD150" s="261"/>
      <c r="AE150" s="261"/>
      <c r="AF150" s="261"/>
      <c r="AG150" s="261"/>
      <c r="AH150" s="261"/>
      <c r="AI150" s="261"/>
      <c r="AJ150" s="261"/>
      <c r="AK150" s="261"/>
      <c r="AL150" s="261"/>
      <c r="AM150" s="261"/>
      <c r="AN150" s="261"/>
      <c r="AO150" s="261"/>
      <c r="AP150" s="261"/>
      <c r="AQ150" s="261"/>
      <c r="AR150" s="261" t="e">
        <v>#N/A</v>
      </c>
    </row>
    <row r="151" spans="1:44">
      <c r="A151" s="261">
        <v>119885</v>
      </c>
      <c r="B151" s="43" t="s">
        <v>3767</v>
      </c>
      <c r="C151" s="261" t="s">
        <v>322</v>
      </c>
      <c r="D151" s="261" t="s">
        <v>322</v>
      </c>
      <c r="E151" s="261" t="s">
        <v>322</v>
      </c>
      <c r="F151" s="261" t="s">
        <v>322</v>
      </c>
      <c r="G151" s="261" t="s">
        <v>324</v>
      </c>
      <c r="H151" s="261" t="s">
        <v>322</v>
      </c>
      <c r="I151" s="261" t="s">
        <v>324</v>
      </c>
      <c r="J151" s="261" t="s">
        <v>324</v>
      </c>
      <c r="K151" s="261" t="s">
        <v>322</v>
      </c>
      <c r="L151" s="261" t="s">
        <v>322</v>
      </c>
      <c r="M151" s="261"/>
      <c r="N151" s="261"/>
      <c r="O151" s="261"/>
      <c r="P151" s="261"/>
      <c r="Q151" s="261"/>
      <c r="R151" s="261"/>
      <c r="S151" s="261"/>
      <c r="T151" s="261"/>
      <c r="U151" s="261"/>
      <c r="V151" s="261"/>
      <c r="W151" s="261"/>
      <c r="X151" s="261"/>
      <c r="Y151" s="261"/>
      <c r="Z151" s="261"/>
      <c r="AA151" s="261"/>
      <c r="AB151" s="261"/>
      <c r="AC151" s="261"/>
      <c r="AD151" s="261"/>
      <c r="AE151" s="261"/>
      <c r="AF151" s="261"/>
      <c r="AG151" s="261"/>
      <c r="AH151" s="261"/>
      <c r="AI151" s="261"/>
      <c r="AJ151" s="261"/>
      <c r="AK151" s="261"/>
      <c r="AL151" s="261"/>
      <c r="AM151" s="261"/>
      <c r="AN151" s="261"/>
      <c r="AO151" s="261"/>
      <c r="AP151" s="261"/>
      <c r="AQ151" s="261"/>
      <c r="AR151" s="261" t="e">
        <v>#N/A</v>
      </c>
    </row>
    <row r="152" spans="1:44">
      <c r="A152" s="261">
        <v>119905</v>
      </c>
      <c r="B152" s="43" t="s">
        <v>3767</v>
      </c>
      <c r="C152" s="261" t="s">
        <v>324</v>
      </c>
      <c r="D152" s="261" t="s">
        <v>322</v>
      </c>
      <c r="E152" s="261" t="s">
        <v>322</v>
      </c>
      <c r="F152" s="261" t="s">
        <v>322</v>
      </c>
      <c r="G152" s="261" t="s">
        <v>324</v>
      </c>
      <c r="H152" s="261" t="s">
        <v>323</v>
      </c>
      <c r="I152" s="261" t="s">
        <v>323</v>
      </c>
      <c r="J152" s="261" t="s">
        <v>323</v>
      </c>
      <c r="K152" s="261" t="s">
        <v>323</v>
      </c>
      <c r="L152" s="261" t="s">
        <v>323</v>
      </c>
      <c r="M152" s="261"/>
      <c r="N152" s="261"/>
      <c r="O152" s="261"/>
      <c r="P152" s="261"/>
      <c r="Q152" s="261"/>
      <c r="R152" s="261"/>
      <c r="S152" s="261"/>
      <c r="T152" s="261"/>
      <c r="U152" s="261"/>
      <c r="V152" s="261"/>
      <c r="W152" s="261"/>
      <c r="X152" s="261"/>
      <c r="Y152" s="261"/>
      <c r="Z152" s="261"/>
      <c r="AA152" s="261"/>
      <c r="AB152" s="261"/>
      <c r="AC152" s="261"/>
      <c r="AD152" s="261"/>
      <c r="AE152" s="261"/>
      <c r="AF152" s="261"/>
      <c r="AG152" s="261"/>
      <c r="AH152" s="261"/>
      <c r="AI152" s="261"/>
      <c r="AJ152" s="261"/>
      <c r="AK152" s="261"/>
      <c r="AL152" s="261"/>
      <c r="AM152" s="261"/>
      <c r="AN152" s="261"/>
      <c r="AO152" s="261"/>
      <c r="AP152" s="261"/>
      <c r="AQ152" s="261"/>
      <c r="AR152" s="261" t="e">
        <v>#N/A</v>
      </c>
    </row>
    <row r="153" spans="1:44">
      <c r="A153" s="261">
        <v>119939</v>
      </c>
      <c r="B153" s="43" t="s">
        <v>3767</v>
      </c>
      <c r="C153" s="261" t="s">
        <v>324</v>
      </c>
      <c r="D153" s="261" t="s">
        <v>322</v>
      </c>
      <c r="E153" s="261" t="s">
        <v>322</v>
      </c>
      <c r="F153" s="261" t="s">
        <v>322</v>
      </c>
      <c r="G153" s="261" t="s">
        <v>322</v>
      </c>
      <c r="H153" s="261" t="s">
        <v>322</v>
      </c>
      <c r="I153" s="261" t="s">
        <v>323</v>
      </c>
      <c r="J153" s="261" t="s">
        <v>323</v>
      </c>
      <c r="K153" s="261" t="s">
        <v>323</v>
      </c>
      <c r="L153" s="261" t="s">
        <v>322</v>
      </c>
      <c r="M153" s="261"/>
      <c r="N153" s="261"/>
      <c r="O153" s="261"/>
      <c r="P153" s="261"/>
      <c r="Q153" s="261"/>
      <c r="R153" s="261"/>
      <c r="S153" s="261"/>
      <c r="T153" s="261"/>
      <c r="U153" s="261"/>
      <c r="V153" s="261"/>
      <c r="W153" s="261"/>
      <c r="X153" s="261"/>
      <c r="Y153" s="261"/>
      <c r="Z153" s="261"/>
      <c r="AA153" s="261"/>
      <c r="AB153" s="261"/>
      <c r="AC153" s="261"/>
      <c r="AD153" s="261"/>
      <c r="AE153" s="261"/>
      <c r="AF153" s="261"/>
      <c r="AG153" s="261"/>
      <c r="AH153" s="261"/>
      <c r="AI153" s="261"/>
      <c r="AJ153" s="261"/>
      <c r="AK153" s="261"/>
      <c r="AL153" s="261"/>
      <c r="AM153" s="261"/>
      <c r="AN153" s="261"/>
      <c r="AO153" s="261"/>
      <c r="AP153" s="261"/>
      <c r="AQ153" s="261"/>
      <c r="AR153" s="261" t="e">
        <v>#N/A</v>
      </c>
    </row>
    <row r="154" spans="1:44">
      <c r="A154" s="261">
        <v>119940</v>
      </c>
      <c r="B154" s="43" t="s">
        <v>3767</v>
      </c>
      <c r="C154" s="261" t="s">
        <v>324</v>
      </c>
      <c r="D154" s="261" t="s">
        <v>322</v>
      </c>
      <c r="E154" s="261" t="s">
        <v>324</v>
      </c>
      <c r="F154" s="261" t="s">
        <v>322</v>
      </c>
      <c r="G154" s="261" t="s">
        <v>322</v>
      </c>
      <c r="H154" s="261" t="s">
        <v>324</v>
      </c>
      <c r="I154" s="261" t="s">
        <v>323</v>
      </c>
      <c r="J154" s="261" t="s">
        <v>323</v>
      </c>
      <c r="K154" s="261" t="s">
        <v>323</v>
      </c>
      <c r="L154" s="261" t="s">
        <v>323</v>
      </c>
      <c r="M154" s="261"/>
      <c r="N154" s="261"/>
      <c r="O154" s="261"/>
      <c r="P154" s="261"/>
      <c r="Q154" s="261"/>
      <c r="R154" s="261"/>
      <c r="S154" s="261"/>
      <c r="T154" s="261"/>
      <c r="U154" s="261"/>
      <c r="V154" s="261"/>
      <c r="W154" s="261"/>
      <c r="X154" s="261"/>
      <c r="Y154" s="261"/>
      <c r="Z154" s="261"/>
      <c r="AA154" s="261"/>
      <c r="AB154" s="261"/>
      <c r="AC154" s="261"/>
      <c r="AD154" s="261"/>
      <c r="AE154" s="261"/>
      <c r="AF154" s="261"/>
      <c r="AG154" s="261"/>
      <c r="AH154" s="261"/>
      <c r="AI154" s="261"/>
      <c r="AJ154" s="261"/>
      <c r="AK154" s="261"/>
      <c r="AL154" s="261"/>
      <c r="AM154" s="261"/>
      <c r="AN154" s="261"/>
      <c r="AO154" s="261"/>
      <c r="AP154" s="261"/>
      <c r="AQ154" s="261"/>
      <c r="AR154" s="261" t="e">
        <v>#N/A</v>
      </c>
    </row>
    <row r="155" spans="1:44">
      <c r="A155" s="261">
        <v>119972</v>
      </c>
      <c r="B155" s="43" t="s">
        <v>3767</v>
      </c>
      <c r="C155" s="261" t="s">
        <v>322</v>
      </c>
      <c r="D155" s="261" t="s">
        <v>322</v>
      </c>
      <c r="E155" s="261" t="s">
        <v>322</v>
      </c>
      <c r="F155" s="261" t="s">
        <v>322</v>
      </c>
      <c r="G155" s="261" t="s">
        <v>322</v>
      </c>
      <c r="H155" s="261" t="s">
        <v>323</v>
      </c>
      <c r="I155" s="261" t="s">
        <v>322</v>
      </c>
      <c r="J155" s="261" t="s">
        <v>324</v>
      </c>
      <c r="K155" s="261" t="s">
        <v>322</v>
      </c>
      <c r="L155" s="261" t="s">
        <v>322</v>
      </c>
      <c r="M155" s="261"/>
      <c r="N155" s="261"/>
      <c r="O155" s="261"/>
      <c r="P155" s="261"/>
      <c r="Q155" s="261"/>
      <c r="R155" s="261"/>
      <c r="S155" s="261"/>
      <c r="T155" s="261"/>
      <c r="U155" s="261"/>
      <c r="V155" s="261"/>
      <c r="W155" s="261"/>
      <c r="X155" s="261"/>
      <c r="Y155" s="261"/>
      <c r="Z155" s="261"/>
      <c r="AA155" s="261"/>
      <c r="AB155" s="261"/>
      <c r="AC155" s="261"/>
      <c r="AD155" s="261"/>
      <c r="AE155" s="261"/>
      <c r="AF155" s="261"/>
      <c r="AG155" s="261"/>
      <c r="AH155" s="261"/>
      <c r="AI155" s="261"/>
      <c r="AJ155" s="261"/>
      <c r="AK155" s="261"/>
      <c r="AL155" s="261"/>
      <c r="AM155" s="261"/>
      <c r="AN155" s="261"/>
      <c r="AO155" s="261"/>
      <c r="AP155" s="261"/>
      <c r="AQ155" s="261"/>
      <c r="AR155" s="261" t="e">
        <v>#N/A</v>
      </c>
    </row>
    <row r="156" spans="1:44">
      <c r="A156" s="261">
        <v>119984</v>
      </c>
      <c r="B156" s="43" t="s">
        <v>3767</v>
      </c>
      <c r="C156" s="261" t="s">
        <v>322</v>
      </c>
      <c r="D156" s="261" t="s">
        <v>323</v>
      </c>
      <c r="E156" s="261" t="s">
        <v>322</v>
      </c>
      <c r="F156" s="261" t="s">
        <v>323</v>
      </c>
      <c r="G156" s="261" t="s">
        <v>323</v>
      </c>
      <c r="H156" s="261" t="s">
        <v>324</v>
      </c>
      <c r="I156" s="261" t="s">
        <v>324</v>
      </c>
      <c r="J156" s="261" t="s">
        <v>323</v>
      </c>
      <c r="K156" s="261" t="s">
        <v>323</v>
      </c>
      <c r="L156" s="261" t="s">
        <v>323</v>
      </c>
      <c r="M156" s="261"/>
      <c r="N156" s="261"/>
      <c r="O156" s="261"/>
      <c r="P156" s="261"/>
      <c r="Q156" s="261"/>
      <c r="R156" s="261"/>
      <c r="S156" s="261"/>
      <c r="T156" s="261"/>
      <c r="U156" s="261"/>
      <c r="V156" s="261"/>
      <c r="W156" s="261"/>
      <c r="X156" s="261"/>
      <c r="Y156" s="261"/>
      <c r="Z156" s="261"/>
      <c r="AA156" s="261"/>
      <c r="AB156" s="261"/>
      <c r="AC156" s="261"/>
      <c r="AD156" s="261"/>
      <c r="AE156" s="261"/>
      <c r="AF156" s="261"/>
      <c r="AG156" s="261"/>
      <c r="AH156" s="261"/>
      <c r="AI156" s="261"/>
      <c r="AJ156" s="261"/>
      <c r="AK156" s="261"/>
      <c r="AL156" s="261"/>
      <c r="AM156" s="261"/>
      <c r="AN156" s="261"/>
      <c r="AO156" s="261"/>
      <c r="AP156" s="261"/>
      <c r="AQ156" s="261"/>
      <c r="AR156" s="261" t="e">
        <v>#N/A</v>
      </c>
    </row>
    <row r="157" spans="1:44">
      <c r="A157" s="261">
        <v>120024</v>
      </c>
      <c r="B157" s="43" t="s">
        <v>3767</v>
      </c>
      <c r="C157" s="261" t="s">
        <v>324</v>
      </c>
      <c r="D157" s="261" t="s">
        <v>324</v>
      </c>
      <c r="E157" s="261" t="s">
        <v>322</v>
      </c>
      <c r="F157" s="261" t="s">
        <v>322</v>
      </c>
      <c r="G157" s="261" t="s">
        <v>323</v>
      </c>
      <c r="H157" s="261" t="s">
        <v>324</v>
      </c>
      <c r="I157" s="261" t="s">
        <v>324</v>
      </c>
      <c r="J157" s="261" t="s">
        <v>323</v>
      </c>
      <c r="K157" s="261" t="s">
        <v>323</v>
      </c>
      <c r="L157" s="261" t="s">
        <v>323</v>
      </c>
      <c r="M157" s="261"/>
      <c r="N157" s="261"/>
      <c r="O157" s="261"/>
      <c r="P157" s="261"/>
      <c r="Q157" s="261"/>
      <c r="R157" s="261"/>
      <c r="S157" s="261"/>
      <c r="T157" s="261"/>
      <c r="U157" s="261"/>
      <c r="V157" s="261"/>
      <c r="W157" s="261"/>
      <c r="X157" s="261"/>
      <c r="Y157" s="261"/>
      <c r="Z157" s="261"/>
      <c r="AA157" s="261"/>
      <c r="AB157" s="261"/>
      <c r="AC157" s="261"/>
      <c r="AD157" s="261"/>
      <c r="AE157" s="261"/>
      <c r="AF157" s="261"/>
      <c r="AG157" s="261"/>
      <c r="AH157" s="261"/>
      <c r="AI157" s="261"/>
      <c r="AJ157" s="261"/>
      <c r="AK157" s="261"/>
      <c r="AL157" s="261"/>
      <c r="AM157" s="261"/>
      <c r="AN157" s="261"/>
      <c r="AO157" s="261"/>
      <c r="AP157" s="261"/>
      <c r="AQ157" s="261"/>
      <c r="AR157" s="261" t="e">
        <v>#N/A</v>
      </c>
    </row>
    <row r="158" spans="1:44">
      <c r="A158" s="261">
        <v>120027</v>
      </c>
      <c r="B158" s="43" t="s">
        <v>3767</v>
      </c>
      <c r="C158" s="261" t="s">
        <v>322</v>
      </c>
      <c r="D158" s="261" t="s">
        <v>324</v>
      </c>
      <c r="E158" s="261" t="s">
        <v>322</v>
      </c>
      <c r="F158" s="261" t="s">
        <v>324</v>
      </c>
      <c r="G158" s="261" t="s">
        <v>324</v>
      </c>
      <c r="H158" s="261" t="s">
        <v>323</v>
      </c>
      <c r="I158" s="261" t="s">
        <v>323</v>
      </c>
      <c r="J158" s="261" t="s">
        <v>322</v>
      </c>
      <c r="K158" s="261" t="s">
        <v>323</v>
      </c>
      <c r="L158" s="261" t="s">
        <v>323</v>
      </c>
      <c r="M158" s="261"/>
      <c r="N158" s="261"/>
      <c r="O158" s="261"/>
      <c r="P158" s="261"/>
      <c r="Q158" s="261"/>
      <c r="R158" s="261"/>
      <c r="S158" s="261"/>
      <c r="T158" s="261"/>
      <c r="U158" s="261"/>
      <c r="V158" s="261"/>
      <c r="W158" s="261"/>
      <c r="X158" s="261"/>
      <c r="Y158" s="261"/>
      <c r="Z158" s="261"/>
      <c r="AA158" s="261"/>
      <c r="AB158" s="261"/>
      <c r="AC158" s="261"/>
      <c r="AD158" s="261"/>
      <c r="AE158" s="261"/>
      <c r="AF158" s="261"/>
      <c r="AG158" s="261"/>
      <c r="AH158" s="261"/>
      <c r="AI158" s="261"/>
      <c r="AJ158" s="261"/>
      <c r="AK158" s="261"/>
      <c r="AL158" s="261"/>
      <c r="AM158" s="261"/>
      <c r="AN158" s="261"/>
      <c r="AO158" s="261"/>
      <c r="AP158" s="261"/>
      <c r="AQ158" s="261"/>
      <c r="AR158" s="261" t="e">
        <v>#N/A</v>
      </c>
    </row>
    <row r="159" spans="1:44">
      <c r="A159" s="261">
        <v>120060</v>
      </c>
      <c r="B159" s="43" t="s">
        <v>3767</v>
      </c>
      <c r="C159" s="261" t="s">
        <v>324</v>
      </c>
      <c r="D159" s="261" t="s">
        <v>322</v>
      </c>
      <c r="E159" s="261" t="s">
        <v>322</v>
      </c>
      <c r="F159" s="261" t="s">
        <v>322</v>
      </c>
      <c r="G159" s="261" t="s">
        <v>323</v>
      </c>
      <c r="H159" s="261" t="s">
        <v>324</v>
      </c>
      <c r="I159" s="261" t="s">
        <v>322</v>
      </c>
      <c r="J159" s="261" t="s">
        <v>324</v>
      </c>
      <c r="K159" s="261" t="s">
        <v>324</v>
      </c>
      <c r="L159" s="261" t="s">
        <v>323</v>
      </c>
      <c r="M159" s="261"/>
      <c r="N159" s="261"/>
      <c r="O159" s="261"/>
      <c r="P159" s="261"/>
      <c r="Q159" s="261"/>
      <c r="R159" s="261"/>
      <c r="S159" s="261"/>
      <c r="T159" s="261"/>
      <c r="U159" s="261"/>
      <c r="V159" s="261"/>
      <c r="W159" s="261"/>
      <c r="X159" s="261"/>
      <c r="Y159" s="261"/>
      <c r="Z159" s="261"/>
      <c r="AA159" s="261"/>
      <c r="AB159" s="261"/>
      <c r="AC159" s="261"/>
      <c r="AD159" s="261"/>
      <c r="AE159" s="261"/>
      <c r="AF159" s="261"/>
      <c r="AG159" s="261"/>
      <c r="AH159" s="261"/>
      <c r="AI159" s="261"/>
      <c r="AJ159" s="261"/>
      <c r="AK159" s="261"/>
      <c r="AL159" s="261"/>
      <c r="AM159" s="261"/>
      <c r="AN159" s="261"/>
      <c r="AO159" s="261"/>
      <c r="AP159" s="261"/>
      <c r="AQ159" s="261"/>
      <c r="AR159" s="261" t="e">
        <v>#N/A</v>
      </c>
    </row>
    <row r="160" spans="1:44">
      <c r="A160" s="261">
        <v>120066</v>
      </c>
      <c r="B160" s="43" t="s">
        <v>3767</v>
      </c>
      <c r="C160" s="261" t="s">
        <v>322</v>
      </c>
      <c r="D160" s="261" t="s">
        <v>322</v>
      </c>
      <c r="E160" s="261" t="s">
        <v>322</v>
      </c>
      <c r="F160" s="261" t="s">
        <v>322</v>
      </c>
      <c r="G160" s="261" t="s">
        <v>324</v>
      </c>
      <c r="H160" s="261" t="s">
        <v>322</v>
      </c>
      <c r="I160" s="261" t="s">
        <v>324</v>
      </c>
      <c r="J160" s="261" t="s">
        <v>322</v>
      </c>
      <c r="K160" s="261" t="s">
        <v>323</v>
      </c>
      <c r="L160" s="261" t="s">
        <v>322</v>
      </c>
      <c r="M160" s="261"/>
      <c r="N160" s="261"/>
      <c r="O160" s="261"/>
      <c r="P160" s="261"/>
      <c r="Q160" s="261"/>
      <c r="R160" s="261"/>
      <c r="S160" s="261"/>
      <c r="T160" s="261"/>
      <c r="U160" s="261"/>
      <c r="V160" s="261"/>
      <c r="W160" s="261"/>
      <c r="X160" s="261"/>
      <c r="Y160" s="261"/>
      <c r="Z160" s="261"/>
      <c r="AA160" s="261"/>
      <c r="AB160" s="261"/>
      <c r="AC160" s="261"/>
      <c r="AD160" s="261"/>
      <c r="AE160" s="261"/>
      <c r="AF160" s="261"/>
      <c r="AG160" s="261"/>
      <c r="AH160" s="261"/>
      <c r="AI160" s="261"/>
      <c r="AJ160" s="261"/>
      <c r="AK160" s="261"/>
      <c r="AL160" s="261"/>
      <c r="AM160" s="261"/>
      <c r="AN160" s="261"/>
      <c r="AO160" s="261"/>
      <c r="AP160" s="261"/>
      <c r="AQ160" s="261"/>
      <c r="AR160" s="261" t="e">
        <v>#N/A</v>
      </c>
    </row>
    <row r="161" spans="1:44">
      <c r="A161" s="261">
        <v>120101</v>
      </c>
      <c r="B161" s="43" t="s">
        <v>3767</v>
      </c>
      <c r="C161" s="261" t="s">
        <v>324</v>
      </c>
      <c r="D161" s="261" t="s">
        <v>322</v>
      </c>
      <c r="E161" s="261" t="s">
        <v>322</v>
      </c>
      <c r="F161" s="261" t="s">
        <v>322</v>
      </c>
      <c r="G161" s="261" t="s">
        <v>324</v>
      </c>
      <c r="H161" s="261" t="s">
        <v>324</v>
      </c>
      <c r="I161" s="261" t="s">
        <v>324</v>
      </c>
      <c r="J161" s="261" t="s">
        <v>323</v>
      </c>
      <c r="K161" s="261" t="s">
        <v>323</v>
      </c>
      <c r="L161" s="261" t="s">
        <v>324</v>
      </c>
      <c r="M161" s="261"/>
      <c r="N161" s="261"/>
      <c r="O161" s="261"/>
      <c r="P161" s="261"/>
      <c r="Q161" s="261"/>
      <c r="R161" s="261"/>
      <c r="S161" s="261"/>
      <c r="T161" s="261"/>
      <c r="U161" s="261"/>
      <c r="V161" s="261"/>
      <c r="W161" s="261"/>
      <c r="X161" s="261"/>
      <c r="Y161" s="261"/>
      <c r="Z161" s="261"/>
      <c r="AA161" s="261"/>
      <c r="AB161" s="261"/>
      <c r="AC161" s="261"/>
      <c r="AD161" s="261"/>
      <c r="AE161" s="261"/>
      <c r="AF161" s="261"/>
      <c r="AG161" s="261"/>
      <c r="AH161" s="261"/>
      <c r="AI161" s="261"/>
      <c r="AJ161" s="261"/>
      <c r="AK161" s="261"/>
      <c r="AL161" s="261"/>
      <c r="AM161" s="261"/>
      <c r="AN161" s="261"/>
      <c r="AO161" s="261"/>
      <c r="AP161" s="261"/>
      <c r="AQ161" s="261"/>
      <c r="AR161" s="261" t="e">
        <v>#N/A</v>
      </c>
    </row>
    <row r="162" spans="1:44">
      <c r="A162" s="261">
        <v>120108</v>
      </c>
      <c r="B162" s="43" t="s">
        <v>3767</v>
      </c>
      <c r="C162" s="261" t="s">
        <v>322</v>
      </c>
      <c r="D162" s="261" t="s">
        <v>322</v>
      </c>
      <c r="E162" s="261" t="s">
        <v>322</v>
      </c>
      <c r="F162" s="261" t="s">
        <v>322</v>
      </c>
      <c r="G162" s="261" t="s">
        <v>322</v>
      </c>
      <c r="H162" s="261" t="s">
        <v>322</v>
      </c>
      <c r="I162" s="261" t="s">
        <v>323</v>
      </c>
      <c r="J162" s="261" t="s">
        <v>324</v>
      </c>
      <c r="K162" s="261" t="s">
        <v>323</v>
      </c>
      <c r="L162" s="261" t="s">
        <v>323</v>
      </c>
      <c r="M162" s="261"/>
      <c r="N162" s="261"/>
      <c r="O162" s="261"/>
      <c r="P162" s="261"/>
      <c r="Q162" s="261"/>
      <c r="R162" s="261"/>
      <c r="S162" s="261"/>
      <c r="T162" s="261"/>
      <c r="U162" s="261"/>
      <c r="V162" s="261"/>
      <c r="W162" s="261"/>
      <c r="X162" s="261"/>
      <c r="Y162" s="261"/>
      <c r="Z162" s="261"/>
      <c r="AA162" s="261"/>
      <c r="AB162" s="261"/>
      <c r="AC162" s="261"/>
      <c r="AD162" s="261"/>
      <c r="AE162" s="261"/>
      <c r="AF162" s="261"/>
      <c r="AG162" s="261"/>
      <c r="AH162" s="261"/>
      <c r="AI162" s="261"/>
      <c r="AJ162" s="261"/>
      <c r="AK162" s="261"/>
      <c r="AL162" s="261"/>
      <c r="AM162" s="261"/>
      <c r="AN162" s="261"/>
      <c r="AO162" s="261"/>
      <c r="AP162" s="261"/>
      <c r="AQ162" s="261"/>
      <c r="AR162" s="261" t="e">
        <v>#N/A</v>
      </c>
    </row>
    <row r="163" spans="1:44">
      <c r="A163" s="261">
        <v>120131</v>
      </c>
      <c r="B163" s="43" t="s">
        <v>3767</v>
      </c>
      <c r="C163" s="261" t="s">
        <v>324</v>
      </c>
      <c r="D163" s="261" t="s">
        <v>322</v>
      </c>
      <c r="E163" s="261" t="s">
        <v>322</v>
      </c>
      <c r="F163" s="261" t="s">
        <v>324</v>
      </c>
      <c r="G163" s="261" t="s">
        <v>324</v>
      </c>
      <c r="H163" s="261" t="s">
        <v>324</v>
      </c>
      <c r="I163" s="261" t="s">
        <v>323</v>
      </c>
      <c r="J163" s="261" t="s">
        <v>323</v>
      </c>
      <c r="K163" s="261" t="s">
        <v>323</v>
      </c>
      <c r="L163" s="261" t="s">
        <v>323</v>
      </c>
      <c r="M163" s="261"/>
      <c r="N163" s="261"/>
      <c r="O163" s="261"/>
      <c r="P163" s="261"/>
      <c r="Q163" s="261"/>
      <c r="R163" s="261"/>
      <c r="S163" s="261"/>
      <c r="T163" s="261"/>
      <c r="U163" s="261"/>
      <c r="V163" s="261"/>
      <c r="W163" s="261"/>
      <c r="X163" s="261"/>
      <c r="Y163" s="261"/>
      <c r="Z163" s="261"/>
      <c r="AA163" s="261"/>
      <c r="AB163" s="261"/>
      <c r="AC163" s="261"/>
      <c r="AD163" s="261"/>
      <c r="AE163" s="261"/>
      <c r="AF163" s="261"/>
      <c r="AG163" s="261"/>
      <c r="AH163" s="261"/>
      <c r="AI163" s="261"/>
      <c r="AJ163" s="261"/>
      <c r="AK163" s="261"/>
      <c r="AL163" s="261"/>
      <c r="AM163" s="261"/>
      <c r="AN163" s="261"/>
      <c r="AO163" s="261"/>
      <c r="AP163" s="261"/>
      <c r="AQ163" s="261"/>
      <c r="AR163" s="261" t="e">
        <v>#N/A</v>
      </c>
    </row>
    <row r="164" spans="1:44">
      <c r="A164" s="261">
        <v>120166</v>
      </c>
      <c r="B164" s="43" t="s">
        <v>3767</v>
      </c>
      <c r="C164" s="261" t="s">
        <v>322</v>
      </c>
      <c r="D164" s="261" t="s">
        <v>324</v>
      </c>
      <c r="E164" s="261" t="s">
        <v>322</v>
      </c>
      <c r="F164" s="261" t="s">
        <v>324</v>
      </c>
      <c r="G164" s="261" t="s">
        <v>324</v>
      </c>
      <c r="H164" s="261" t="s">
        <v>324</v>
      </c>
      <c r="I164" s="261" t="s">
        <v>324</v>
      </c>
      <c r="J164" s="261" t="s">
        <v>323</v>
      </c>
      <c r="K164" s="261" t="s">
        <v>323</v>
      </c>
      <c r="L164" s="261" t="s">
        <v>324</v>
      </c>
      <c r="M164" s="261"/>
      <c r="N164" s="261"/>
      <c r="O164" s="261"/>
      <c r="P164" s="261"/>
      <c r="Q164" s="261"/>
      <c r="R164" s="261"/>
      <c r="S164" s="261"/>
      <c r="T164" s="261"/>
      <c r="U164" s="261"/>
      <c r="V164" s="261"/>
      <c r="W164" s="261"/>
      <c r="X164" s="261"/>
      <c r="Y164" s="261"/>
      <c r="Z164" s="261"/>
      <c r="AA164" s="261"/>
      <c r="AB164" s="261"/>
      <c r="AC164" s="261"/>
      <c r="AD164" s="261"/>
      <c r="AE164" s="261"/>
      <c r="AF164" s="261"/>
      <c r="AG164" s="261"/>
      <c r="AH164" s="261"/>
      <c r="AI164" s="261"/>
      <c r="AJ164" s="261"/>
      <c r="AK164" s="261"/>
      <c r="AL164" s="261"/>
      <c r="AM164" s="261"/>
      <c r="AN164" s="261"/>
      <c r="AO164" s="261"/>
      <c r="AP164" s="261"/>
      <c r="AQ164" s="261"/>
      <c r="AR164" s="261" t="e">
        <v>#N/A</v>
      </c>
    </row>
    <row r="165" spans="1:44">
      <c r="A165" s="261">
        <v>120182</v>
      </c>
      <c r="B165" s="43" t="s">
        <v>3767</v>
      </c>
      <c r="C165" s="261" t="s">
        <v>324</v>
      </c>
      <c r="D165" s="261" t="s">
        <v>322</v>
      </c>
      <c r="E165" s="261" t="s">
        <v>324</v>
      </c>
      <c r="F165" s="261" t="s">
        <v>324</v>
      </c>
      <c r="G165" s="261" t="s">
        <v>324</v>
      </c>
      <c r="H165" s="261" t="s">
        <v>322</v>
      </c>
      <c r="I165" s="261" t="s">
        <v>324</v>
      </c>
      <c r="J165" s="261" t="s">
        <v>324</v>
      </c>
      <c r="K165" s="261" t="s">
        <v>324</v>
      </c>
      <c r="L165" s="261" t="s">
        <v>324</v>
      </c>
      <c r="M165" s="261"/>
      <c r="N165" s="261"/>
      <c r="O165" s="261"/>
      <c r="P165" s="261"/>
      <c r="Q165" s="261"/>
      <c r="R165" s="261"/>
      <c r="S165" s="261"/>
      <c r="T165" s="261"/>
      <c r="U165" s="261"/>
      <c r="V165" s="261"/>
      <c r="W165" s="261"/>
      <c r="X165" s="261"/>
      <c r="Y165" s="261"/>
      <c r="Z165" s="261"/>
      <c r="AA165" s="261"/>
      <c r="AB165" s="261"/>
      <c r="AC165" s="261"/>
      <c r="AD165" s="261"/>
      <c r="AE165" s="261"/>
      <c r="AF165" s="261"/>
      <c r="AG165" s="261"/>
      <c r="AH165" s="261"/>
      <c r="AI165" s="261"/>
      <c r="AJ165" s="261"/>
      <c r="AK165" s="261"/>
      <c r="AL165" s="261"/>
      <c r="AM165" s="261"/>
      <c r="AN165" s="261"/>
      <c r="AO165" s="261"/>
      <c r="AP165" s="261"/>
      <c r="AQ165" s="261"/>
      <c r="AR165" s="261" t="e">
        <v>#N/A</v>
      </c>
    </row>
    <row r="166" spans="1:44">
      <c r="A166" s="261">
        <v>120229</v>
      </c>
      <c r="B166" s="43" t="s">
        <v>3767</v>
      </c>
      <c r="C166" s="261" t="s">
        <v>324</v>
      </c>
      <c r="D166" s="261" t="s">
        <v>322</v>
      </c>
      <c r="E166" s="261" t="s">
        <v>322</v>
      </c>
      <c r="F166" s="261" t="s">
        <v>322</v>
      </c>
      <c r="G166" s="261" t="s">
        <v>324</v>
      </c>
      <c r="H166" s="261" t="s">
        <v>322</v>
      </c>
      <c r="I166" s="261" t="s">
        <v>322</v>
      </c>
      <c r="J166" s="261" t="s">
        <v>322</v>
      </c>
      <c r="K166" s="261" t="s">
        <v>322</v>
      </c>
      <c r="L166" s="261" t="s">
        <v>324</v>
      </c>
      <c r="M166" s="261"/>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1"/>
      <c r="AK166" s="261"/>
      <c r="AL166" s="261"/>
      <c r="AM166" s="261"/>
      <c r="AN166" s="261"/>
      <c r="AO166" s="261"/>
      <c r="AP166" s="261"/>
      <c r="AQ166" s="261"/>
      <c r="AR166" s="261" t="e">
        <v>#N/A</v>
      </c>
    </row>
    <row r="167" spans="1:44">
      <c r="A167" s="261">
        <v>120234</v>
      </c>
      <c r="B167" s="43" t="s">
        <v>3767</v>
      </c>
      <c r="C167" s="261" t="s">
        <v>324</v>
      </c>
      <c r="D167" s="261" t="s">
        <v>322</v>
      </c>
      <c r="E167" s="261" t="s">
        <v>322</v>
      </c>
      <c r="F167" s="261" t="s">
        <v>324</v>
      </c>
      <c r="G167" s="261" t="s">
        <v>322</v>
      </c>
      <c r="H167" s="261" t="s">
        <v>322</v>
      </c>
      <c r="I167" s="261" t="s">
        <v>322</v>
      </c>
      <c r="J167" s="261" t="s">
        <v>322</v>
      </c>
      <c r="K167" s="261" t="s">
        <v>323</v>
      </c>
      <c r="L167" s="261" t="s">
        <v>324</v>
      </c>
      <c r="M167" s="261"/>
      <c r="N167" s="261"/>
      <c r="O167" s="261"/>
      <c r="P167" s="261"/>
      <c r="Q167" s="261"/>
      <c r="R167" s="261"/>
      <c r="S167" s="261"/>
      <c r="T167" s="261"/>
      <c r="U167" s="261"/>
      <c r="V167" s="261"/>
      <c r="W167" s="261"/>
      <c r="X167" s="261"/>
      <c r="Y167" s="261"/>
      <c r="Z167" s="261"/>
      <c r="AA167" s="261"/>
      <c r="AB167" s="261"/>
      <c r="AC167" s="261"/>
      <c r="AD167" s="261"/>
      <c r="AE167" s="261"/>
      <c r="AF167" s="261"/>
      <c r="AG167" s="261"/>
      <c r="AH167" s="261"/>
      <c r="AI167" s="261"/>
      <c r="AJ167" s="261"/>
      <c r="AK167" s="261"/>
      <c r="AL167" s="261"/>
      <c r="AM167" s="261"/>
      <c r="AN167" s="261"/>
      <c r="AO167" s="261"/>
      <c r="AP167" s="261"/>
      <c r="AQ167" s="261"/>
      <c r="AR167" s="261" t="e">
        <v>#N/A</v>
      </c>
    </row>
    <row r="168" spans="1:44">
      <c r="A168" s="261">
        <v>120237</v>
      </c>
      <c r="B168" s="43" t="s">
        <v>3767</v>
      </c>
      <c r="C168" s="261" t="s">
        <v>324</v>
      </c>
      <c r="D168" s="261" t="s">
        <v>322</v>
      </c>
      <c r="E168" s="261" t="s">
        <v>322</v>
      </c>
      <c r="F168" s="261" t="s">
        <v>322</v>
      </c>
      <c r="G168" s="261" t="s">
        <v>322</v>
      </c>
      <c r="H168" s="261" t="s">
        <v>324</v>
      </c>
      <c r="I168" s="261" t="s">
        <v>324</v>
      </c>
      <c r="J168" s="261" t="s">
        <v>322</v>
      </c>
      <c r="K168" s="261" t="s">
        <v>324</v>
      </c>
      <c r="L168" s="261" t="s">
        <v>322</v>
      </c>
      <c r="M168" s="261"/>
      <c r="N168" s="261"/>
      <c r="O168" s="261"/>
      <c r="P168" s="261"/>
      <c r="Q168" s="261"/>
      <c r="R168" s="261"/>
      <c r="S168" s="261"/>
      <c r="T168" s="261"/>
      <c r="U168" s="261"/>
      <c r="V168" s="261"/>
      <c r="W168" s="261"/>
      <c r="X168" s="261"/>
      <c r="Y168" s="261"/>
      <c r="Z168" s="261"/>
      <c r="AA168" s="261"/>
      <c r="AB168" s="261"/>
      <c r="AC168" s="261"/>
      <c r="AD168" s="261"/>
      <c r="AE168" s="261"/>
      <c r="AF168" s="261"/>
      <c r="AG168" s="261"/>
      <c r="AH168" s="261"/>
      <c r="AI168" s="261"/>
      <c r="AJ168" s="261"/>
      <c r="AK168" s="261"/>
      <c r="AL168" s="261"/>
      <c r="AM168" s="261"/>
      <c r="AN168" s="261"/>
      <c r="AO168" s="261"/>
      <c r="AP168" s="261"/>
      <c r="AQ168" s="261"/>
      <c r="AR168" s="261" t="e">
        <v>#N/A</v>
      </c>
    </row>
    <row r="169" spans="1:44">
      <c r="A169" s="261">
        <v>120313</v>
      </c>
      <c r="B169" s="43" t="s">
        <v>3767</v>
      </c>
      <c r="C169" s="261" t="s">
        <v>324</v>
      </c>
      <c r="D169" s="261" t="s">
        <v>324</v>
      </c>
      <c r="E169" s="261" t="s">
        <v>322</v>
      </c>
      <c r="F169" s="261" t="s">
        <v>322</v>
      </c>
      <c r="G169" s="261" t="s">
        <v>322</v>
      </c>
      <c r="H169" s="261" t="s">
        <v>324</v>
      </c>
      <c r="I169" s="261" t="s">
        <v>324</v>
      </c>
      <c r="J169" s="261" t="s">
        <v>324</v>
      </c>
      <c r="K169" s="261" t="s">
        <v>324</v>
      </c>
      <c r="L169" s="261" t="s">
        <v>324</v>
      </c>
      <c r="M169" s="261"/>
      <c r="N169" s="261"/>
      <c r="O169" s="261"/>
      <c r="P169" s="261"/>
      <c r="Q169" s="261"/>
      <c r="R169" s="261"/>
      <c r="S169" s="261"/>
      <c r="T169" s="261"/>
      <c r="U169" s="261"/>
      <c r="V169" s="261"/>
      <c r="W169" s="261"/>
      <c r="X169" s="261"/>
      <c r="Y169" s="261"/>
      <c r="Z169" s="261"/>
      <c r="AA169" s="261"/>
      <c r="AB169" s="261"/>
      <c r="AC169" s="261"/>
      <c r="AD169" s="261"/>
      <c r="AE169" s="261"/>
      <c r="AF169" s="261"/>
      <c r="AG169" s="261"/>
      <c r="AH169" s="261"/>
      <c r="AI169" s="261"/>
      <c r="AJ169" s="261"/>
      <c r="AK169" s="261"/>
      <c r="AL169" s="261"/>
      <c r="AM169" s="261"/>
      <c r="AN169" s="261"/>
      <c r="AO169" s="261"/>
      <c r="AP169" s="261"/>
      <c r="AQ169" s="261"/>
      <c r="AR169" s="261" t="e">
        <v>#N/A</v>
      </c>
    </row>
    <row r="170" spans="1:44">
      <c r="A170" s="261">
        <v>120348</v>
      </c>
      <c r="B170" s="43" t="s">
        <v>3767</v>
      </c>
      <c r="C170" s="261" t="s">
        <v>322</v>
      </c>
      <c r="D170" s="261" t="s">
        <v>322</v>
      </c>
      <c r="E170" s="261" t="s">
        <v>324</v>
      </c>
      <c r="F170" s="261" t="s">
        <v>324</v>
      </c>
      <c r="G170" s="261" t="s">
        <v>323</v>
      </c>
      <c r="H170" s="261" t="s">
        <v>323</v>
      </c>
      <c r="I170" s="261" t="s">
        <v>323</v>
      </c>
      <c r="J170" s="261" t="s">
        <v>323</v>
      </c>
      <c r="K170" s="261" t="s">
        <v>323</v>
      </c>
      <c r="L170" s="261" t="s">
        <v>323</v>
      </c>
      <c r="M170" s="261"/>
      <c r="N170" s="261"/>
      <c r="O170" s="261"/>
      <c r="P170" s="261"/>
      <c r="Q170" s="261"/>
      <c r="R170" s="261"/>
      <c r="S170" s="261"/>
      <c r="T170" s="261"/>
      <c r="U170" s="261"/>
      <c r="V170" s="261"/>
      <c r="W170" s="261"/>
      <c r="X170" s="261"/>
      <c r="Y170" s="261"/>
      <c r="Z170" s="261"/>
      <c r="AA170" s="261"/>
      <c r="AB170" s="261"/>
      <c r="AC170" s="261"/>
      <c r="AD170" s="261"/>
      <c r="AE170" s="261"/>
      <c r="AF170" s="261"/>
      <c r="AG170" s="261"/>
      <c r="AH170" s="261"/>
      <c r="AI170" s="261"/>
      <c r="AJ170" s="261"/>
      <c r="AK170" s="261"/>
      <c r="AL170" s="261"/>
      <c r="AM170" s="261"/>
      <c r="AN170" s="261"/>
      <c r="AO170" s="261"/>
      <c r="AP170" s="261"/>
      <c r="AQ170" s="261"/>
      <c r="AR170" s="261" t="e">
        <v>#N/A</v>
      </c>
    </row>
    <row r="171" spans="1:44">
      <c r="A171" s="261">
        <v>120361</v>
      </c>
      <c r="B171" s="43" t="s">
        <v>3767</v>
      </c>
      <c r="C171" s="261" t="s">
        <v>324</v>
      </c>
      <c r="D171" s="261" t="s">
        <v>322</v>
      </c>
      <c r="E171" s="261" t="s">
        <v>324</v>
      </c>
      <c r="F171" s="261" t="s">
        <v>322</v>
      </c>
      <c r="G171" s="261" t="s">
        <v>324</v>
      </c>
      <c r="H171" s="261" t="s">
        <v>324</v>
      </c>
      <c r="I171" s="261" t="s">
        <v>323</v>
      </c>
      <c r="J171" s="261" t="s">
        <v>323</v>
      </c>
      <c r="K171" s="261" t="s">
        <v>323</v>
      </c>
      <c r="L171" s="261" t="s">
        <v>323</v>
      </c>
      <c r="M171" s="261"/>
      <c r="N171" s="261"/>
      <c r="O171" s="261"/>
      <c r="P171" s="261"/>
      <c r="Q171" s="261"/>
      <c r="R171" s="261"/>
      <c r="S171" s="261"/>
      <c r="T171" s="261"/>
      <c r="U171" s="261"/>
      <c r="V171" s="261"/>
      <c r="W171" s="261"/>
      <c r="X171" s="261"/>
      <c r="Y171" s="261"/>
      <c r="Z171" s="261"/>
      <c r="AA171" s="261"/>
      <c r="AB171" s="261"/>
      <c r="AC171" s="261"/>
      <c r="AD171" s="261"/>
      <c r="AE171" s="261"/>
      <c r="AF171" s="261"/>
      <c r="AG171" s="261"/>
      <c r="AH171" s="261"/>
      <c r="AI171" s="261"/>
      <c r="AJ171" s="261"/>
      <c r="AK171" s="261"/>
      <c r="AL171" s="261"/>
      <c r="AM171" s="261"/>
      <c r="AN171" s="261"/>
      <c r="AO171" s="261"/>
      <c r="AP171" s="261"/>
      <c r="AQ171" s="261"/>
      <c r="AR171" s="261" t="e">
        <v>#N/A</v>
      </c>
    </row>
    <row r="172" spans="1:44">
      <c r="A172" s="261">
        <v>120366</v>
      </c>
      <c r="B172" s="43" t="s">
        <v>3767</v>
      </c>
      <c r="C172" s="261" t="s">
        <v>323</v>
      </c>
      <c r="D172" s="261" t="s">
        <v>324</v>
      </c>
      <c r="E172" s="261" t="s">
        <v>324</v>
      </c>
      <c r="F172" s="261" t="s">
        <v>324</v>
      </c>
      <c r="G172" s="261" t="s">
        <v>324</v>
      </c>
      <c r="H172" s="261" t="s">
        <v>323</v>
      </c>
      <c r="I172" s="261" t="s">
        <v>324</v>
      </c>
      <c r="J172" s="261" t="s">
        <v>324</v>
      </c>
      <c r="K172" s="261" t="s">
        <v>323</v>
      </c>
      <c r="L172" s="261" t="s">
        <v>323</v>
      </c>
      <c r="M172" s="261"/>
      <c r="N172" s="261"/>
      <c r="O172" s="261"/>
      <c r="P172" s="261"/>
      <c r="Q172" s="261"/>
      <c r="R172" s="261"/>
      <c r="S172" s="261"/>
      <c r="T172" s="261"/>
      <c r="U172" s="261"/>
      <c r="V172" s="261"/>
      <c r="W172" s="261"/>
      <c r="X172" s="261"/>
      <c r="Y172" s="261"/>
      <c r="Z172" s="261"/>
      <c r="AA172" s="261"/>
      <c r="AB172" s="261"/>
      <c r="AC172" s="261"/>
      <c r="AD172" s="261"/>
      <c r="AE172" s="261"/>
      <c r="AF172" s="261"/>
      <c r="AG172" s="261"/>
      <c r="AH172" s="261"/>
      <c r="AI172" s="261"/>
      <c r="AJ172" s="261"/>
      <c r="AK172" s="261"/>
      <c r="AL172" s="261"/>
      <c r="AM172" s="261"/>
      <c r="AN172" s="261"/>
      <c r="AO172" s="261"/>
      <c r="AP172" s="261"/>
      <c r="AQ172" s="261"/>
      <c r="AR172" s="261" t="e">
        <v>#N/A</v>
      </c>
    </row>
    <row r="173" spans="1:44">
      <c r="A173" s="261">
        <v>120378</v>
      </c>
      <c r="B173" s="43" t="s">
        <v>3767</v>
      </c>
      <c r="C173" s="261" t="s">
        <v>324</v>
      </c>
      <c r="D173" s="261" t="s">
        <v>324</v>
      </c>
      <c r="E173" s="261" t="s">
        <v>322</v>
      </c>
      <c r="F173" s="261" t="s">
        <v>322</v>
      </c>
      <c r="G173" s="261" t="s">
        <v>324</v>
      </c>
      <c r="H173" s="261" t="s">
        <v>324</v>
      </c>
      <c r="I173" s="261" t="s">
        <v>323</v>
      </c>
      <c r="J173" s="261" t="s">
        <v>323</v>
      </c>
      <c r="K173" s="261" t="s">
        <v>323</v>
      </c>
      <c r="L173" s="261" t="s">
        <v>323</v>
      </c>
      <c r="M173" s="261"/>
      <c r="N173" s="261"/>
      <c r="O173" s="261"/>
      <c r="P173" s="261"/>
      <c r="Q173" s="261"/>
      <c r="R173" s="261"/>
      <c r="S173" s="261"/>
      <c r="T173" s="261"/>
      <c r="U173" s="261"/>
      <c r="V173" s="261"/>
      <c r="W173" s="261"/>
      <c r="X173" s="261"/>
      <c r="Y173" s="261"/>
      <c r="Z173" s="261"/>
      <c r="AA173" s="261"/>
      <c r="AB173" s="261"/>
      <c r="AC173" s="261"/>
      <c r="AD173" s="261"/>
      <c r="AE173" s="261"/>
      <c r="AF173" s="261"/>
      <c r="AG173" s="261"/>
      <c r="AH173" s="261"/>
      <c r="AI173" s="261"/>
      <c r="AJ173" s="261"/>
      <c r="AK173" s="261"/>
      <c r="AL173" s="261"/>
      <c r="AM173" s="261"/>
      <c r="AN173" s="261"/>
      <c r="AO173" s="261"/>
      <c r="AP173" s="261"/>
      <c r="AQ173" s="261"/>
      <c r="AR173" s="261" t="e">
        <v>#N/A</v>
      </c>
    </row>
    <row r="174" spans="1:44">
      <c r="A174" s="261">
        <v>120380</v>
      </c>
      <c r="B174" s="43" t="s">
        <v>3767</v>
      </c>
      <c r="C174" s="261" t="s">
        <v>324</v>
      </c>
      <c r="D174" s="261" t="s">
        <v>322</v>
      </c>
      <c r="E174" s="261" t="s">
        <v>324</v>
      </c>
      <c r="F174" s="261" t="s">
        <v>323</v>
      </c>
      <c r="G174" s="261" t="s">
        <v>323</v>
      </c>
      <c r="H174" s="261" t="s">
        <v>323</v>
      </c>
      <c r="I174" s="261" t="s">
        <v>323</v>
      </c>
      <c r="J174" s="261" t="s">
        <v>323</v>
      </c>
      <c r="K174" s="261" t="s">
        <v>323</v>
      </c>
      <c r="L174" s="261" t="s">
        <v>323</v>
      </c>
      <c r="M174" s="261"/>
      <c r="N174" s="261"/>
      <c r="O174" s="261"/>
      <c r="P174" s="261"/>
      <c r="Q174" s="261"/>
      <c r="R174" s="261"/>
      <c r="S174" s="261"/>
      <c r="T174" s="261"/>
      <c r="U174" s="261"/>
      <c r="V174" s="261"/>
      <c r="W174" s="261"/>
      <c r="X174" s="261"/>
      <c r="Y174" s="261"/>
      <c r="Z174" s="261"/>
      <c r="AA174" s="261"/>
      <c r="AB174" s="261"/>
      <c r="AC174" s="261"/>
      <c r="AD174" s="261"/>
      <c r="AE174" s="261"/>
      <c r="AF174" s="261"/>
      <c r="AG174" s="261"/>
      <c r="AH174" s="261"/>
      <c r="AI174" s="261"/>
      <c r="AJ174" s="261"/>
      <c r="AK174" s="261"/>
      <c r="AL174" s="261"/>
      <c r="AM174" s="261"/>
      <c r="AN174" s="261"/>
      <c r="AO174" s="261"/>
      <c r="AP174" s="261"/>
      <c r="AQ174" s="261"/>
      <c r="AR174" s="261" t="e">
        <v>#N/A</v>
      </c>
    </row>
    <row r="175" spans="1:44">
      <c r="A175" s="261">
        <v>120386</v>
      </c>
      <c r="B175" s="43" t="s">
        <v>3767</v>
      </c>
      <c r="C175" s="261" t="s">
        <v>322</v>
      </c>
      <c r="D175" s="261" t="s">
        <v>324</v>
      </c>
      <c r="E175" s="261" t="s">
        <v>324</v>
      </c>
      <c r="F175" s="261" t="s">
        <v>324</v>
      </c>
      <c r="G175" s="261" t="s">
        <v>324</v>
      </c>
      <c r="H175" s="261" t="s">
        <v>324</v>
      </c>
      <c r="I175" s="261" t="s">
        <v>324</v>
      </c>
      <c r="J175" s="261" t="s">
        <v>324</v>
      </c>
      <c r="K175" s="261" t="s">
        <v>323</v>
      </c>
      <c r="L175" s="261" t="s">
        <v>324</v>
      </c>
      <c r="M175" s="261"/>
      <c r="N175" s="261"/>
      <c r="O175" s="261"/>
      <c r="P175" s="261"/>
      <c r="Q175" s="261"/>
      <c r="R175" s="261"/>
      <c r="S175" s="261"/>
      <c r="T175" s="261"/>
      <c r="U175" s="261"/>
      <c r="V175" s="261"/>
      <c r="W175" s="261"/>
      <c r="X175" s="261"/>
      <c r="Y175" s="261"/>
      <c r="Z175" s="261"/>
      <c r="AA175" s="261"/>
      <c r="AB175" s="261"/>
      <c r="AC175" s="261"/>
      <c r="AD175" s="261"/>
      <c r="AE175" s="261"/>
      <c r="AF175" s="261"/>
      <c r="AG175" s="261"/>
      <c r="AH175" s="261"/>
      <c r="AI175" s="261"/>
      <c r="AJ175" s="261"/>
      <c r="AK175" s="261"/>
      <c r="AL175" s="261"/>
      <c r="AM175" s="261"/>
      <c r="AN175" s="261"/>
      <c r="AO175" s="261"/>
      <c r="AP175" s="261"/>
      <c r="AQ175" s="261"/>
      <c r="AR175" s="261" t="e">
        <v>#N/A</v>
      </c>
    </row>
    <row r="176" spans="1:44">
      <c r="A176" s="261">
        <v>120391</v>
      </c>
      <c r="B176" s="43" t="s">
        <v>3767</v>
      </c>
      <c r="C176" s="261" t="s">
        <v>322</v>
      </c>
      <c r="D176" s="261" t="s">
        <v>322</v>
      </c>
      <c r="E176" s="261" t="s">
        <v>324</v>
      </c>
      <c r="F176" s="261" t="s">
        <v>323</v>
      </c>
      <c r="G176" s="261" t="s">
        <v>323</v>
      </c>
      <c r="H176" s="261" t="s">
        <v>324</v>
      </c>
      <c r="I176" s="261" t="s">
        <v>324</v>
      </c>
      <c r="J176" s="261" t="s">
        <v>324</v>
      </c>
      <c r="K176" s="261" t="s">
        <v>323</v>
      </c>
      <c r="L176" s="261" t="s">
        <v>323</v>
      </c>
      <c r="M176" s="261"/>
      <c r="N176" s="261"/>
      <c r="O176" s="261"/>
      <c r="P176" s="261"/>
      <c r="Q176" s="261"/>
      <c r="R176" s="261"/>
      <c r="S176" s="261"/>
      <c r="T176" s="261"/>
      <c r="U176" s="261"/>
      <c r="V176" s="261"/>
      <c r="W176" s="261"/>
      <c r="X176" s="261"/>
      <c r="Y176" s="261"/>
      <c r="Z176" s="261"/>
      <c r="AA176" s="261"/>
      <c r="AB176" s="261"/>
      <c r="AC176" s="261"/>
      <c r="AD176" s="261"/>
      <c r="AE176" s="261"/>
      <c r="AF176" s="261"/>
      <c r="AG176" s="261"/>
      <c r="AH176" s="261"/>
      <c r="AI176" s="261"/>
      <c r="AJ176" s="261"/>
      <c r="AK176" s="261"/>
      <c r="AL176" s="261"/>
      <c r="AM176" s="261"/>
      <c r="AN176" s="261"/>
      <c r="AO176" s="261"/>
      <c r="AP176" s="261"/>
      <c r="AQ176" s="261"/>
      <c r="AR176" s="261" t="e">
        <v>#N/A</v>
      </c>
    </row>
    <row r="177" spans="1:44">
      <c r="A177" s="261">
        <v>120392</v>
      </c>
      <c r="B177" s="43" t="s">
        <v>3767</v>
      </c>
      <c r="C177" s="261" t="s">
        <v>324</v>
      </c>
      <c r="D177" s="261" t="s">
        <v>323</v>
      </c>
      <c r="E177" s="261" t="s">
        <v>323</v>
      </c>
      <c r="F177" s="261" t="s">
        <v>322</v>
      </c>
      <c r="G177" s="261" t="s">
        <v>323</v>
      </c>
      <c r="H177" s="261" t="s">
        <v>322</v>
      </c>
      <c r="I177" s="261" t="s">
        <v>323</v>
      </c>
      <c r="J177" s="261" t="s">
        <v>323</v>
      </c>
      <c r="K177" s="261" t="s">
        <v>323</v>
      </c>
      <c r="L177" s="261" t="s">
        <v>323</v>
      </c>
      <c r="M177" s="261"/>
      <c r="N177" s="261"/>
      <c r="O177" s="261"/>
      <c r="P177" s="261"/>
      <c r="Q177" s="261"/>
      <c r="R177" s="261"/>
      <c r="S177" s="261"/>
      <c r="T177" s="261"/>
      <c r="U177" s="261"/>
      <c r="V177" s="261"/>
      <c r="W177" s="261"/>
      <c r="X177" s="261"/>
      <c r="Y177" s="261"/>
      <c r="Z177" s="261"/>
      <c r="AA177" s="261"/>
      <c r="AB177" s="261"/>
      <c r="AC177" s="261"/>
      <c r="AD177" s="261"/>
      <c r="AE177" s="261"/>
      <c r="AF177" s="261"/>
      <c r="AG177" s="261"/>
      <c r="AH177" s="261"/>
      <c r="AI177" s="261"/>
      <c r="AJ177" s="261"/>
      <c r="AK177" s="261"/>
      <c r="AL177" s="261"/>
      <c r="AM177" s="261"/>
      <c r="AN177" s="261"/>
      <c r="AO177" s="261"/>
      <c r="AP177" s="261"/>
      <c r="AQ177" s="261"/>
      <c r="AR177" s="261" t="e">
        <v>#N/A</v>
      </c>
    </row>
    <row r="178" spans="1:44">
      <c r="A178" s="261">
        <v>120409</v>
      </c>
      <c r="B178" s="43" t="s">
        <v>3767</v>
      </c>
      <c r="C178" s="261" t="s">
        <v>322</v>
      </c>
      <c r="D178" s="261" t="s">
        <v>324</v>
      </c>
      <c r="E178" s="261" t="s">
        <v>324</v>
      </c>
      <c r="F178" s="261" t="s">
        <v>322</v>
      </c>
      <c r="G178" s="261" t="s">
        <v>322</v>
      </c>
      <c r="H178" s="261" t="s">
        <v>323</v>
      </c>
      <c r="I178" s="261" t="s">
        <v>323</v>
      </c>
      <c r="J178" s="261" t="s">
        <v>323</v>
      </c>
      <c r="K178" s="261" t="s">
        <v>323</v>
      </c>
      <c r="L178" s="261" t="s">
        <v>323</v>
      </c>
      <c r="M178" s="261"/>
      <c r="N178" s="261"/>
      <c r="O178" s="261"/>
      <c r="P178" s="261"/>
      <c r="Q178" s="261"/>
      <c r="R178" s="261"/>
      <c r="S178" s="261"/>
      <c r="T178" s="261"/>
      <c r="U178" s="261"/>
      <c r="V178" s="261"/>
      <c r="W178" s="261"/>
      <c r="X178" s="261"/>
      <c r="Y178" s="261"/>
      <c r="Z178" s="261"/>
      <c r="AA178" s="261"/>
      <c r="AB178" s="261"/>
      <c r="AC178" s="261"/>
      <c r="AD178" s="261"/>
      <c r="AE178" s="261"/>
      <c r="AF178" s="261"/>
      <c r="AG178" s="261"/>
      <c r="AH178" s="261"/>
      <c r="AI178" s="261"/>
      <c r="AJ178" s="261"/>
      <c r="AK178" s="261"/>
      <c r="AL178" s="261"/>
      <c r="AM178" s="261"/>
      <c r="AN178" s="261"/>
      <c r="AO178" s="261"/>
      <c r="AP178" s="261"/>
      <c r="AQ178" s="261"/>
      <c r="AR178" s="261" t="e">
        <v>#N/A</v>
      </c>
    </row>
    <row r="179" spans="1:44">
      <c r="A179" s="261">
        <v>120410</v>
      </c>
      <c r="B179" s="43" t="s">
        <v>3767</v>
      </c>
      <c r="C179" s="261" t="s">
        <v>323</v>
      </c>
      <c r="D179" s="261" t="s">
        <v>324</v>
      </c>
      <c r="E179" s="261" t="s">
        <v>322</v>
      </c>
      <c r="F179" s="261" t="s">
        <v>324</v>
      </c>
      <c r="G179" s="261" t="s">
        <v>323</v>
      </c>
      <c r="H179" s="261" t="s">
        <v>323</v>
      </c>
      <c r="I179" s="261" t="s">
        <v>323</v>
      </c>
      <c r="J179" s="261" t="s">
        <v>323</v>
      </c>
      <c r="K179" s="261" t="s">
        <v>323</v>
      </c>
      <c r="L179" s="261" t="s">
        <v>323</v>
      </c>
      <c r="M179" s="261"/>
      <c r="N179" s="261"/>
      <c r="O179" s="261"/>
      <c r="P179" s="261"/>
      <c r="Q179" s="261"/>
      <c r="R179" s="261"/>
      <c r="S179" s="261"/>
      <c r="T179" s="261"/>
      <c r="U179" s="261"/>
      <c r="V179" s="261"/>
      <c r="W179" s="261"/>
      <c r="X179" s="261"/>
      <c r="Y179" s="261"/>
      <c r="Z179" s="261"/>
      <c r="AA179" s="261"/>
      <c r="AB179" s="261"/>
      <c r="AC179" s="261"/>
      <c r="AD179" s="261"/>
      <c r="AE179" s="261"/>
      <c r="AF179" s="261"/>
      <c r="AG179" s="261"/>
      <c r="AH179" s="261"/>
      <c r="AI179" s="261"/>
      <c r="AJ179" s="261"/>
      <c r="AK179" s="261"/>
      <c r="AL179" s="261"/>
      <c r="AM179" s="261"/>
      <c r="AN179" s="261"/>
      <c r="AO179" s="261"/>
      <c r="AP179" s="261"/>
      <c r="AQ179" s="261"/>
      <c r="AR179" s="261" t="e">
        <v>#N/A</v>
      </c>
    </row>
    <row r="180" spans="1:44">
      <c r="A180" s="261">
        <v>120415</v>
      </c>
      <c r="B180" s="43" t="s">
        <v>3767</v>
      </c>
      <c r="C180" s="261" t="s">
        <v>324</v>
      </c>
      <c r="D180" s="261" t="s">
        <v>322</v>
      </c>
      <c r="E180" s="261" t="s">
        <v>322</v>
      </c>
      <c r="F180" s="261" t="s">
        <v>322</v>
      </c>
      <c r="G180" s="261" t="s">
        <v>323</v>
      </c>
      <c r="H180" s="261" t="s">
        <v>324</v>
      </c>
      <c r="I180" s="261" t="s">
        <v>323</v>
      </c>
      <c r="J180" s="261" t="s">
        <v>323</v>
      </c>
      <c r="K180" s="261" t="s">
        <v>323</v>
      </c>
      <c r="L180" s="261" t="s">
        <v>323</v>
      </c>
      <c r="M180" s="261"/>
      <c r="N180" s="261"/>
      <c r="O180" s="261"/>
      <c r="P180" s="261"/>
      <c r="Q180" s="261"/>
      <c r="R180" s="261"/>
      <c r="S180" s="261"/>
      <c r="T180" s="261"/>
      <c r="U180" s="261"/>
      <c r="V180" s="261"/>
      <c r="W180" s="261"/>
      <c r="X180" s="261"/>
      <c r="Y180" s="261"/>
      <c r="Z180" s="261"/>
      <c r="AA180" s="261"/>
      <c r="AB180" s="261"/>
      <c r="AC180" s="261"/>
      <c r="AD180" s="261"/>
      <c r="AE180" s="261"/>
      <c r="AF180" s="261"/>
      <c r="AG180" s="261"/>
      <c r="AH180" s="261"/>
      <c r="AI180" s="261"/>
      <c r="AJ180" s="261"/>
      <c r="AK180" s="261"/>
      <c r="AL180" s="261"/>
      <c r="AM180" s="261"/>
      <c r="AN180" s="261"/>
      <c r="AO180" s="261"/>
      <c r="AP180" s="261"/>
      <c r="AQ180" s="261"/>
      <c r="AR180" s="261" t="e">
        <v>#N/A</v>
      </c>
    </row>
    <row r="181" spans="1:44">
      <c r="A181" s="261">
        <v>120433</v>
      </c>
      <c r="B181" s="43" t="s">
        <v>3767</v>
      </c>
      <c r="C181" s="261" t="s">
        <v>324</v>
      </c>
      <c r="D181" s="261" t="s">
        <v>324</v>
      </c>
      <c r="E181" s="261" t="s">
        <v>322</v>
      </c>
      <c r="F181" s="261" t="s">
        <v>322</v>
      </c>
      <c r="G181" s="261" t="s">
        <v>322</v>
      </c>
      <c r="H181" s="261" t="s">
        <v>322</v>
      </c>
      <c r="I181" s="261" t="s">
        <v>323</v>
      </c>
      <c r="J181" s="261" t="s">
        <v>322</v>
      </c>
      <c r="K181" s="261" t="s">
        <v>324</v>
      </c>
      <c r="L181" s="261" t="s">
        <v>323</v>
      </c>
      <c r="M181" s="261"/>
      <c r="N181" s="261"/>
      <c r="O181" s="261"/>
      <c r="P181" s="261"/>
      <c r="Q181" s="261"/>
      <c r="R181" s="261"/>
      <c r="S181" s="261"/>
      <c r="T181" s="261"/>
      <c r="U181" s="261"/>
      <c r="V181" s="261"/>
      <c r="W181" s="261"/>
      <c r="X181" s="261"/>
      <c r="Y181" s="261"/>
      <c r="Z181" s="261"/>
      <c r="AA181" s="261"/>
      <c r="AB181" s="261"/>
      <c r="AC181" s="261"/>
      <c r="AD181" s="261"/>
      <c r="AE181" s="261"/>
      <c r="AF181" s="261"/>
      <c r="AG181" s="261"/>
      <c r="AH181" s="261"/>
      <c r="AI181" s="261"/>
      <c r="AJ181" s="261"/>
      <c r="AK181" s="261"/>
      <c r="AL181" s="261"/>
      <c r="AM181" s="261"/>
      <c r="AN181" s="261"/>
      <c r="AO181" s="261"/>
      <c r="AP181" s="261"/>
      <c r="AQ181" s="261"/>
      <c r="AR181" s="261" t="e">
        <v>#N/A</v>
      </c>
    </row>
    <row r="182" spans="1:44">
      <c r="A182" s="261">
        <v>120443</v>
      </c>
      <c r="B182" s="43" t="s">
        <v>3767</v>
      </c>
      <c r="C182" s="261" t="s">
        <v>322</v>
      </c>
      <c r="D182" s="261" t="s">
        <v>322</v>
      </c>
      <c r="E182" s="261" t="s">
        <v>322</v>
      </c>
      <c r="F182" s="261" t="s">
        <v>322</v>
      </c>
      <c r="G182" s="261" t="s">
        <v>322</v>
      </c>
      <c r="H182" s="261" t="s">
        <v>324</v>
      </c>
      <c r="I182" s="261" t="s">
        <v>322</v>
      </c>
      <c r="J182" s="261" t="s">
        <v>322</v>
      </c>
      <c r="K182" s="261" t="s">
        <v>322</v>
      </c>
      <c r="L182" s="261" t="s">
        <v>322</v>
      </c>
      <c r="M182" s="261"/>
      <c r="N182" s="261"/>
      <c r="O182" s="261"/>
      <c r="P182" s="261"/>
      <c r="Q182" s="261"/>
      <c r="R182" s="261"/>
      <c r="S182" s="261"/>
      <c r="T182" s="261"/>
      <c r="U182" s="261"/>
      <c r="V182" s="261"/>
      <c r="W182" s="261"/>
      <c r="X182" s="261"/>
      <c r="Y182" s="261"/>
      <c r="Z182" s="261"/>
      <c r="AA182" s="261"/>
      <c r="AB182" s="261"/>
      <c r="AC182" s="261"/>
      <c r="AD182" s="261"/>
      <c r="AE182" s="261"/>
      <c r="AF182" s="261"/>
      <c r="AG182" s="261"/>
      <c r="AH182" s="261"/>
      <c r="AI182" s="261"/>
      <c r="AJ182" s="261"/>
      <c r="AK182" s="261"/>
      <c r="AL182" s="261"/>
      <c r="AM182" s="261"/>
      <c r="AN182" s="261"/>
      <c r="AO182" s="261"/>
      <c r="AP182" s="261"/>
      <c r="AQ182" s="261"/>
      <c r="AR182" s="261" t="e">
        <v>#N/A</v>
      </c>
    </row>
    <row r="183" spans="1:44">
      <c r="A183" s="261">
        <v>120447</v>
      </c>
      <c r="B183" s="43" t="s">
        <v>3767</v>
      </c>
      <c r="C183" s="261" t="s">
        <v>324</v>
      </c>
      <c r="D183" s="261" t="s">
        <v>322</v>
      </c>
      <c r="E183" s="261" t="s">
        <v>324</v>
      </c>
      <c r="F183" s="261" t="s">
        <v>322</v>
      </c>
      <c r="G183" s="261" t="s">
        <v>324</v>
      </c>
      <c r="H183" s="261" t="s">
        <v>322</v>
      </c>
      <c r="I183" s="261" t="s">
        <v>323</v>
      </c>
      <c r="J183" s="261" t="s">
        <v>323</v>
      </c>
      <c r="K183" s="261" t="s">
        <v>323</v>
      </c>
      <c r="L183" s="261" t="s">
        <v>324</v>
      </c>
      <c r="M183" s="261"/>
      <c r="N183" s="261"/>
      <c r="O183" s="261"/>
      <c r="P183" s="261"/>
      <c r="Q183" s="261"/>
      <c r="R183" s="261"/>
      <c r="S183" s="261"/>
      <c r="T183" s="261"/>
      <c r="U183" s="261"/>
      <c r="V183" s="261"/>
      <c r="W183" s="261"/>
      <c r="X183" s="261"/>
      <c r="Y183" s="261"/>
      <c r="Z183" s="261"/>
      <c r="AA183" s="261"/>
      <c r="AB183" s="261"/>
      <c r="AC183" s="261"/>
      <c r="AD183" s="261"/>
      <c r="AE183" s="261"/>
      <c r="AF183" s="261"/>
      <c r="AG183" s="261"/>
      <c r="AH183" s="261"/>
      <c r="AI183" s="261"/>
      <c r="AJ183" s="261"/>
      <c r="AK183" s="261"/>
      <c r="AL183" s="261"/>
      <c r="AM183" s="261"/>
      <c r="AN183" s="261"/>
      <c r="AO183" s="261"/>
      <c r="AP183" s="261"/>
      <c r="AQ183" s="261"/>
      <c r="AR183" s="261" t="e">
        <v>#N/A</v>
      </c>
    </row>
    <row r="184" spans="1:44">
      <c r="A184" s="261">
        <v>120466</v>
      </c>
      <c r="B184" s="43" t="s">
        <v>3767</v>
      </c>
      <c r="C184" s="261" t="s">
        <v>322</v>
      </c>
      <c r="D184" s="261" t="s">
        <v>322</v>
      </c>
      <c r="E184" s="261" t="s">
        <v>322</v>
      </c>
      <c r="F184" s="261" t="s">
        <v>322</v>
      </c>
      <c r="G184" s="261" t="s">
        <v>324</v>
      </c>
      <c r="H184" s="261" t="s">
        <v>323</v>
      </c>
      <c r="I184" s="261" t="s">
        <v>323</v>
      </c>
      <c r="J184" s="261" t="s">
        <v>323</v>
      </c>
      <c r="K184" s="261" t="s">
        <v>323</v>
      </c>
      <c r="L184" s="261" t="s">
        <v>323</v>
      </c>
      <c r="M184" s="261"/>
      <c r="N184" s="261"/>
      <c r="O184" s="261"/>
      <c r="P184" s="261"/>
      <c r="Q184" s="261"/>
      <c r="R184" s="261"/>
      <c r="S184" s="261"/>
      <c r="T184" s="261"/>
      <c r="U184" s="261"/>
      <c r="V184" s="261"/>
      <c r="W184" s="261"/>
      <c r="X184" s="261"/>
      <c r="Y184" s="261"/>
      <c r="Z184" s="261"/>
      <c r="AA184" s="261"/>
      <c r="AB184" s="261"/>
      <c r="AC184" s="261"/>
      <c r="AD184" s="261"/>
      <c r="AE184" s="261"/>
      <c r="AF184" s="261"/>
      <c r="AG184" s="261"/>
      <c r="AH184" s="261"/>
      <c r="AI184" s="261"/>
      <c r="AJ184" s="261"/>
      <c r="AK184" s="261"/>
      <c r="AL184" s="261"/>
      <c r="AM184" s="261"/>
      <c r="AN184" s="261"/>
      <c r="AO184" s="261"/>
      <c r="AP184" s="261"/>
      <c r="AQ184" s="261"/>
      <c r="AR184" s="261" t="e">
        <v>#N/A</v>
      </c>
    </row>
    <row r="185" spans="1:44">
      <c r="A185" s="261">
        <v>120469</v>
      </c>
      <c r="B185" s="43" t="s">
        <v>3767</v>
      </c>
      <c r="C185" s="261" t="s">
        <v>323</v>
      </c>
      <c r="D185" s="261" t="s">
        <v>322</v>
      </c>
      <c r="E185" s="261" t="s">
        <v>323</v>
      </c>
      <c r="F185" s="261" t="s">
        <v>322</v>
      </c>
      <c r="G185" s="261" t="s">
        <v>323</v>
      </c>
      <c r="H185" s="261" t="s">
        <v>323</v>
      </c>
      <c r="I185" s="261" t="s">
        <v>323</v>
      </c>
      <c r="J185" s="261" t="s">
        <v>323</v>
      </c>
      <c r="K185" s="261" t="s">
        <v>323</v>
      </c>
      <c r="L185" s="261" t="s">
        <v>323</v>
      </c>
      <c r="M185" s="261"/>
      <c r="N185" s="261"/>
      <c r="O185" s="261"/>
      <c r="P185" s="261"/>
      <c r="Q185" s="261"/>
      <c r="R185" s="261"/>
      <c r="S185" s="261"/>
      <c r="T185" s="261"/>
      <c r="U185" s="261"/>
      <c r="V185" s="261"/>
      <c r="W185" s="261"/>
      <c r="X185" s="261"/>
      <c r="Y185" s="261"/>
      <c r="Z185" s="261"/>
      <c r="AA185" s="261"/>
      <c r="AB185" s="261"/>
      <c r="AC185" s="261"/>
      <c r="AD185" s="261"/>
      <c r="AE185" s="261"/>
      <c r="AF185" s="261"/>
      <c r="AG185" s="261"/>
      <c r="AH185" s="261"/>
      <c r="AI185" s="261"/>
      <c r="AJ185" s="261"/>
      <c r="AK185" s="261"/>
      <c r="AL185" s="261"/>
      <c r="AM185" s="261"/>
      <c r="AN185" s="261"/>
      <c r="AO185" s="261"/>
      <c r="AP185" s="261"/>
      <c r="AQ185" s="261"/>
      <c r="AR185" s="261" t="e">
        <v>#N/A</v>
      </c>
    </row>
    <row r="186" spans="1:44">
      <c r="A186" s="261">
        <v>120475</v>
      </c>
      <c r="B186" s="43" t="s">
        <v>3767</v>
      </c>
      <c r="C186" s="261" t="s">
        <v>324</v>
      </c>
      <c r="D186" s="261" t="s">
        <v>322</v>
      </c>
      <c r="E186" s="261" t="s">
        <v>322</v>
      </c>
      <c r="F186" s="261" t="s">
        <v>322</v>
      </c>
      <c r="G186" s="261" t="s">
        <v>322</v>
      </c>
      <c r="H186" s="261" t="s">
        <v>324</v>
      </c>
      <c r="I186" s="261" t="s">
        <v>322</v>
      </c>
      <c r="J186" s="261" t="s">
        <v>324</v>
      </c>
      <c r="K186" s="261" t="s">
        <v>324</v>
      </c>
      <c r="L186" s="261" t="s">
        <v>324</v>
      </c>
      <c r="M186" s="261"/>
      <c r="N186" s="261"/>
      <c r="O186" s="261"/>
      <c r="P186" s="261"/>
      <c r="Q186" s="261"/>
      <c r="R186" s="261"/>
      <c r="S186" s="261"/>
      <c r="T186" s="261"/>
      <c r="U186" s="261"/>
      <c r="V186" s="261"/>
      <c r="W186" s="261"/>
      <c r="X186" s="261"/>
      <c r="Y186" s="261"/>
      <c r="Z186" s="261"/>
      <c r="AA186" s="261"/>
      <c r="AB186" s="261"/>
      <c r="AC186" s="261"/>
      <c r="AD186" s="261"/>
      <c r="AE186" s="261"/>
      <c r="AF186" s="261"/>
      <c r="AG186" s="261"/>
      <c r="AH186" s="261"/>
      <c r="AI186" s="261"/>
      <c r="AJ186" s="261"/>
      <c r="AK186" s="261"/>
      <c r="AL186" s="261"/>
      <c r="AM186" s="261"/>
      <c r="AN186" s="261"/>
      <c r="AO186" s="261"/>
      <c r="AP186" s="261"/>
      <c r="AQ186" s="261"/>
      <c r="AR186" s="261" t="e">
        <v>#N/A</v>
      </c>
    </row>
    <row r="187" spans="1:44">
      <c r="A187" s="261">
        <v>120483</v>
      </c>
      <c r="B187" s="43" t="s">
        <v>3767</v>
      </c>
      <c r="C187" s="261" t="s">
        <v>324</v>
      </c>
      <c r="D187" s="261" t="s">
        <v>322</v>
      </c>
      <c r="E187" s="261" t="s">
        <v>322</v>
      </c>
      <c r="F187" s="261" t="s">
        <v>322</v>
      </c>
      <c r="G187" s="261" t="s">
        <v>322</v>
      </c>
      <c r="H187" s="261" t="s">
        <v>324</v>
      </c>
      <c r="I187" s="261" t="s">
        <v>323</v>
      </c>
      <c r="J187" s="261" t="s">
        <v>322</v>
      </c>
      <c r="K187" s="261" t="s">
        <v>323</v>
      </c>
      <c r="L187" s="261" t="s">
        <v>322</v>
      </c>
      <c r="M187" s="261"/>
      <c r="N187" s="261"/>
      <c r="O187" s="261"/>
      <c r="P187" s="261"/>
      <c r="Q187" s="261"/>
      <c r="R187" s="261"/>
      <c r="S187" s="261"/>
      <c r="T187" s="261"/>
      <c r="U187" s="261"/>
      <c r="V187" s="261"/>
      <c r="W187" s="261"/>
      <c r="X187" s="261"/>
      <c r="Y187" s="261"/>
      <c r="Z187" s="261"/>
      <c r="AA187" s="261"/>
      <c r="AB187" s="261"/>
      <c r="AC187" s="261"/>
      <c r="AD187" s="261"/>
      <c r="AE187" s="261"/>
      <c r="AF187" s="261"/>
      <c r="AG187" s="261"/>
      <c r="AH187" s="261"/>
      <c r="AI187" s="261"/>
      <c r="AJ187" s="261"/>
      <c r="AK187" s="261"/>
      <c r="AL187" s="261"/>
      <c r="AM187" s="261"/>
      <c r="AN187" s="261"/>
      <c r="AO187" s="261"/>
      <c r="AP187" s="261"/>
      <c r="AQ187" s="261"/>
      <c r="AR187" s="261" t="e">
        <v>#N/A</v>
      </c>
    </row>
    <row r="188" spans="1:44">
      <c r="A188" s="261">
        <v>120487</v>
      </c>
      <c r="B188" s="43" t="s">
        <v>3767</v>
      </c>
      <c r="C188" s="261" t="s">
        <v>323</v>
      </c>
      <c r="D188" s="261" t="s">
        <v>322</v>
      </c>
      <c r="E188" s="261" t="s">
        <v>323</v>
      </c>
      <c r="F188" s="261" t="s">
        <v>322</v>
      </c>
      <c r="G188" s="261" t="s">
        <v>324</v>
      </c>
      <c r="H188" s="261" t="s">
        <v>322</v>
      </c>
      <c r="I188" s="261" t="s">
        <v>323</v>
      </c>
      <c r="J188" s="261" t="s">
        <v>324</v>
      </c>
      <c r="K188" s="261" t="s">
        <v>323</v>
      </c>
      <c r="L188" s="261" t="s">
        <v>323</v>
      </c>
      <c r="M188" s="261"/>
      <c r="N188" s="261"/>
      <c r="O188" s="261"/>
      <c r="P188" s="261"/>
      <c r="Q188" s="261"/>
      <c r="R188" s="261"/>
      <c r="S188" s="261"/>
      <c r="T188" s="261"/>
      <c r="U188" s="261"/>
      <c r="V188" s="261"/>
      <c r="W188" s="261"/>
      <c r="X188" s="261"/>
      <c r="Y188" s="261"/>
      <c r="Z188" s="261"/>
      <c r="AA188" s="261"/>
      <c r="AB188" s="261"/>
      <c r="AC188" s="261"/>
      <c r="AD188" s="261"/>
      <c r="AE188" s="261"/>
      <c r="AF188" s="261"/>
      <c r="AG188" s="261"/>
      <c r="AH188" s="261"/>
      <c r="AI188" s="261"/>
      <c r="AJ188" s="261"/>
      <c r="AK188" s="261"/>
      <c r="AL188" s="261"/>
      <c r="AM188" s="261"/>
      <c r="AN188" s="261"/>
      <c r="AO188" s="261"/>
      <c r="AP188" s="261"/>
      <c r="AQ188" s="261"/>
      <c r="AR188" s="261" t="e">
        <v>#N/A</v>
      </c>
    </row>
    <row r="189" spans="1:44">
      <c r="A189" s="261">
        <v>120490</v>
      </c>
      <c r="B189" s="43" t="s">
        <v>3767</v>
      </c>
      <c r="C189" s="261" t="s">
        <v>322</v>
      </c>
      <c r="D189" s="261" t="s">
        <v>322</v>
      </c>
      <c r="E189" s="261" t="s">
        <v>322</v>
      </c>
      <c r="F189" s="261" t="s">
        <v>322</v>
      </c>
      <c r="G189" s="261" t="s">
        <v>324</v>
      </c>
      <c r="H189" s="261" t="s">
        <v>324</v>
      </c>
      <c r="I189" s="261" t="s">
        <v>324</v>
      </c>
      <c r="J189" s="261" t="s">
        <v>324</v>
      </c>
      <c r="K189" s="261" t="s">
        <v>322</v>
      </c>
      <c r="L189" s="261" t="s">
        <v>322</v>
      </c>
      <c r="M189" s="261"/>
      <c r="N189" s="261"/>
      <c r="O189" s="261"/>
      <c r="P189" s="261"/>
      <c r="Q189" s="261"/>
      <c r="R189" s="261"/>
      <c r="S189" s="261"/>
      <c r="T189" s="261"/>
      <c r="U189" s="261"/>
      <c r="V189" s="261"/>
      <c r="W189" s="261"/>
      <c r="X189" s="261"/>
      <c r="Y189" s="261"/>
      <c r="Z189" s="261"/>
      <c r="AA189" s="261"/>
      <c r="AB189" s="261"/>
      <c r="AC189" s="261"/>
      <c r="AD189" s="261"/>
      <c r="AE189" s="261"/>
      <c r="AF189" s="261"/>
      <c r="AG189" s="261"/>
      <c r="AH189" s="261"/>
      <c r="AI189" s="261"/>
      <c r="AJ189" s="261"/>
      <c r="AK189" s="261"/>
      <c r="AL189" s="261"/>
      <c r="AM189" s="261"/>
      <c r="AN189" s="261"/>
      <c r="AO189" s="261"/>
      <c r="AP189" s="261"/>
      <c r="AQ189" s="261"/>
      <c r="AR189" s="261" t="e">
        <v>#N/A</v>
      </c>
    </row>
    <row r="190" spans="1:44">
      <c r="A190" s="261">
        <v>120492</v>
      </c>
      <c r="B190" s="43" t="s">
        <v>3767</v>
      </c>
      <c r="C190" s="261" t="s">
        <v>322</v>
      </c>
      <c r="D190" s="261" t="s">
        <v>324</v>
      </c>
      <c r="E190" s="261" t="s">
        <v>324</v>
      </c>
      <c r="F190" s="261" t="s">
        <v>324</v>
      </c>
      <c r="G190" s="261" t="s">
        <v>322</v>
      </c>
      <c r="H190" s="261" t="s">
        <v>322</v>
      </c>
      <c r="I190" s="261" t="s">
        <v>324</v>
      </c>
      <c r="J190" s="261" t="s">
        <v>324</v>
      </c>
      <c r="K190" s="261" t="s">
        <v>324</v>
      </c>
      <c r="L190" s="261" t="s">
        <v>322</v>
      </c>
      <c r="M190" s="261"/>
      <c r="N190" s="261"/>
      <c r="O190" s="261"/>
      <c r="P190" s="261"/>
      <c r="Q190" s="261"/>
      <c r="R190" s="261"/>
      <c r="S190" s="261"/>
      <c r="T190" s="261"/>
      <c r="U190" s="261"/>
      <c r="V190" s="261"/>
      <c r="W190" s="261"/>
      <c r="X190" s="261"/>
      <c r="Y190" s="261"/>
      <c r="Z190" s="261"/>
      <c r="AA190" s="261"/>
      <c r="AB190" s="261"/>
      <c r="AC190" s="261"/>
      <c r="AD190" s="261"/>
      <c r="AE190" s="261"/>
      <c r="AF190" s="261"/>
      <c r="AG190" s="261"/>
      <c r="AH190" s="261"/>
      <c r="AI190" s="261"/>
      <c r="AJ190" s="261"/>
      <c r="AK190" s="261"/>
      <c r="AL190" s="261"/>
      <c r="AM190" s="261"/>
      <c r="AN190" s="261"/>
      <c r="AO190" s="261"/>
      <c r="AP190" s="261"/>
      <c r="AQ190" s="261"/>
      <c r="AR190" s="261" t="e">
        <v>#N/A</v>
      </c>
    </row>
    <row r="191" spans="1:44">
      <c r="A191" s="261">
        <v>120494</v>
      </c>
      <c r="B191" s="43" t="s">
        <v>3767</v>
      </c>
      <c r="C191" s="261" t="s">
        <v>322</v>
      </c>
      <c r="D191" s="261" t="s">
        <v>322</v>
      </c>
      <c r="E191" s="261" t="s">
        <v>324</v>
      </c>
      <c r="F191" s="261" t="s">
        <v>322</v>
      </c>
      <c r="G191" s="261" t="s">
        <v>323</v>
      </c>
      <c r="H191" s="261" t="s">
        <v>324</v>
      </c>
      <c r="I191" s="261" t="s">
        <v>323</v>
      </c>
      <c r="J191" s="261" t="s">
        <v>323</v>
      </c>
      <c r="K191" s="261" t="s">
        <v>324</v>
      </c>
      <c r="L191" s="261" t="s">
        <v>323</v>
      </c>
      <c r="M191" s="261"/>
      <c r="N191" s="261"/>
      <c r="O191" s="261"/>
      <c r="P191" s="261"/>
      <c r="Q191" s="261"/>
      <c r="R191" s="261"/>
      <c r="S191" s="261"/>
      <c r="T191" s="261"/>
      <c r="U191" s="261"/>
      <c r="V191" s="261"/>
      <c r="W191" s="261"/>
      <c r="X191" s="261"/>
      <c r="Y191" s="261"/>
      <c r="Z191" s="261"/>
      <c r="AA191" s="261"/>
      <c r="AB191" s="261"/>
      <c r="AC191" s="261"/>
      <c r="AD191" s="261"/>
      <c r="AE191" s="261"/>
      <c r="AF191" s="261"/>
      <c r="AG191" s="261"/>
      <c r="AH191" s="261"/>
      <c r="AI191" s="261"/>
      <c r="AJ191" s="261"/>
      <c r="AK191" s="261"/>
      <c r="AL191" s="261"/>
      <c r="AM191" s="261"/>
      <c r="AN191" s="261"/>
      <c r="AO191" s="261"/>
      <c r="AP191" s="261"/>
      <c r="AQ191" s="261"/>
      <c r="AR191" s="261" t="e">
        <v>#N/A</v>
      </c>
    </row>
    <row r="192" spans="1:44">
      <c r="A192" s="261">
        <v>120500</v>
      </c>
      <c r="B192" s="43" t="s">
        <v>3767</v>
      </c>
      <c r="C192" s="261" t="s">
        <v>322</v>
      </c>
      <c r="D192" s="261" t="s">
        <v>324</v>
      </c>
      <c r="E192" s="261" t="s">
        <v>324</v>
      </c>
      <c r="F192" s="261" t="s">
        <v>323</v>
      </c>
      <c r="G192" s="261" t="s">
        <v>323</v>
      </c>
      <c r="H192" s="261" t="s">
        <v>323</v>
      </c>
      <c r="I192" s="261" t="s">
        <v>323</v>
      </c>
      <c r="J192" s="261" t="s">
        <v>323</v>
      </c>
      <c r="K192" s="261" t="s">
        <v>323</v>
      </c>
      <c r="L192" s="261" t="s">
        <v>323</v>
      </c>
      <c r="M192" s="261"/>
      <c r="N192" s="261"/>
      <c r="O192" s="261"/>
      <c r="P192" s="261"/>
      <c r="Q192" s="261"/>
      <c r="R192" s="261"/>
      <c r="S192" s="261"/>
      <c r="T192" s="261"/>
      <c r="U192" s="261"/>
      <c r="V192" s="261"/>
      <c r="W192" s="261"/>
      <c r="X192" s="261"/>
      <c r="Y192" s="261"/>
      <c r="Z192" s="261"/>
      <c r="AA192" s="261"/>
      <c r="AB192" s="261"/>
      <c r="AC192" s="261"/>
      <c r="AD192" s="261"/>
      <c r="AE192" s="261"/>
      <c r="AF192" s="261"/>
      <c r="AG192" s="261"/>
      <c r="AH192" s="261"/>
      <c r="AI192" s="261"/>
      <c r="AJ192" s="261"/>
      <c r="AK192" s="261"/>
      <c r="AL192" s="261"/>
      <c r="AM192" s="261"/>
      <c r="AN192" s="261"/>
      <c r="AO192" s="261"/>
      <c r="AP192" s="261"/>
      <c r="AQ192" s="261"/>
      <c r="AR192" s="261" t="e">
        <v>#N/A</v>
      </c>
    </row>
    <row r="193" spans="1:44">
      <c r="A193" s="261">
        <v>120508</v>
      </c>
      <c r="B193" s="43" t="s">
        <v>3767</v>
      </c>
      <c r="C193" s="261" t="s">
        <v>322</v>
      </c>
      <c r="D193" s="261" t="s">
        <v>324</v>
      </c>
      <c r="E193" s="261" t="s">
        <v>324</v>
      </c>
      <c r="F193" s="261" t="s">
        <v>322</v>
      </c>
      <c r="G193" s="261" t="s">
        <v>324</v>
      </c>
      <c r="H193" s="261" t="s">
        <v>323</v>
      </c>
      <c r="I193" s="261" t="s">
        <v>323</v>
      </c>
      <c r="J193" s="261" t="s">
        <v>323</v>
      </c>
      <c r="K193" s="261" t="s">
        <v>323</v>
      </c>
      <c r="L193" s="261" t="s">
        <v>323</v>
      </c>
      <c r="M193" s="261"/>
      <c r="N193" s="261"/>
      <c r="O193" s="261"/>
      <c r="P193" s="261"/>
      <c r="Q193" s="261"/>
      <c r="R193" s="261"/>
      <c r="S193" s="261"/>
      <c r="T193" s="261"/>
      <c r="U193" s="261"/>
      <c r="V193" s="261"/>
      <c r="W193" s="261"/>
      <c r="X193" s="261"/>
      <c r="Y193" s="261"/>
      <c r="Z193" s="261"/>
      <c r="AA193" s="261"/>
      <c r="AB193" s="261"/>
      <c r="AC193" s="261"/>
      <c r="AD193" s="261"/>
      <c r="AE193" s="261"/>
      <c r="AF193" s="261"/>
      <c r="AG193" s="261"/>
      <c r="AH193" s="261"/>
      <c r="AI193" s="261"/>
      <c r="AJ193" s="261"/>
      <c r="AK193" s="261"/>
      <c r="AL193" s="261"/>
      <c r="AM193" s="261"/>
      <c r="AN193" s="261"/>
      <c r="AO193" s="261"/>
      <c r="AP193" s="261"/>
      <c r="AQ193" s="261"/>
      <c r="AR193" s="261" t="e">
        <v>#N/A</v>
      </c>
    </row>
    <row r="194" spans="1:44">
      <c r="A194" s="261">
        <v>120519</v>
      </c>
      <c r="B194" s="43" t="s">
        <v>3767</v>
      </c>
      <c r="C194" s="261" t="s">
        <v>324</v>
      </c>
      <c r="D194" s="261" t="s">
        <v>324</v>
      </c>
      <c r="E194" s="261" t="s">
        <v>324</v>
      </c>
      <c r="F194" s="261" t="s">
        <v>324</v>
      </c>
      <c r="G194" s="261" t="s">
        <v>323</v>
      </c>
      <c r="H194" s="261" t="s">
        <v>323</v>
      </c>
      <c r="I194" s="261" t="s">
        <v>323</v>
      </c>
      <c r="J194" s="261" t="s">
        <v>323</v>
      </c>
      <c r="K194" s="261" t="s">
        <v>323</v>
      </c>
      <c r="L194" s="261" t="s">
        <v>323</v>
      </c>
      <c r="M194" s="261"/>
      <c r="N194" s="261"/>
      <c r="O194" s="261"/>
      <c r="P194" s="261"/>
      <c r="Q194" s="261"/>
      <c r="R194" s="261"/>
      <c r="S194" s="261"/>
      <c r="T194" s="261"/>
      <c r="U194" s="261"/>
      <c r="V194" s="261"/>
      <c r="W194" s="261"/>
      <c r="X194" s="261"/>
      <c r="Y194" s="261"/>
      <c r="Z194" s="261"/>
      <c r="AA194" s="261"/>
      <c r="AB194" s="261"/>
      <c r="AC194" s="261"/>
      <c r="AD194" s="261"/>
      <c r="AE194" s="261"/>
      <c r="AF194" s="261"/>
      <c r="AG194" s="261"/>
      <c r="AH194" s="261"/>
      <c r="AI194" s="261"/>
      <c r="AJ194" s="261"/>
      <c r="AK194" s="261"/>
      <c r="AL194" s="261"/>
      <c r="AM194" s="261"/>
      <c r="AN194" s="261"/>
      <c r="AO194" s="261"/>
      <c r="AP194" s="261"/>
      <c r="AQ194" s="261"/>
      <c r="AR194" s="261" t="e">
        <v>#N/A</v>
      </c>
    </row>
    <row r="195" spans="1:44">
      <c r="A195" s="261">
        <v>120520</v>
      </c>
      <c r="B195" s="43" t="s">
        <v>3767</v>
      </c>
      <c r="C195" s="261" t="s">
        <v>324</v>
      </c>
      <c r="D195" s="261" t="s">
        <v>323</v>
      </c>
      <c r="E195" s="261" t="s">
        <v>324</v>
      </c>
      <c r="F195" s="261" t="s">
        <v>324</v>
      </c>
      <c r="G195" s="261" t="s">
        <v>324</v>
      </c>
      <c r="H195" s="261" t="s">
        <v>323</v>
      </c>
      <c r="I195" s="261" t="s">
        <v>323</v>
      </c>
      <c r="J195" s="261" t="s">
        <v>323</v>
      </c>
      <c r="K195" s="261" t="s">
        <v>323</v>
      </c>
      <c r="L195" s="261" t="s">
        <v>323</v>
      </c>
      <c r="M195" s="261"/>
      <c r="N195" s="261"/>
      <c r="O195" s="261"/>
      <c r="P195" s="261"/>
      <c r="Q195" s="261"/>
      <c r="R195" s="261"/>
      <c r="S195" s="261"/>
      <c r="T195" s="261"/>
      <c r="U195" s="261"/>
      <c r="V195" s="261"/>
      <c r="W195" s="261"/>
      <c r="X195" s="261"/>
      <c r="Y195" s="261"/>
      <c r="Z195" s="261"/>
      <c r="AA195" s="261"/>
      <c r="AB195" s="261"/>
      <c r="AC195" s="261"/>
      <c r="AD195" s="261"/>
      <c r="AE195" s="261"/>
      <c r="AF195" s="261"/>
      <c r="AG195" s="261"/>
      <c r="AH195" s="261"/>
      <c r="AI195" s="261"/>
      <c r="AJ195" s="261"/>
      <c r="AK195" s="261"/>
      <c r="AL195" s="261"/>
      <c r="AM195" s="261"/>
      <c r="AN195" s="261"/>
      <c r="AO195" s="261"/>
      <c r="AP195" s="261"/>
      <c r="AQ195" s="261"/>
      <c r="AR195" s="261" t="e">
        <v>#N/A</v>
      </c>
    </row>
    <row r="196" spans="1:44">
      <c r="A196" s="261">
        <v>120521</v>
      </c>
      <c r="B196" s="43" t="s">
        <v>3767</v>
      </c>
      <c r="C196" s="261" t="s">
        <v>322</v>
      </c>
      <c r="D196" s="261" t="s">
        <v>322</v>
      </c>
      <c r="E196" s="261" t="s">
        <v>324</v>
      </c>
      <c r="F196" s="261" t="s">
        <v>324</v>
      </c>
      <c r="G196" s="261" t="s">
        <v>324</v>
      </c>
      <c r="H196" s="261" t="s">
        <v>324</v>
      </c>
      <c r="I196" s="261" t="s">
        <v>324</v>
      </c>
      <c r="J196" s="261" t="s">
        <v>324</v>
      </c>
      <c r="K196" s="261" t="s">
        <v>324</v>
      </c>
      <c r="L196" s="261" t="s">
        <v>324</v>
      </c>
      <c r="M196" s="261"/>
      <c r="N196" s="261"/>
      <c r="O196" s="261"/>
      <c r="P196" s="261"/>
      <c r="Q196" s="261"/>
      <c r="R196" s="261"/>
      <c r="S196" s="261"/>
      <c r="T196" s="261"/>
      <c r="U196" s="261"/>
      <c r="V196" s="261"/>
      <c r="W196" s="261"/>
      <c r="X196" s="261"/>
      <c r="Y196" s="261"/>
      <c r="Z196" s="261"/>
      <c r="AA196" s="261"/>
      <c r="AB196" s="261"/>
      <c r="AC196" s="261"/>
      <c r="AD196" s="261"/>
      <c r="AE196" s="261"/>
      <c r="AF196" s="261"/>
      <c r="AG196" s="261"/>
      <c r="AH196" s="261"/>
      <c r="AI196" s="261"/>
      <c r="AJ196" s="261"/>
      <c r="AK196" s="261"/>
      <c r="AL196" s="261"/>
      <c r="AM196" s="261"/>
      <c r="AN196" s="261"/>
      <c r="AO196" s="261"/>
      <c r="AP196" s="261"/>
      <c r="AQ196" s="261"/>
      <c r="AR196" s="261" t="e">
        <v>#N/A</v>
      </c>
    </row>
    <row r="197" spans="1:44">
      <c r="A197" s="261">
        <v>120529</v>
      </c>
      <c r="B197" s="43" t="s">
        <v>3767</v>
      </c>
      <c r="C197" s="261" t="s">
        <v>322</v>
      </c>
      <c r="D197" s="261" t="s">
        <v>324</v>
      </c>
      <c r="E197" s="261" t="s">
        <v>324</v>
      </c>
      <c r="F197" s="261" t="s">
        <v>324</v>
      </c>
      <c r="G197" s="261" t="s">
        <v>322</v>
      </c>
      <c r="H197" s="261" t="s">
        <v>324</v>
      </c>
      <c r="I197" s="261" t="s">
        <v>324</v>
      </c>
      <c r="J197" s="261" t="s">
        <v>324</v>
      </c>
      <c r="K197" s="261" t="s">
        <v>324</v>
      </c>
      <c r="L197" s="261" t="s">
        <v>322</v>
      </c>
      <c r="M197" s="261"/>
      <c r="N197" s="261"/>
      <c r="O197" s="261"/>
      <c r="P197" s="261"/>
      <c r="Q197" s="261"/>
      <c r="R197" s="261"/>
      <c r="S197" s="261"/>
      <c r="T197" s="261"/>
      <c r="U197" s="261"/>
      <c r="V197" s="261"/>
      <c r="W197" s="261"/>
      <c r="X197" s="261"/>
      <c r="Y197" s="261"/>
      <c r="Z197" s="261"/>
      <c r="AA197" s="261"/>
      <c r="AB197" s="261"/>
      <c r="AC197" s="261"/>
      <c r="AD197" s="261"/>
      <c r="AE197" s="261"/>
      <c r="AF197" s="261"/>
      <c r="AG197" s="261"/>
      <c r="AH197" s="261"/>
      <c r="AI197" s="261"/>
      <c r="AJ197" s="261"/>
      <c r="AK197" s="261"/>
      <c r="AL197" s="261"/>
      <c r="AM197" s="261"/>
      <c r="AN197" s="261"/>
      <c r="AO197" s="261"/>
      <c r="AP197" s="261"/>
      <c r="AQ197" s="261"/>
      <c r="AR197" s="261" t="e">
        <v>#N/A</v>
      </c>
    </row>
    <row r="198" spans="1:44">
      <c r="A198" s="261">
        <v>120535</v>
      </c>
      <c r="B198" s="43" t="s">
        <v>3767</v>
      </c>
      <c r="C198" s="261" t="s">
        <v>324</v>
      </c>
      <c r="D198" s="261" t="s">
        <v>322</v>
      </c>
      <c r="E198" s="261" t="s">
        <v>322</v>
      </c>
      <c r="F198" s="261" t="s">
        <v>323</v>
      </c>
      <c r="G198" s="261" t="s">
        <v>324</v>
      </c>
      <c r="H198" s="261" t="s">
        <v>322</v>
      </c>
      <c r="I198" s="261" t="s">
        <v>324</v>
      </c>
      <c r="J198" s="261" t="s">
        <v>324</v>
      </c>
      <c r="K198" s="261" t="s">
        <v>323</v>
      </c>
      <c r="L198" s="261" t="s">
        <v>322</v>
      </c>
      <c r="M198" s="261"/>
      <c r="N198" s="261"/>
      <c r="O198" s="261"/>
      <c r="P198" s="261"/>
      <c r="Q198" s="261"/>
      <c r="R198" s="261"/>
      <c r="S198" s="261"/>
      <c r="T198" s="261"/>
      <c r="U198" s="261"/>
      <c r="V198" s="261"/>
      <c r="W198" s="261"/>
      <c r="X198" s="261"/>
      <c r="Y198" s="261"/>
      <c r="Z198" s="261"/>
      <c r="AA198" s="261"/>
      <c r="AB198" s="261"/>
      <c r="AC198" s="261"/>
      <c r="AD198" s="261"/>
      <c r="AE198" s="261"/>
      <c r="AF198" s="261"/>
      <c r="AG198" s="261"/>
      <c r="AH198" s="261"/>
      <c r="AI198" s="261"/>
      <c r="AJ198" s="261"/>
      <c r="AK198" s="261"/>
      <c r="AL198" s="261"/>
      <c r="AM198" s="261"/>
      <c r="AN198" s="261"/>
      <c r="AO198" s="261"/>
      <c r="AP198" s="261"/>
      <c r="AQ198" s="261"/>
      <c r="AR198" s="261" t="e">
        <v>#N/A</v>
      </c>
    </row>
    <row r="199" spans="1:44">
      <c r="A199" s="261">
        <v>120536</v>
      </c>
      <c r="B199" s="43" t="s">
        <v>3767</v>
      </c>
      <c r="C199" s="261" t="s">
        <v>323</v>
      </c>
      <c r="D199" s="261" t="s">
        <v>324</v>
      </c>
      <c r="E199" s="261" t="s">
        <v>322</v>
      </c>
      <c r="F199" s="261" t="s">
        <v>324</v>
      </c>
      <c r="G199" s="261" t="s">
        <v>323</v>
      </c>
      <c r="H199" s="261" t="s">
        <v>322</v>
      </c>
      <c r="I199" s="261" t="s">
        <v>323</v>
      </c>
      <c r="J199" s="261" t="s">
        <v>323</v>
      </c>
      <c r="K199" s="261" t="s">
        <v>322</v>
      </c>
      <c r="L199" s="261" t="s">
        <v>323</v>
      </c>
      <c r="M199" s="261"/>
      <c r="N199" s="261"/>
      <c r="O199" s="261"/>
      <c r="P199" s="261"/>
      <c r="Q199" s="261"/>
      <c r="R199" s="261"/>
      <c r="S199" s="261"/>
      <c r="T199" s="261"/>
      <c r="U199" s="261"/>
      <c r="V199" s="261"/>
      <c r="W199" s="261"/>
      <c r="X199" s="261"/>
      <c r="Y199" s="261"/>
      <c r="Z199" s="261"/>
      <c r="AA199" s="261"/>
      <c r="AB199" s="261"/>
      <c r="AC199" s="261"/>
      <c r="AD199" s="261"/>
      <c r="AE199" s="261"/>
      <c r="AF199" s="261"/>
      <c r="AG199" s="261"/>
      <c r="AH199" s="261"/>
      <c r="AI199" s="261"/>
      <c r="AJ199" s="261"/>
      <c r="AK199" s="261"/>
      <c r="AL199" s="261"/>
      <c r="AM199" s="261"/>
      <c r="AN199" s="261"/>
      <c r="AO199" s="261"/>
      <c r="AP199" s="261"/>
      <c r="AQ199" s="261"/>
      <c r="AR199" s="261" t="e">
        <v>#N/A</v>
      </c>
    </row>
    <row r="200" spans="1:44">
      <c r="A200" s="261">
        <v>120546</v>
      </c>
      <c r="B200" s="43" t="s">
        <v>3767</v>
      </c>
      <c r="C200" s="261" t="s">
        <v>324</v>
      </c>
      <c r="D200" s="261" t="s">
        <v>322</v>
      </c>
      <c r="E200" s="261" t="s">
        <v>322</v>
      </c>
      <c r="F200" s="261" t="s">
        <v>322</v>
      </c>
      <c r="G200" s="261" t="s">
        <v>324</v>
      </c>
      <c r="H200" s="261" t="s">
        <v>322</v>
      </c>
      <c r="I200" s="261" t="s">
        <v>323</v>
      </c>
      <c r="J200" s="261" t="s">
        <v>323</v>
      </c>
      <c r="K200" s="261" t="s">
        <v>323</v>
      </c>
      <c r="L200" s="261" t="s">
        <v>322</v>
      </c>
      <c r="M200" s="261"/>
      <c r="N200" s="261"/>
      <c r="O200" s="261"/>
      <c r="P200" s="261"/>
      <c r="Q200" s="261"/>
      <c r="R200" s="261"/>
      <c r="S200" s="261"/>
      <c r="T200" s="261"/>
      <c r="U200" s="261"/>
      <c r="V200" s="261"/>
      <c r="W200" s="261"/>
      <c r="X200" s="261"/>
      <c r="Y200" s="261"/>
      <c r="Z200" s="261"/>
      <c r="AA200" s="261"/>
      <c r="AB200" s="261"/>
      <c r="AC200" s="261"/>
      <c r="AD200" s="261"/>
      <c r="AE200" s="261"/>
      <c r="AF200" s="261"/>
      <c r="AG200" s="261"/>
      <c r="AH200" s="261"/>
      <c r="AI200" s="261"/>
      <c r="AJ200" s="261"/>
      <c r="AK200" s="261"/>
      <c r="AL200" s="261"/>
      <c r="AM200" s="261"/>
      <c r="AN200" s="261"/>
      <c r="AO200" s="261"/>
      <c r="AP200" s="261"/>
      <c r="AQ200" s="261"/>
      <c r="AR200" s="261" t="e">
        <v>#N/A</v>
      </c>
    </row>
    <row r="201" spans="1:44">
      <c r="A201" s="261">
        <v>120547</v>
      </c>
      <c r="B201" s="43" t="s">
        <v>3767</v>
      </c>
      <c r="C201" s="261" t="s">
        <v>324</v>
      </c>
      <c r="D201" s="261" t="s">
        <v>324</v>
      </c>
      <c r="E201" s="261" t="s">
        <v>324</v>
      </c>
      <c r="F201" s="261" t="s">
        <v>324</v>
      </c>
      <c r="G201" s="261" t="s">
        <v>323</v>
      </c>
      <c r="H201" s="261" t="s">
        <v>324</v>
      </c>
      <c r="I201" s="261" t="s">
        <v>322</v>
      </c>
      <c r="J201" s="261" t="s">
        <v>324</v>
      </c>
      <c r="K201" s="261" t="s">
        <v>323</v>
      </c>
      <c r="L201" s="261" t="s">
        <v>324</v>
      </c>
      <c r="M201" s="261"/>
      <c r="N201" s="261"/>
      <c r="O201" s="261"/>
      <c r="P201" s="261"/>
      <c r="Q201" s="261"/>
      <c r="R201" s="261"/>
      <c r="S201" s="261"/>
      <c r="T201" s="261"/>
      <c r="U201" s="261"/>
      <c r="V201" s="261"/>
      <c r="W201" s="261"/>
      <c r="X201" s="261"/>
      <c r="Y201" s="261"/>
      <c r="Z201" s="261"/>
      <c r="AA201" s="261"/>
      <c r="AB201" s="261"/>
      <c r="AC201" s="261"/>
      <c r="AD201" s="261"/>
      <c r="AE201" s="261"/>
      <c r="AF201" s="261"/>
      <c r="AG201" s="261"/>
      <c r="AH201" s="261"/>
      <c r="AI201" s="261"/>
      <c r="AJ201" s="261"/>
      <c r="AK201" s="261"/>
      <c r="AL201" s="261"/>
      <c r="AM201" s="261"/>
      <c r="AN201" s="261"/>
      <c r="AO201" s="261"/>
      <c r="AP201" s="261"/>
      <c r="AQ201" s="261"/>
      <c r="AR201" s="261" t="e">
        <v>#N/A</v>
      </c>
    </row>
    <row r="202" spans="1:44">
      <c r="A202" s="261">
        <v>120570</v>
      </c>
      <c r="B202" s="43" t="s">
        <v>3767</v>
      </c>
      <c r="C202" s="261" t="s">
        <v>324</v>
      </c>
      <c r="D202" s="261" t="s">
        <v>324</v>
      </c>
      <c r="E202" s="261" t="s">
        <v>322</v>
      </c>
      <c r="F202" s="261" t="s">
        <v>324</v>
      </c>
      <c r="G202" s="261" t="s">
        <v>324</v>
      </c>
      <c r="H202" s="261" t="s">
        <v>324</v>
      </c>
      <c r="I202" s="261" t="s">
        <v>324</v>
      </c>
      <c r="J202" s="261" t="s">
        <v>324</v>
      </c>
      <c r="K202" s="261" t="s">
        <v>323</v>
      </c>
      <c r="L202" s="261" t="s">
        <v>324</v>
      </c>
      <c r="M202" s="261"/>
      <c r="N202" s="261"/>
      <c r="O202" s="261"/>
      <c r="P202" s="261"/>
      <c r="Q202" s="261"/>
      <c r="R202" s="261"/>
      <c r="S202" s="261"/>
      <c r="T202" s="261"/>
      <c r="U202" s="261"/>
      <c r="V202" s="261"/>
      <c r="W202" s="261"/>
      <c r="X202" s="261"/>
      <c r="Y202" s="261"/>
      <c r="Z202" s="261"/>
      <c r="AA202" s="261"/>
      <c r="AB202" s="261"/>
      <c r="AC202" s="261"/>
      <c r="AD202" s="261"/>
      <c r="AE202" s="261"/>
      <c r="AF202" s="261"/>
      <c r="AG202" s="261"/>
      <c r="AH202" s="261"/>
      <c r="AI202" s="261"/>
      <c r="AJ202" s="261"/>
      <c r="AK202" s="261"/>
      <c r="AL202" s="261"/>
      <c r="AM202" s="261"/>
      <c r="AN202" s="261"/>
      <c r="AO202" s="261"/>
      <c r="AP202" s="261"/>
      <c r="AQ202" s="261"/>
      <c r="AR202" s="261" t="e">
        <v>#N/A</v>
      </c>
    </row>
    <row r="203" spans="1:44">
      <c r="A203" s="261">
        <v>120591</v>
      </c>
      <c r="B203" s="43" t="s">
        <v>3767</v>
      </c>
      <c r="C203" s="261" t="s">
        <v>324</v>
      </c>
      <c r="D203" s="261" t="s">
        <v>322</v>
      </c>
      <c r="E203" s="261" t="s">
        <v>322</v>
      </c>
      <c r="F203" s="261" t="s">
        <v>323</v>
      </c>
      <c r="G203" s="261" t="s">
        <v>322</v>
      </c>
      <c r="H203" s="261" t="s">
        <v>324</v>
      </c>
      <c r="I203" s="261" t="s">
        <v>324</v>
      </c>
      <c r="J203" s="261" t="s">
        <v>322</v>
      </c>
      <c r="K203" s="261" t="s">
        <v>323</v>
      </c>
      <c r="L203" s="261" t="s">
        <v>324</v>
      </c>
      <c r="M203" s="261"/>
      <c r="N203" s="261"/>
      <c r="O203" s="261"/>
      <c r="P203" s="261"/>
      <c r="Q203" s="261"/>
      <c r="R203" s="261"/>
      <c r="S203" s="261"/>
      <c r="T203" s="261"/>
      <c r="U203" s="261"/>
      <c r="V203" s="261"/>
      <c r="W203" s="261"/>
      <c r="X203" s="261"/>
      <c r="Y203" s="261"/>
      <c r="Z203" s="261"/>
      <c r="AA203" s="261"/>
      <c r="AB203" s="261"/>
      <c r="AC203" s="261"/>
      <c r="AD203" s="261"/>
      <c r="AE203" s="261"/>
      <c r="AF203" s="261"/>
      <c r="AG203" s="261"/>
      <c r="AH203" s="261"/>
      <c r="AI203" s="261"/>
      <c r="AJ203" s="261"/>
      <c r="AK203" s="261"/>
      <c r="AL203" s="261"/>
      <c r="AM203" s="261"/>
      <c r="AN203" s="261"/>
      <c r="AO203" s="261"/>
      <c r="AP203" s="261"/>
      <c r="AQ203" s="261"/>
      <c r="AR203" s="261" t="e">
        <v>#N/A</v>
      </c>
    </row>
    <row r="204" spans="1:44">
      <c r="A204" s="261">
        <v>120594</v>
      </c>
      <c r="B204" s="43" t="s">
        <v>3767</v>
      </c>
      <c r="C204" s="261" t="s">
        <v>324</v>
      </c>
      <c r="D204" s="261" t="s">
        <v>324</v>
      </c>
      <c r="E204" s="261" t="s">
        <v>322</v>
      </c>
      <c r="F204" s="261" t="s">
        <v>324</v>
      </c>
      <c r="G204" s="261" t="s">
        <v>324</v>
      </c>
      <c r="H204" s="261" t="s">
        <v>324</v>
      </c>
      <c r="I204" s="261" t="s">
        <v>324</v>
      </c>
      <c r="J204" s="261" t="s">
        <v>324</v>
      </c>
      <c r="K204" s="261" t="s">
        <v>324</v>
      </c>
      <c r="L204" s="261" t="s">
        <v>324</v>
      </c>
      <c r="M204" s="261"/>
      <c r="N204" s="261"/>
      <c r="O204" s="261"/>
      <c r="P204" s="261"/>
      <c r="Q204" s="261"/>
      <c r="R204" s="261"/>
      <c r="S204" s="261"/>
      <c r="T204" s="261"/>
      <c r="U204" s="261"/>
      <c r="V204" s="261"/>
      <c r="W204" s="261"/>
      <c r="X204" s="261"/>
      <c r="Y204" s="261"/>
      <c r="Z204" s="261"/>
      <c r="AA204" s="261"/>
      <c r="AB204" s="261"/>
      <c r="AC204" s="261"/>
      <c r="AD204" s="261"/>
      <c r="AE204" s="261"/>
      <c r="AF204" s="261"/>
      <c r="AG204" s="261"/>
      <c r="AH204" s="261"/>
      <c r="AI204" s="261"/>
      <c r="AJ204" s="261"/>
      <c r="AK204" s="261"/>
      <c r="AL204" s="261"/>
      <c r="AM204" s="261"/>
      <c r="AN204" s="261"/>
      <c r="AO204" s="261"/>
      <c r="AP204" s="261"/>
      <c r="AQ204" s="261"/>
      <c r="AR204" s="261" t="e">
        <v>#N/A</v>
      </c>
    </row>
    <row r="205" spans="1:44">
      <c r="A205" s="261">
        <v>120596</v>
      </c>
      <c r="B205" s="43" t="s">
        <v>3767</v>
      </c>
      <c r="C205" s="261" t="s">
        <v>324</v>
      </c>
      <c r="D205" s="261" t="s">
        <v>322</v>
      </c>
      <c r="E205" s="261" t="s">
        <v>324</v>
      </c>
      <c r="F205" s="261" t="s">
        <v>322</v>
      </c>
      <c r="G205" s="261" t="s">
        <v>324</v>
      </c>
      <c r="H205" s="261" t="s">
        <v>324</v>
      </c>
      <c r="I205" s="261" t="s">
        <v>322</v>
      </c>
      <c r="J205" s="261" t="s">
        <v>324</v>
      </c>
      <c r="K205" s="261" t="s">
        <v>322</v>
      </c>
      <c r="L205" s="261" t="s">
        <v>322</v>
      </c>
      <c r="M205" s="261"/>
      <c r="N205" s="261"/>
      <c r="O205" s="261"/>
      <c r="P205" s="261"/>
      <c r="Q205" s="261"/>
      <c r="R205" s="261"/>
      <c r="S205" s="261"/>
      <c r="T205" s="261"/>
      <c r="U205" s="261"/>
      <c r="V205" s="261"/>
      <c r="W205" s="261"/>
      <c r="X205" s="261"/>
      <c r="Y205" s="261"/>
      <c r="Z205" s="261"/>
      <c r="AA205" s="261"/>
      <c r="AB205" s="261"/>
      <c r="AC205" s="261"/>
      <c r="AD205" s="261"/>
      <c r="AE205" s="261"/>
      <c r="AF205" s="261"/>
      <c r="AG205" s="261"/>
      <c r="AH205" s="261"/>
      <c r="AI205" s="261"/>
      <c r="AJ205" s="261"/>
      <c r="AK205" s="261"/>
      <c r="AL205" s="261"/>
      <c r="AM205" s="261"/>
      <c r="AN205" s="261"/>
      <c r="AO205" s="261"/>
      <c r="AP205" s="261"/>
      <c r="AQ205" s="261"/>
      <c r="AR205" s="261" t="e">
        <v>#N/A</v>
      </c>
    </row>
    <row r="206" spans="1:44">
      <c r="A206" s="261">
        <v>120622</v>
      </c>
      <c r="B206" s="43" t="s">
        <v>3767</v>
      </c>
      <c r="C206" s="261" t="s">
        <v>324</v>
      </c>
      <c r="D206" s="261" t="s">
        <v>322</v>
      </c>
      <c r="E206" s="261" t="s">
        <v>322</v>
      </c>
      <c r="F206" s="261" t="s">
        <v>322</v>
      </c>
      <c r="G206" s="261" t="s">
        <v>322</v>
      </c>
      <c r="H206" s="261" t="s">
        <v>324</v>
      </c>
      <c r="I206" s="261" t="s">
        <v>322</v>
      </c>
      <c r="J206" s="261" t="s">
        <v>323</v>
      </c>
      <c r="K206" s="261" t="s">
        <v>323</v>
      </c>
      <c r="L206" s="261" t="s">
        <v>323</v>
      </c>
      <c r="M206" s="261"/>
      <c r="N206" s="261"/>
      <c r="O206" s="261"/>
      <c r="P206" s="261"/>
      <c r="Q206" s="261"/>
      <c r="R206" s="261"/>
      <c r="S206" s="261"/>
      <c r="T206" s="261"/>
      <c r="U206" s="261"/>
      <c r="V206" s="261"/>
      <c r="W206" s="261"/>
      <c r="X206" s="261"/>
      <c r="Y206" s="261"/>
      <c r="Z206" s="261"/>
      <c r="AA206" s="261"/>
      <c r="AB206" s="261"/>
      <c r="AC206" s="261"/>
      <c r="AD206" s="261"/>
      <c r="AE206" s="261"/>
      <c r="AF206" s="261"/>
      <c r="AG206" s="261"/>
      <c r="AH206" s="261"/>
      <c r="AI206" s="261"/>
      <c r="AJ206" s="261"/>
      <c r="AK206" s="261"/>
      <c r="AL206" s="261"/>
      <c r="AM206" s="261"/>
      <c r="AN206" s="261"/>
      <c r="AO206" s="261"/>
      <c r="AP206" s="261"/>
      <c r="AQ206" s="261"/>
      <c r="AR206" s="261" t="e">
        <v>#N/A</v>
      </c>
    </row>
    <row r="207" spans="1:44">
      <c r="A207" s="261">
        <v>120630</v>
      </c>
      <c r="B207" s="43" t="s">
        <v>3767</v>
      </c>
      <c r="C207" s="261" t="s">
        <v>324</v>
      </c>
      <c r="D207" s="261" t="s">
        <v>324</v>
      </c>
      <c r="E207" s="261" t="s">
        <v>322</v>
      </c>
      <c r="F207" s="261" t="s">
        <v>323</v>
      </c>
      <c r="G207" s="261" t="s">
        <v>323</v>
      </c>
      <c r="H207" s="261" t="s">
        <v>324</v>
      </c>
      <c r="I207" s="261" t="s">
        <v>322</v>
      </c>
      <c r="J207" s="261" t="s">
        <v>324</v>
      </c>
      <c r="K207" s="261" t="s">
        <v>323</v>
      </c>
      <c r="L207" s="261" t="s">
        <v>323</v>
      </c>
      <c r="M207" s="261"/>
      <c r="N207" s="261"/>
      <c r="O207" s="261"/>
      <c r="P207" s="261"/>
      <c r="Q207" s="261"/>
      <c r="R207" s="261"/>
      <c r="S207" s="261"/>
      <c r="T207" s="261"/>
      <c r="U207" s="261"/>
      <c r="V207" s="261"/>
      <c r="W207" s="261"/>
      <c r="X207" s="261"/>
      <c r="Y207" s="261"/>
      <c r="Z207" s="261"/>
      <c r="AA207" s="261"/>
      <c r="AB207" s="261"/>
      <c r="AC207" s="261"/>
      <c r="AD207" s="261"/>
      <c r="AE207" s="261"/>
      <c r="AF207" s="261"/>
      <c r="AG207" s="261"/>
      <c r="AH207" s="261"/>
      <c r="AI207" s="261"/>
      <c r="AJ207" s="261"/>
      <c r="AK207" s="261"/>
      <c r="AL207" s="261"/>
      <c r="AM207" s="261"/>
      <c r="AN207" s="261"/>
      <c r="AO207" s="261"/>
      <c r="AP207" s="261"/>
      <c r="AQ207" s="261"/>
      <c r="AR207" s="261" t="e">
        <v>#N/A</v>
      </c>
    </row>
    <row r="208" spans="1:44">
      <c r="A208" s="261">
        <v>120641</v>
      </c>
      <c r="B208" s="43" t="s">
        <v>3767</v>
      </c>
      <c r="C208" s="261" t="s">
        <v>322</v>
      </c>
      <c r="D208" s="261" t="s">
        <v>324</v>
      </c>
      <c r="E208" s="261" t="s">
        <v>322</v>
      </c>
      <c r="F208" s="261" t="s">
        <v>323</v>
      </c>
      <c r="G208" s="261" t="s">
        <v>322</v>
      </c>
      <c r="H208" s="261" t="s">
        <v>323</v>
      </c>
      <c r="I208" s="261" t="s">
        <v>323</v>
      </c>
      <c r="J208" s="261" t="s">
        <v>323</v>
      </c>
      <c r="K208" s="261" t="s">
        <v>323</v>
      </c>
      <c r="L208" s="261" t="s">
        <v>323</v>
      </c>
      <c r="M208" s="261"/>
      <c r="N208" s="261"/>
      <c r="O208" s="261"/>
      <c r="P208" s="261"/>
      <c r="Q208" s="261"/>
      <c r="R208" s="261"/>
      <c r="S208" s="261"/>
      <c r="T208" s="261"/>
      <c r="U208" s="261"/>
      <c r="V208" s="261"/>
      <c r="W208" s="261"/>
      <c r="X208" s="261"/>
      <c r="Y208" s="261"/>
      <c r="Z208" s="261"/>
      <c r="AA208" s="261"/>
      <c r="AB208" s="261"/>
      <c r="AC208" s="261"/>
      <c r="AD208" s="261"/>
      <c r="AE208" s="261"/>
      <c r="AF208" s="261"/>
      <c r="AG208" s="261"/>
      <c r="AH208" s="261"/>
      <c r="AI208" s="261"/>
      <c r="AJ208" s="261"/>
      <c r="AK208" s="261"/>
      <c r="AL208" s="261"/>
      <c r="AM208" s="261"/>
      <c r="AN208" s="261"/>
      <c r="AO208" s="261"/>
      <c r="AP208" s="261"/>
      <c r="AQ208" s="261"/>
      <c r="AR208" s="261" t="e">
        <v>#N/A</v>
      </c>
    </row>
    <row r="209" spans="1:44">
      <c r="A209" s="261">
        <v>120654</v>
      </c>
      <c r="B209" s="43" t="s">
        <v>3767</v>
      </c>
      <c r="C209" s="261" t="s">
        <v>322</v>
      </c>
      <c r="D209" s="261" t="s">
        <v>322</v>
      </c>
      <c r="E209" s="261" t="s">
        <v>322</v>
      </c>
      <c r="F209" s="261" t="s">
        <v>322</v>
      </c>
      <c r="G209" s="261" t="s">
        <v>322</v>
      </c>
      <c r="H209" s="261" t="s">
        <v>324</v>
      </c>
      <c r="I209" s="261" t="s">
        <v>323</v>
      </c>
      <c r="J209" s="261" t="s">
        <v>323</v>
      </c>
      <c r="K209" s="261" t="s">
        <v>323</v>
      </c>
      <c r="L209" s="261" t="s">
        <v>323</v>
      </c>
      <c r="M209" s="261"/>
      <c r="N209" s="261"/>
      <c r="O209" s="261"/>
      <c r="P209" s="261"/>
      <c r="Q209" s="261"/>
      <c r="R209" s="261"/>
      <c r="S209" s="261"/>
      <c r="T209" s="261"/>
      <c r="U209" s="261"/>
      <c r="V209" s="261"/>
      <c r="W209" s="261"/>
      <c r="X209" s="261"/>
      <c r="Y209" s="261"/>
      <c r="Z209" s="261"/>
      <c r="AA209" s="261"/>
      <c r="AB209" s="261"/>
      <c r="AC209" s="261"/>
      <c r="AD209" s="261"/>
      <c r="AE209" s="261"/>
      <c r="AF209" s="261"/>
      <c r="AG209" s="261"/>
      <c r="AH209" s="261"/>
      <c r="AI209" s="261"/>
      <c r="AJ209" s="261"/>
      <c r="AK209" s="261"/>
      <c r="AL209" s="261"/>
      <c r="AM209" s="261"/>
      <c r="AN209" s="261"/>
      <c r="AO209" s="261"/>
      <c r="AP209" s="261"/>
      <c r="AQ209" s="261"/>
      <c r="AR209" s="261" t="e">
        <v>#N/A</v>
      </c>
    </row>
    <row r="210" spans="1:44">
      <c r="A210" s="261">
        <v>120662</v>
      </c>
      <c r="B210" s="43" t="s">
        <v>3767</v>
      </c>
      <c r="C210" s="261" t="s">
        <v>322</v>
      </c>
      <c r="D210" s="261" t="s">
        <v>324</v>
      </c>
      <c r="E210" s="261" t="s">
        <v>324</v>
      </c>
      <c r="F210" s="261" t="s">
        <v>322</v>
      </c>
      <c r="G210" s="261" t="s">
        <v>322</v>
      </c>
      <c r="H210" s="261" t="s">
        <v>324</v>
      </c>
      <c r="I210" s="261" t="s">
        <v>324</v>
      </c>
      <c r="J210" s="261" t="s">
        <v>324</v>
      </c>
      <c r="K210" s="261" t="s">
        <v>324</v>
      </c>
      <c r="L210" s="261" t="s">
        <v>324</v>
      </c>
      <c r="M210" s="261"/>
      <c r="N210" s="261"/>
      <c r="O210" s="261"/>
      <c r="P210" s="261"/>
      <c r="Q210" s="261"/>
      <c r="R210" s="261"/>
      <c r="S210" s="261"/>
      <c r="T210" s="261"/>
      <c r="U210" s="261"/>
      <c r="V210" s="261"/>
      <c r="W210" s="261"/>
      <c r="X210" s="261"/>
      <c r="Y210" s="261"/>
      <c r="Z210" s="261"/>
      <c r="AA210" s="261"/>
      <c r="AB210" s="261"/>
      <c r="AC210" s="261"/>
      <c r="AD210" s="261"/>
      <c r="AE210" s="261"/>
      <c r="AF210" s="261"/>
      <c r="AG210" s="261"/>
      <c r="AH210" s="261"/>
      <c r="AI210" s="261"/>
      <c r="AJ210" s="261"/>
      <c r="AK210" s="261"/>
      <c r="AL210" s="261"/>
      <c r="AM210" s="261"/>
      <c r="AN210" s="261"/>
      <c r="AO210" s="261"/>
      <c r="AP210" s="261"/>
      <c r="AQ210" s="261"/>
      <c r="AR210" s="261" t="e">
        <v>#N/A</v>
      </c>
    </row>
    <row r="211" spans="1:44">
      <c r="A211" s="261">
        <v>120668</v>
      </c>
      <c r="B211" s="43" t="s">
        <v>3767</v>
      </c>
      <c r="C211" s="261" t="s">
        <v>324</v>
      </c>
      <c r="D211" s="261" t="s">
        <v>324</v>
      </c>
      <c r="E211" s="261" t="s">
        <v>324</v>
      </c>
      <c r="F211" s="261" t="s">
        <v>324</v>
      </c>
      <c r="G211" s="261" t="s">
        <v>324</v>
      </c>
      <c r="H211" s="261" t="s">
        <v>324</v>
      </c>
      <c r="I211" s="261" t="s">
        <v>324</v>
      </c>
      <c r="J211" s="261" t="s">
        <v>324</v>
      </c>
      <c r="K211" s="261" t="s">
        <v>323</v>
      </c>
      <c r="L211" s="261" t="s">
        <v>323</v>
      </c>
      <c r="M211" s="261"/>
      <c r="N211" s="261"/>
      <c r="O211" s="261"/>
      <c r="P211" s="261"/>
      <c r="Q211" s="261"/>
      <c r="R211" s="261"/>
      <c r="S211" s="261"/>
      <c r="T211" s="261"/>
      <c r="U211" s="261"/>
      <c r="V211" s="261"/>
      <c r="W211" s="261"/>
      <c r="X211" s="261"/>
      <c r="Y211" s="261"/>
      <c r="Z211" s="261"/>
      <c r="AA211" s="261"/>
      <c r="AB211" s="261"/>
      <c r="AC211" s="261"/>
      <c r="AD211" s="261"/>
      <c r="AE211" s="261"/>
      <c r="AF211" s="261"/>
      <c r="AG211" s="261"/>
      <c r="AH211" s="261"/>
      <c r="AI211" s="261"/>
      <c r="AJ211" s="261"/>
      <c r="AK211" s="261"/>
      <c r="AL211" s="261"/>
      <c r="AM211" s="261"/>
      <c r="AN211" s="261"/>
      <c r="AO211" s="261"/>
      <c r="AP211" s="261"/>
      <c r="AQ211" s="261"/>
      <c r="AR211" s="261" t="e">
        <v>#N/A</v>
      </c>
    </row>
    <row r="212" spans="1:44">
      <c r="A212" s="261">
        <v>120669</v>
      </c>
      <c r="B212" s="43" t="s">
        <v>3767</v>
      </c>
      <c r="C212" s="261" t="s">
        <v>324</v>
      </c>
      <c r="D212" s="261" t="s">
        <v>324</v>
      </c>
      <c r="E212" s="261" t="s">
        <v>322</v>
      </c>
      <c r="F212" s="261" t="s">
        <v>324</v>
      </c>
      <c r="G212" s="261" t="s">
        <v>322</v>
      </c>
      <c r="H212" s="261" t="s">
        <v>324</v>
      </c>
      <c r="I212" s="261" t="s">
        <v>323</v>
      </c>
      <c r="J212" s="261" t="s">
        <v>323</v>
      </c>
      <c r="K212" s="261" t="s">
        <v>323</v>
      </c>
      <c r="L212" s="261" t="s">
        <v>323</v>
      </c>
      <c r="M212" s="261"/>
      <c r="N212" s="261"/>
      <c r="O212" s="261"/>
      <c r="P212" s="261"/>
      <c r="Q212" s="261"/>
      <c r="R212" s="261"/>
      <c r="S212" s="261"/>
      <c r="T212" s="261"/>
      <c r="U212" s="261"/>
      <c r="V212" s="261"/>
      <c r="W212" s="261"/>
      <c r="X212" s="261"/>
      <c r="Y212" s="261"/>
      <c r="Z212" s="261"/>
      <c r="AA212" s="261"/>
      <c r="AB212" s="261"/>
      <c r="AC212" s="261"/>
      <c r="AD212" s="261"/>
      <c r="AE212" s="261"/>
      <c r="AF212" s="261"/>
      <c r="AG212" s="261"/>
      <c r="AH212" s="261"/>
      <c r="AI212" s="261"/>
      <c r="AJ212" s="261"/>
      <c r="AK212" s="261"/>
      <c r="AL212" s="261"/>
      <c r="AM212" s="261"/>
      <c r="AN212" s="261"/>
      <c r="AO212" s="261"/>
      <c r="AP212" s="261"/>
      <c r="AQ212" s="261"/>
      <c r="AR212" s="261" t="e">
        <v>#N/A</v>
      </c>
    </row>
    <row r="213" spans="1:44">
      <c r="A213" s="261">
        <v>120685</v>
      </c>
      <c r="B213" s="43" t="s">
        <v>3767</v>
      </c>
      <c r="C213" s="261" t="s">
        <v>322</v>
      </c>
      <c r="D213" s="261" t="s">
        <v>322</v>
      </c>
      <c r="E213" s="261" t="s">
        <v>322</v>
      </c>
      <c r="F213" s="261" t="s">
        <v>322</v>
      </c>
      <c r="G213" s="261" t="s">
        <v>322</v>
      </c>
      <c r="H213" s="261" t="s">
        <v>324</v>
      </c>
      <c r="I213" s="261" t="s">
        <v>322</v>
      </c>
      <c r="J213" s="261" t="s">
        <v>323</v>
      </c>
      <c r="K213" s="261" t="s">
        <v>323</v>
      </c>
      <c r="L213" s="261" t="s">
        <v>323</v>
      </c>
      <c r="M213" s="261"/>
      <c r="N213" s="261"/>
      <c r="O213" s="261"/>
      <c r="P213" s="261"/>
      <c r="Q213" s="261"/>
      <c r="R213" s="261"/>
      <c r="S213" s="261"/>
      <c r="T213" s="261"/>
      <c r="U213" s="261"/>
      <c r="V213" s="261"/>
      <c r="W213" s="261"/>
      <c r="X213" s="261"/>
      <c r="Y213" s="261"/>
      <c r="Z213" s="261"/>
      <c r="AA213" s="261"/>
      <c r="AB213" s="261"/>
      <c r="AC213" s="261"/>
      <c r="AD213" s="261"/>
      <c r="AE213" s="261"/>
      <c r="AF213" s="261"/>
      <c r="AG213" s="261"/>
      <c r="AH213" s="261"/>
      <c r="AI213" s="261"/>
      <c r="AJ213" s="261"/>
      <c r="AK213" s="261"/>
      <c r="AL213" s="261"/>
      <c r="AM213" s="261"/>
      <c r="AN213" s="261"/>
      <c r="AO213" s="261"/>
      <c r="AP213" s="261"/>
      <c r="AQ213" s="261"/>
      <c r="AR213" s="261" t="e">
        <v>#N/A</v>
      </c>
    </row>
    <row r="214" spans="1:44">
      <c r="A214" s="261">
        <v>120689</v>
      </c>
      <c r="B214" s="43" t="s">
        <v>3767</v>
      </c>
      <c r="C214" s="261" t="s">
        <v>322</v>
      </c>
      <c r="D214" s="261" t="s">
        <v>324</v>
      </c>
      <c r="E214" s="261" t="s">
        <v>322</v>
      </c>
      <c r="F214" s="261" t="s">
        <v>322</v>
      </c>
      <c r="G214" s="261" t="s">
        <v>322</v>
      </c>
      <c r="H214" s="261" t="s">
        <v>324</v>
      </c>
      <c r="I214" s="261" t="s">
        <v>322</v>
      </c>
      <c r="J214" s="261" t="s">
        <v>322</v>
      </c>
      <c r="K214" s="261" t="s">
        <v>324</v>
      </c>
      <c r="L214" s="261" t="s">
        <v>322</v>
      </c>
      <c r="M214" s="261"/>
      <c r="N214" s="261"/>
      <c r="O214" s="261"/>
      <c r="P214" s="261"/>
      <c r="Q214" s="261"/>
      <c r="R214" s="261"/>
      <c r="S214" s="261"/>
      <c r="T214" s="261"/>
      <c r="U214" s="261"/>
      <c r="V214" s="261"/>
      <c r="W214" s="261"/>
      <c r="X214" s="261"/>
      <c r="Y214" s="261"/>
      <c r="Z214" s="261"/>
      <c r="AA214" s="261"/>
      <c r="AB214" s="261"/>
      <c r="AC214" s="261"/>
      <c r="AD214" s="261"/>
      <c r="AE214" s="261"/>
      <c r="AF214" s="261"/>
      <c r="AG214" s="261"/>
      <c r="AH214" s="261"/>
      <c r="AI214" s="261"/>
      <c r="AJ214" s="261"/>
      <c r="AK214" s="261"/>
      <c r="AL214" s="261"/>
      <c r="AM214" s="261"/>
      <c r="AN214" s="261"/>
      <c r="AO214" s="261"/>
      <c r="AP214" s="261"/>
      <c r="AQ214" s="261"/>
      <c r="AR214" s="261" t="e">
        <v>#N/A</v>
      </c>
    </row>
    <row r="215" spans="1:44">
      <c r="A215" s="261">
        <v>120711</v>
      </c>
      <c r="B215" s="43" t="s">
        <v>3767</v>
      </c>
      <c r="C215" s="261" t="s">
        <v>322</v>
      </c>
      <c r="D215" s="261" t="s">
        <v>322</v>
      </c>
      <c r="E215" s="261" t="s">
        <v>324</v>
      </c>
      <c r="F215" s="261" t="s">
        <v>322</v>
      </c>
      <c r="G215" s="261" t="s">
        <v>322</v>
      </c>
      <c r="H215" s="261" t="s">
        <v>324</v>
      </c>
      <c r="I215" s="261" t="s">
        <v>324</v>
      </c>
      <c r="J215" s="261" t="s">
        <v>323</v>
      </c>
      <c r="K215" s="261" t="s">
        <v>323</v>
      </c>
      <c r="L215" s="261" t="s">
        <v>323</v>
      </c>
      <c r="M215" s="261"/>
      <c r="N215" s="261"/>
      <c r="O215" s="261"/>
      <c r="P215" s="261"/>
      <c r="Q215" s="261"/>
      <c r="R215" s="261"/>
      <c r="S215" s="261"/>
      <c r="T215" s="261"/>
      <c r="U215" s="261"/>
      <c r="V215" s="261"/>
      <c r="W215" s="261"/>
      <c r="X215" s="261"/>
      <c r="Y215" s="261"/>
      <c r="Z215" s="261"/>
      <c r="AA215" s="261"/>
      <c r="AB215" s="261"/>
      <c r="AC215" s="261"/>
      <c r="AD215" s="261"/>
      <c r="AE215" s="261"/>
      <c r="AF215" s="261"/>
      <c r="AG215" s="261"/>
      <c r="AH215" s="261"/>
      <c r="AI215" s="261"/>
      <c r="AJ215" s="261"/>
      <c r="AK215" s="261"/>
      <c r="AL215" s="261"/>
      <c r="AM215" s="261"/>
      <c r="AN215" s="261"/>
      <c r="AO215" s="261"/>
      <c r="AP215" s="261"/>
      <c r="AQ215" s="261"/>
      <c r="AR215" s="261" t="e">
        <v>#N/A</v>
      </c>
    </row>
    <row r="216" spans="1:44">
      <c r="A216" s="261">
        <v>120717</v>
      </c>
      <c r="B216" s="43" t="s">
        <v>3767</v>
      </c>
      <c r="C216" s="261" t="s">
        <v>324</v>
      </c>
      <c r="D216" s="261" t="s">
        <v>322</v>
      </c>
      <c r="E216" s="261" t="s">
        <v>322</v>
      </c>
      <c r="F216" s="261" t="s">
        <v>322</v>
      </c>
      <c r="G216" s="261" t="s">
        <v>324</v>
      </c>
      <c r="H216" s="261" t="s">
        <v>322</v>
      </c>
      <c r="I216" s="261" t="s">
        <v>324</v>
      </c>
      <c r="J216" s="261" t="s">
        <v>324</v>
      </c>
      <c r="K216" s="261" t="s">
        <v>322</v>
      </c>
      <c r="L216" s="261" t="s">
        <v>322</v>
      </c>
      <c r="M216" s="261"/>
      <c r="N216" s="261"/>
      <c r="O216" s="261"/>
      <c r="P216" s="261"/>
      <c r="Q216" s="261"/>
      <c r="R216" s="261"/>
      <c r="S216" s="261"/>
      <c r="T216" s="261"/>
      <c r="U216" s="261"/>
      <c r="V216" s="261"/>
      <c r="W216" s="261"/>
      <c r="X216" s="261"/>
      <c r="Y216" s="261"/>
      <c r="Z216" s="261"/>
      <c r="AA216" s="261"/>
      <c r="AB216" s="261"/>
      <c r="AC216" s="261"/>
      <c r="AD216" s="261"/>
      <c r="AE216" s="261"/>
      <c r="AF216" s="261"/>
      <c r="AG216" s="261"/>
      <c r="AH216" s="261"/>
      <c r="AI216" s="261"/>
      <c r="AJ216" s="261"/>
      <c r="AK216" s="261"/>
      <c r="AL216" s="261"/>
      <c r="AM216" s="261"/>
      <c r="AN216" s="261"/>
      <c r="AO216" s="261"/>
      <c r="AP216" s="261"/>
      <c r="AQ216" s="261"/>
      <c r="AR216" s="261" t="e">
        <v>#N/A</v>
      </c>
    </row>
    <row r="217" spans="1:44">
      <c r="A217" s="261">
        <v>120741</v>
      </c>
      <c r="B217" s="43" t="s">
        <v>3767</v>
      </c>
      <c r="C217" s="261" t="s">
        <v>322</v>
      </c>
      <c r="D217" s="261" t="s">
        <v>322</v>
      </c>
      <c r="E217" s="261" t="s">
        <v>322</v>
      </c>
      <c r="F217" s="261" t="s">
        <v>324</v>
      </c>
      <c r="G217" s="261" t="s">
        <v>323</v>
      </c>
      <c r="H217" s="261" t="s">
        <v>323</v>
      </c>
      <c r="I217" s="261" t="s">
        <v>323</v>
      </c>
      <c r="J217" s="261" t="s">
        <v>323</v>
      </c>
      <c r="K217" s="261" t="s">
        <v>323</v>
      </c>
      <c r="L217" s="261" t="s">
        <v>323</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t="e">
        <v>#N/A</v>
      </c>
    </row>
    <row r="218" spans="1:44">
      <c r="A218" s="261">
        <v>120761</v>
      </c>
      <c r="B218" s="43" t="s">
        <v>3767</v>
      </c>
      <c r="C218" s="261" t="s">
        <v>324</v>
      </c>
      <c r="D218" s="261" t="s">
        <v>324</v>
      </c>
      <c r="E218" s="261" t="s">
        <v>324</v>
      </c>
      <c r="F218" s="261" t="s">
        <v>322</v>
      </c>
      <c r="G218" s="261" t="s">
        <v>324</v>
      </c>
      <c r="H218" s="261" t="s">
        <v>324</v>
      </c>
      <c r="I218" s="261" t="s">
        <v>323</v>
      </c>
      <c r="J218" s="261" t="s">
        <v>323</v>
      </c>
      <c r="K218" s="261" t="s">
        <v>323</v>
      </c>
      <c r="L218" s="261" t="s">
        <v>324</v>
      </c>
      <c r="M218" s="261"/>
      <c r="N218" s="261"/>
      <c r="O218" s="261"/>
      <c r="P218" s="261"/>
      <c r="Q218" s="261"/>
      <c r="R218" s="261"/>
      <c r="S218" s="261"/>
      <c r="T218" s="261"/>
      <c r="U218" s="261"/>
      <c r="V218" s="261"/>
      <c r="W218" s="261"/>
      <c r="X218" s="261"/>
      <c r="Y218" s="261"/>
      <c r="Z218" s="261"/>
      <c r="AA218" s="261"/>
      <c r="AB218" s="261"/>
      <c r="AC218" s="261"/>
      <c r="AD218" s="261"/>
      <c r="AE218" s="261"/>
      <c r="AF218" s="261"/>
      <c r="AG218" s="261"/>
      <c r="AH218" s="261"/>
      <c r="AI218" s="261"/>
      <c r="AJ218" s="261"/>
      <c r="AK218" s="261"/>
      <c r="AL218" s="261"/>
      <c r="AM218" s="261"/>
      <c r="AN218" s="261"/>
      <c r="AO218" s="261"/>
      <c r="AP218" s="261"/>
      <c r="AQ218" s="261"/>
      <c r="AR218" s="261" t="e">
        <v>#N/A</v>
      </c>
    </row>
    <row r="219" spans="1:44">
      <c r="A219" s="261">
        <v>120784</v>
      </c>
      <c r="B219" s="43" t="s">
        <v>3767</v>
      </c>
      <c r="C219" s="261" t="s">
        <v>324</v>
      </c>
      <c r="D219" s="261" t="s">
        <v>322</v>
      </c>
      <c r="E219" s="261" t="s">
        <v>324</v>
      </c>
      <c r="F219" s="261" t="s">
        <v>324</v>
      </c>
      <c r="G219" s="261" t="s">
        <v>322</v>
      </c>
      <c r="H219" s="261" t="s">
        <v>324</v>
      </c>
      <c r="I219" s="261" t="s">
        <v>323</v>
      </c>
      <c r="J219" s="261" t="s">
        <v>323</v>
      </c>
      <c r="K219" s="261" t="s">
        <v>323</v>
      </c>
      <c r="L219" s="261" t="s">
        <v>323</v>
      </c>
      <c r="M219" s="261"/>
      <c r="N219" s="261"/>
      <c r="O219" s="261"/>
      <c r="P219" s="261"/>
      <c r="Q219" s="261"/>
      <c r="R219" s="261"/>
      <c r="S219" s="261"/>
      <c r="T219" s="261"/>
      <c r="U219" s="261"/>
      <c r="V219" s="261"/>
      <c r="W219" s="261"/>
      <c r="X219" s="261"/>
      <c r="Y219" s="261"/>
      <c r="Z219" s="261"/>
      <c r="AA219" s="261"/>
      <c r="AB219" s="261"/>
      <c r="AC219" s="261"/>
      <c r="AD219" s="261"/>
      <c r="AE219" s="261"/>
      <c r="AF219" s="261"/>
      <c r="AG219" s="261"/>
      <c r="AH219" s="261"/>
      <c r="AI219" s="261"/>
      <c r="AJ219" s="261"/>
      <c r="AK219" s="261"/>
      <c r="AL219" s="261"/>
      <c r="AM219" s="261"/>
      <c r="AN219" s="261"/>
      <c r="AO219" s="261"/>
      <c r="AP219" s="261"/>
      <c r="AQ219" s="261"/>
      <c r="AR219" s="261" t="e">
        <v>#N/A</v>
      </c>
    </row>
    <row r="220" spans="1:44">
      <c r="A220" s="261">
        <v>120795</v>
      </c>
      <c r="B220" s="43" t="s">
        <v>3767</v>
      </c>
      <c r="C220" s="261" t="s">
        <v>322</v>
      </c>
      <c r="D220" s="261" t="s">
        <v>324</v>
      </c>
      <c r="E220" s="261" t="s">
        <v>322</v>
      </c>
      <c r="F220" s="261" t="s">
        <v>322</v>
      </c>
      <c r="G220" s="261" t="s">
        <v>324</v>
      </c>
      <c r="H220" s="261" t="s">
        <v>323</v>
      </c>
      <c r="I220" s="261" t="s">
        <v>323</v>
      </c>
      <c r="J220" s="261" t="s">
        <v>323</v>
      </c>
      <c r="K220" s="261" t="s">
        <v>323</v>
      </c>
      <c r="L220" s="261" t="s">
        <v>323</v>
      </c>
      <c r="M220" s="261"/>
      <c r="N220" s="261"/>
      <c r="O220" s="261"/>
      <c r="P220" s="261"/>
      <c r="Q220" s="261"/>
      <c r="R220" s="261"/>
      <c r="S220" s="261"/>
      <c r="T220" s="261"/>
      <c r="U220" s="261"/>
      <c r="V220" s="261"/>
      <c r="W220" s="261"/>
      <c r="X220" s="261"/>
      <c r="Y220" s="261"/>
      <c r="Z220" s="261"/>
      <c r="AA220" s="261"/>
      <c r="AB220" s="261"/>
      <c r="AC220" s="261"/>
      <c r="AD220" s="261"/>
      <c r="AE220" s="261"/>
      <c r="AF220" s="261"/>
      <c r="AG220" s="261"/>
      <c r="AH220" s="261"/>
      <c r="AI220" s="261"/>
      <c r="AJ220" s="261"/>
      <c r="AK220" s="261"/>
      <c r="AL220" s="261"/>
      <c r="AM220" s="261"/>
      <c r="AN220" s="261"/>
      <c r="AO220" s="261"/>
      <c r="AP220" s="261"/>
      <c r="AQ220" s="261"/>
      <c r="AR220" s="261" t="e">
        <v>#N/A</v>
      </c>
    </row>
    <row r="221" spans="1:44">
      <c r="A221" s="261">
        <v>120797</v>
      </c>
      <c r="B221" s="43" t="s">
        <v>3767</v>
      </c>
      <c r="C221" s="261" t="s">
        <v>324</v>
      </c>
      <c r="D221" s="261" t="s">
        <v>324</v>
      </c>
      <c r="E221" s="261" t="s">
        <v>324</v>
      </c>
      <c r="F221" s="261" t="s">
        <v>323</v>
      </c>
      <c r="G221" s="261" t="s">
        <v>323</v>
      </c>
      <c r="H221" s="261" t="s">
        <v>323</v>
      </c>
      <c r="I221" s="261" t="s">
        <v>323</v>
      </c>
      <c r="J221" s="261" t="s">
        <v>324</v>
      </c>
      <c r="K221" s="261" t="s">
        <v>324</v>
      </c>
      <c r="L221" s="261" t="s">
        <v>323</v>
      </c>
      <c r="M221" s="261"/>
      <c r="N221" s="261"/>
      <c r="O221" s="261"/>
      <c r="P221" s="261"/>
      <c r="Q221" s="261"/>
      <c r="R221" s="261"/>
      <c r="S221" s="261"/>
      <c r="T221" s="261"/>
      <c r="U221" s="261"/>
      <c r="V221" s="261"/>
      <c r="W221" s="261"/>
      <c r="X221" s="261"/>
      <c r="Y221" s="261"/>
      <c r="Z221" s="261"/>
      <c r="AA221" s="261"/>
      <c r="AB221" s="261"/>
      <c r="AC221" s="261"/>
      <c r="AD221" s="261"/>
      <c r="AE221" s="261"/>
      <c r="AF221" s="261"/>
      <c r="AG221" s="261"/>
      <c r="AH221" s="261"/>
      <c r="AI221" s="261"/>
      <c r="AJ221" s="261"/>
      <c r="AK221" s="261"/>
      <c r="AL221" s="261"/>
      <c r="AM221" s="261"/>
      <c r="AN221" s="261"/>
      <c r="AO221" s="261"/>
      <c r="AP221" s="261"/>
      <c r="AQ221" s="261"/>
      <c r="AR221" s="261" t="e">
        <v>#N/A</v>
      </c>
    </row>
    <row r="222" spans="1:44">
      <c r="A222" s="261">
        <v>120804</v>
      </c>
      <c r="B222" s="43" t="s">
        <v>3767</v>
      </c>
      <c r="C222" s="261" t="s">
        <v>324</v>
      </c>
      <c r="D222" s="261" t="s">
        <v>324</v>
      </c>
      <c r="E222" s="261" t="s">
        <v>323</v>
      </c>
      <c r="F222" s="261" t="s">
        <v>322</v>
      </c>
      <c r="G222" s="261" t="s">
        <v>324</v>
      </c>
      <c r="H222" s="261" t="s">
        <v>322</v>
      </c>
      <c r="I222" s="261" t="s">
        <v>324</v>
      </c>
      <c r="J222" s="261" t="s">
        <v>322</v>
      </c>
      <c r="K222" s="261" t="s">
        <v>323</v>
      </c>
      <c r="L222" s="261" t="s">
        <v>322</v>
      </c>
      <c r="M222" s="261"/>
      <c r="N222" s="261"/>
      <c r="O222" s="261"/>
      <c r="P222" s="261"/>
      <c r="Q222" s="261"/>
      <c r="R222" s="261"/>
      <c r="S222" s="261"/>
      <c r="T222" s="261"/>
      <c r="U222" s="261"/>
      <c r="V222" s="261"/>
      <c r="W222" s="261"/>
      <c r="X222" s="261"/>
      <c r="Y222" s="261"/>
      <c r="Z222" s="261"/>
      <c r="AA222" s="261"/>
      <c r="AB222" s="261"/>
      <c r="AC222" s="261"/>
      <c r="AD222" s="261"/>
      <c r="AE222" s="261"/>
      <c r="AF222" s="261"/>
      <c r="AG222" s="261"/>
      <c r="AH222" s="261"/>
      <c r="AI222" s="261"/>
      <c r="AJ222" s="261"/>
      <c r="AK222" s="261"/>
      <c r="AL222" s="261"/>
      <c r="AM222" s="261"/>
      <c r="AN222" s="261"/>
      <c r="AO222" s="261"/>
      <c r="AP222" s="261"/>
      <c r="AQ222" s="261"/>
      <c r="AR222" s="261" t="e">
        <v>#N/A</v>
      </c>
    </row>
    <row r="223" spans="1:44">
      <c r="A223" s="261">
        <v>120810</v>
      </c>
      <c r="B223" s="43" t="s">
        <v>3767</v>
      </c>
      <c r="C223" s="261" t="s">
        <v>324</v>
      </c>
      <c r="D223" s="261" t="s">
        <v>322</v>
      </c>
      <c r="E223" s="261" t="s">
        <v>322</v>
      </c>
      <c r="F223" s="261" t="s">
        <v>322</v>
      </c>
      <c r="G223" s="261" t="s">
        <v>324</v>
      </c>
      <c r="H223" s="261" t="s">
        <v>323</v>
      </c>
      <c r="I223" s="261" t="s">
        <v>324</v>
      </c>
      <c r="J223" s="261" t="s">
        <v>323</v>
      </c>
      <c r="K223" s="261" t="s">
        <v>324</v>
      </c>
      <c r="L223" s="261" t="s">
        <v>324</v>
      </c>
      <c r="M223" s="261"/>
      <c r="N223" s="261"/>
      <c r="O223" s="261"/>
      <c r="P223" s="261"/>
      <c r="Q223" s="261"/>
      <c r="R223" s="261"/>
      <c r="S223" s="261"/>
      <c r="T223" s="261"/>
      <c r="U223" s="261"/>
      <c r="V223" s="261"/>
      <c r="W223" s="261"/>
      <c r="X223" s="261"/>
      <c r="Y223" s="261"/>
      <c r="Z223" s="261"/>
      <c r="AA223" s="261"/>
      <c r="AB223" s="261"/>
      <c r="AC223" s="261"/>
      <c r="AD223" s="261"/>
      <c r="AE223" s="261"/>
      <c r="AF223" s="261"/>
      <c r="AG223" s="261"/>
      <c r="AH223" s="261"/>
      <c r="AI223" s="261"/>
      <c r="AJ223" s="261"/>
      <c r="AK223" s="261"/>
      <c r="AL223" s="261"/>
      <c r="AM223" s="261"/>
      <c r="AN223" s="261"/>
      <c r="AO223" s="261"/>
      <c r="AP223" s="261"/>
      <c r="AQ223" s="261"/>
      <c r="AR223" s="261" t="e">
        <v>#N/A</v>
      </c>
    </row>
    <row r="224" spans="1:44">
      <c r="A224" s="261">
        <v>120813</v>
      </c>
      <c r="B224" s="43" t="s">
        <v>3767</v>
      </c>
      <c r="C224" s="261" t="s">
        <v>322</v>
      </c>
      <c r="D224" s="261" t="s">
        <v>322</v>
      </c>
      <c r="E224" s="261" t="s">
        <v>324</v>
      </c>
      <c r="F224" s="261" t="s">
        <v>324</v>
      </c>
      <c r="G224" s="261" t="s">
        <v>324</v>
      </c>
      <c r="H224" s="261" t="s">
        <v>322</v>
      </c>
      <c r="I224" s="261" t="s">
        <v>324</v>
      </c>
      <c r="J224" s="261" t="s">
        <v>323</v>
      </c>
      <c r="K224" s="261" t="s">
        <v>323</v>
      </c>
      <c r="L224" s="261" t="s">
        <v>322</v>
      </c>
      <c r="M224" s="261"/>
      <c r="N224" s="261"/>
      <c r="O224" s="261"/>
      <c r="P224" s="261"/>
      <c r="Q224" s="261"/>
      <c r="R224" s="261"/>
      <c r="S224" s="261"/>
      <c r="T224" s="261"/>
      <c r="U224" s="261"/>
      <c r="V224" s="261"/>
      <c r="W224" s="261"/>
      <c r="X224" s="261"/>
      <c r="Y224" s="261"/>
      <c r="Z224" s="261"/>
      <c r="AA224" s="261"/>
      <c r="AB224" s="261"/>
      <c r="AC224" s="261"/>
      <c r="AD224" s="261"/>
      <c r="AE224" s="261"/>
      <c r="AF224" s="261"/>
      <c r="AG224" s="261"/>
      <c r="AH224" s="261"/>
      <c r="AI224" s="261"/>
      <c r="AJ224" s="261"/>
      <c r="AK224" s="261"/>
      <c r="AL224" s="261"/>
      <c r="AM224" s="261"/>
      <c r="AN224" s="261"/>
      <c r="AO224" s="261"/>
      <c r="AP224" s="261"/>
      <c r="AQ224" s="261"/>
      <c r="AR224" s="261" t="e">
        <v>#N/A</v>
      </c>
    </row>
    <row r="225" spans="1:44">
      <c r="A225" s="261">
        <v>120819</v>
      </c>
      <c r="B225" s="43" t="s">
        <v>3767</v>
      </c>
      <c r="C225" s="261" t="s">
        <v>324</v>
      </c>
      <c r="D225" s="261" t="s">
        <v>323</v>
      </c>
      <c r="E225" s="261" t="s">
        <v>322</v>
      </c>
      <c r="F225" s="261" t="s">
        <v>322</v>
      </c>
      <c r="G225" s="261" t="s">
        <v>324</v>
      </c>
      <c r="H225" s="261" t="s">
        <v>322</v>
      </c>
      <c r="I225" s="261" t="s">
        <v>323</v>
      </c>
      <c r="J225" s="261" t="s">
        <v>323</v>
      </c>
      <c r="K225" s="261" t="s">
        <v>323</v>
      </c>
      <c r="L225" s="261" t="s">
        <v>324</v>
      </c>
      <c r="M225" s="261"/>
      <c r="N225" s="261"/>
      <c r="O225" s="261"/>
      <c r="P225" s="261"/>
      <c r="Q225" s="261"/>
      <c r="R225" s="261"/>
      <c r="S225" s="261"/>
      <c r="T225" s="261"/>
      <c r="U225" s="261"/>
      <c r="V225" s="261"/>
      <c r="W225" s="261"/>
      <c r="X225" s="261"/>
      <c r="Y225" s="261"/>
      <c r="Z225" s="261"/>
      <c r="AA225" s="261"/>
      <c r="AB225" s="261"/>
      <c r="AC225" s="261"/>
      <c r="AD225" s="261"/>
      <c r="AE225" s="261"/>
      <c r="AF225" s="261"/>
      <c r="AG225" s="261"/>
      <c r="AH225" s="261"/>
      <c r="AI225" s="261"/>
      <c r="AJ225" s="261"/>
      <c r="AK225" s="261"/>
      <c r="AL225" s="261"/>
      <c r="AM225" s="261"/>
      <c r="AN225" s="261"/>
      <c r="AO225" s="261"/>
      <c r="AP225" s="261"/>
      <c r="AQ225" s="261"/>
      <c r="AR225" s="261" t="e">
        <v>#N/A</v>
      </c>
    </row>
    <row r="226" spans="1:44">
      <c r="A226" s="261">
        <v>120828</v>
      </c>
      <c r="B226" s="43" t="s">
        <v>3767</v>
      </c>
      <c r="C226" s="261" t="s">
        <v>322</v>
      </c>
      <c r="D226" s="261" t="s">
        <v>322</v>
      </c>
      <c r="E226" s="261" t="s">
        <v>324</v>
      </c>
      <c r="F226" s="261" t="s">
        <v>322</v>
      </c>
      <c r="G226" s="261" t="s">
        <v>322</v>
      </c>
      <c r="H226" s="261" t="s">
        <v>323</v>
      </c>
      <c r="I226" s="261" t="s">
        <v>323</v>
      </c>
      <c r="J226" s="261" t="s">
        <v>323</v>
      </c>
      <c r="K226" s="261" t="s">
        <v>323</v>
      </c>
      <c r="L226" s="261" t="s">
        <v>323</v>
      </c>
      <c r="M226" s="261"/>
      <c r="N226" s="261"/>
      <c r="O226" s="261"/>
      <c r="P226" s="261"/>
      <c r="Q226" s="261"/>
      <c r="R226" s="261"/>
      <c r="S226" s="261"/>
      <c r="T226" s="261"/>
      <c r="U226" s="261"/>
      <c r="V226" s="261"/>
      <c r="W226" s="261"/>
      <c r="X226" s="261"/>
      <c r="Y226" s="261"/>
      <c r="Z226" s="261"/>
      <c r="AA226" s="261"/>
      <c r="AB226" s="261"/>
      <c r="AC226" s="261"/>
      <c r="AD226" s="261"/>
      <c r="AE226" s="261"/>
      <c r="AF226" s="261"/>
      <c r="AG226" s="261"/>
      <c r="AH226" s="261"/>
      <c r="AI226" s="261"/>
      <c r="AJ226" s="261"/>
      <c r="AK226" s="261"/>
      <c r="AL226" s="261"/>
      <c r="AM226" s="261"/>
      <c r="AN226" s="261"/>
      <c r="AO226" s="261"/>
      <c r="AP226" s="261"/>
      <c r="AQ226" s="261"/>
      <c r="AR226" s="261" t="e">
        <v>#N/A</v>
      </c>
    </row>
    <row r="227" spans="1:44">
      <c r="A227" s="261">
        <v>120831</v>
      </c>
      <c r="B227" s="43" t="s">
        <v>3767</v>
      </c>
      <c r="C227" s="261" t="s">
        <v>322</v>
      </c>
      <c r="D227" s="261" t="s">
        <v>324</v>
      </c>
      <c r="E227" s="261" t="s">
        <v>322</v>
      </c>
      <c r="F227" s="261" t="s">
        <v>322</v>
      </c>
      <c r="G227" s="261" t="s">
        <v>324</v>
      </c>
      <c r="H227" s="261" t="s">
        <v>323</v>
      </c>
      <c r="I227" s="261" t="s">
        <v>324</v>
      </c>
      <c r="J227" s="261" t="s">
        <v>324</v>
      </c>
      <c r="K227" s="261" t="s">
        <v>322</v>
      </c>
      <c r="L227" s="261" t="s">
        <v>324</v>
      </c>
      <c r="M227" s="261"/>
      <c r="N227" s="261"/>
      <c r="O227" s="261"/>
      <c r="P227" s="261"/>
      <c r="Q227" s="261"/>
      <c r="R227" s="261"/>
      <c r="S227" s="261"/>
      <c r="T227" s="261"/>
      <c r="U227" s="261"/>
      <c r="V227" s="261"/>
      <c r="W227" s="261"/>
      <c r="X227" s="261"/>
      <c r="Y227" s="261"/>
      <c r="Z227" s="261"/>
      <c r="AA227" s="261"/>
      <c r="AB227" s="261"/>
      <c r="AC227" s="261"/>
      <c r="AD227" s="261"/>
      <c r="AE227" s="261"/>
      <c r="AF227" s="261"/>
      <c r="AG227" s="261"/>
      <c r="AH227" s="261"/>
      <c r="AI227" s="261"/>
      <c r="AJ227" s="261"/>
      <c r="AK227" s="261"/>
      <c r="AL227" s="261"/>
      <c r="AM227" s="261"/>
      <c r="AN227" s="261"/>
      <c r="AO227" s="261"/>
      <c r="AP227" s="261"/>
      <c r="AQ227" s="261"/>
      <c r="AR227" s="261" t="e">
        <v>#N/A</v>
      </c>
    </row>
    <row r="228" spans="1:44">
      <c r="A228" s="261">
        <v>120833</v>
      </c>
      <c r="B228" s="43" t="s">
        <v>3767</v>
      </c>
      <c r="C228" s="261" t="s">
        <v>322</v>
      </c>
      <c r="D228" s="261" t="s">
        <v>322</v>
      </c>
      <c r="E228" s="261" t="s">
        <v>322</v>
      </c>
      <c r="F228" s="261" t="s">
        <v>322</v>
      </c>
      <c r="G228" s="261" t="s">
        <v>324</v>
      </c>
      <c r="H228" s="261" t="s">
        <v>322</v>
      </c>
      <c r="I228" s="261" t="s">
        <v>323</v>
      </c>
      <c r="J228" s="261" t="s">
        <v>323</v>
      </c>
      <c r="K228" s="261" t="s">
        <v>323</v>
      </c>
      <c r="L228" s="261" t="s">
        <v>323</v>
      </c>
      <c r="M228" s="261"/>
      <c r="N228" s="261"/>
      <c r="O228" s="261"/>
      <c r="P228" s="261"/>
      <c r="Q228" s="261"/>
      <c r="R228" s="261"/>
      <c r="S228" s="261"/>
      <c r="T228" s="261"/>
      <c r="U228" s="261"/>
      <c r="V228" s="261"/>
      <c r="W228" s="261"/>
      <c r="X228" s="261"/>
      <c r="Y228" s="261"/>
      <c r="Z228" s="261"/>
      <c r="AA228" s="261"/>
      <c r="AB228" s="261"/>
      <c r="AC228" s="261"/>
      <c r="AD228" s="261"/>
      <c r="AE228" s="261"/>
      <c r="AF228" s="261"/>
      <c r="AG228" s="261"/>
      <c r="AH228" s="261"/>
      <c r="AI228" s="261"/>
      <c r="AJ228" s="261"/>
      <c r="AK228" s="261"/>
      <c r="AL228" s="261"/>
      <c r="AM228" s="261"/>
      <c r="AN228" s="261"/>
      <c r="AO228" s="261"/>
      <c r="AP228" s="261"/>
      <c r="AQ228" s="261"/>
      <c r="AR228" s="261" t="e">
        <v>#N/A</v>
      </c>
    </row>
    <row r="229" spans="1:44">
      <c r="A229" s="261">
        <v>120850</v>
      </c>
      <c r="B229" s="43" t="s">
        <v>3767</v>
      </c>
      <c r="C229" s="261" t="s">
        <v>322</v>
      </c>
      <c r="D229" s="261" t="s">
        <v>324</v>
      </c>
      <c r="E229" s="261" t="s">
        <v>323</v>
      </c>
      <c r="F229" s="261" t="s">
        <v>324</v>
      </c>
      <c r="G229" s="261" t="s">
        <v>324</v>
      </c>
      <c r="H229" s="261" t="s">
        <v>323</v>
      </c>
      <c r="I229" s="261" t="s">
        <v>323</v>
      </c>
      <c r="J229" s="261" t="s">
        <v>323</v>
      </c>
      <c r="K229" s="261" t="s">
        <v>323</v>
      </c>
      <c r="L229" s="261" t="s">
        <v>323</v>
      </c>
      <c r="M229" s="261"/>
      <c r="N229" s="261"/>
      <c r="O229" s="261"/>
      <c r="P229" s="261"/>
      <c r="Q229" s="261"/>
      <c r="R229" s="261"/>
      <c r="S229" s="261"/>
      <c r="T229" s="261"/>
      <c r="U229" s="261"/>
      <c r="V229" s="261"/>
      <c r="W229" s="261"/>
      <c r="X229" s="261"/>
      <c r="Y229" s="261"/>
      <c r="Z229" s="261"/>
      <c r="AA229" s="261"/>
      <c r="AB229" s="261"/>
      <c r="AC229" s="261"/>
      <c r="AD229" s="261"/>
      <c r="AE229" s="261"/>
      <c r="AF229" s="261"/>
      <c r="AG229" s="261"/>
      <c r="AH229" s="261"/>
      <c r="AI229" s="261"/>
      <c r="AJ229" s="261"/>
      <c r="AK229" s="261"/>
      <c r="AL229" s="261"/>
      <c r="AM229" s="261"/>
      <c r="AN229" s="261"/>
      <c r="AO229" s="261"/>
      <c r="AP229" s="261"/>
      <c r="AQ229" s="261"/>
      <c r="AR229" s="261" t="e">
        <v>#N/A</v>
      </c>
    </row>
    <row r="230" spans="1:44">
      <c r="A230" s="261">
        <v>120864</v>
      </c>
      <c r="B230" s="43" t="s">
        <v>3767</v>
      </c>
      <c r="C230" s="261" t="s">
        <v>322</v>
      </c>
      <c r="D230" s="261" t="s">
        <v>322</v>
      </c>
      <c r="E230" s="261" t="s">
        <v>322</v>
      </c>
      <c r="F230" s="261" t="s">
        <v>322</v>
      </c>
      <c r="G230" s="261" t="s">
        <v>323</v>
      </c>
      <c r="H230" s="261" t="s">
        <v>324</v>
      </c>
      <c r="I230" s="261" t="s">
        <v>323</v>
      </c>
      <c r="J230" s="261" t="s">
        <v>323</v>
      </c>
      <c r="K230" s="261" t="s">
        <v>323</v>
      </c>
      <c r="L230" s="261" t="s">
        <v>323</v>
      </c>
      <c r="M230" s="261"/>
      <c r="N230" s="261"/>
      <c r="O230" s="261"/>
      <c r="P230" s="261"/>
      <c r="Q230" s="261"/>
      <c r="R230" s="261"/>
      <c r="S230" s="261"/>
      <c r="T230" s="261"/>
      <c r="U230" s="261"/>
      <c r="V230" s="261"/>
      <c r="W230" s="261"/>
      <c r="X230" s="261"/>
      <c r="Y230" s="261"/>
      <c r="Z230" s="261"/>
      <c r="AA230" s="261"/>
      <c r="AB230" s="261"/>
      <c r="AC230" s="261"/>
      <c r="AD230" s="261"/>
      <c r="AE230" s="261"/>
      <c r="AF230" s="261"/>
      <c r="AG230" s="261"/>
      <c r="AH230" s="261"/>
      <c r="AI230" s="261"/>
      <c r="AJ230" s="261"/>
      <c r="AK230" s="261"/>
      <c r="AL230" s="261"/>
      <c r="AM230" s="261"/>
      <c r="AN230" s="261"/>
      <c r="AO230" s="261"/>
      <c r="AP230" s="261"/>
      <c r="AQ230" s="261"/>
      <c r="AR230" s="261" t="e">
        <v>#N/A</v>
      </c>
    </row>
    <row r="231" spans="1:44">
      <c r="A231" s="261">
        <v>120878</v>
      </c>
      <c r="B231" s="43" t="s">
        <v>3767</v>
      </c>
      <c r="C231" s="261" t="s">
        <v>322</v>
      </c>
      <c r="D231" s="261" t="s">
        <v>324</v>
      </c>
      <c r="E231" s="261" t="s">
        <v>322</v>
      </c>
      <c r="F231" s="261" t="s">
        <v>322</v>
      </c>
      <c r="G231" s="261" t="s">
        <v>324</v>
      </c>
      <c r="H231" s="261" t="s">
        <v>324</v>
      </c>
      <c r="I231" s="261" t="s">
        <v>324</v>
      </c>
      <c r="J231" s="261" t="s">
        <v>322</v>
      </c>
      <c r="K231" s="261" t="s">
        <v>322</v>
      </c>
      <c r="L231" s="261" t="s">
        <v>324</v>
      </c>
      <c r="M231" s="261"/>
      <c r="N231" s="261"/>
      <c r="O231" s="261"/>
      <c r="P231" s="261"/>
      <c r="Q231" s="261"/>
      <c r="R231" s="261"/>
      <c r="S231" s="261"/>
      <c r="T231" s="261"/>
      <c r="U231" s="261"/>
      <c r="V231" s="261"/>
      <c r="W231" s="261"/>
      <c r="X231" s="261"/>
      <c r="Y231" s="261"/>
      <c r="Z231" s="261"/>
      <c r="AA231" s="261"/>
      <c r="AB231" s="261"/>
      <c r="AC231" s="261"/>
      <c r="AD231" s="261"/>
      <c r="AE231" s="261"/>
      <c r="AF231" s="261"/>
      <c r="AG231" s="261"/>
      <c r="AH231" s="261"/>
      <c r="AI231" s="261"/>
      <c r="AJ231" s="261"/>
      <c r="AK231" s="261"/>
      <c r="AL231" s="261"/>
      <c r="AM231" s="261"/>
      <c r="AN231" s="261"/>
      <c r="AO231" s="261"/>
      <c r="AP231" s="261"/>
      <c r="AQ231" s="261"/>
      <c r="AR231" s="261" t="e">
        <v>#N/A</v>
      </c>
    </row>
    <row r="232" spans="1:44">
      <c r="A232" s="261">
        <v>120880</v>
      </c>
      <c r="B232" s="43" t="s">
        <v>3767</v>
      </c>
      <c r="C232" s="261" t="s">
        <v>322</v>
      </c>
      <c r="D232" s="261" t="s">
        <v>322</v>
      </c>
      <c r="E232" s="261" t="s">
        <v>322</v>
      </c>
      <c r="F232" s="261" t="s">
        <v>322</v>
      </c>
      <c r="G232" s="261" t="s">
        <v>322</v>
      </c>
      <c r="H232" s="261" t="s">
        <v>322</v>
      </c>
      <c r="I232" s="261" t="s">
        <v>323</v>
      </c>
      <c r="J232" s="261" t="s">
        <v>324</v>
      </c>
      <c r="K232" s="261" t="s">
        <v>322</v>
      </c>
      <c r="L232" s="261" t="s">
        <v>322</v>
      </c>
      <c r="M232" s="261"/>
      <c r="N232" s="261"/>
      <c r="O232" s="261"/>
      <c r="P232" s="261"/>
      <c r="Q232" s="261"/>
      <c r="R232" s="261"/>
      <c r="S232" s="261"/>
      <c r="T232" s="261"/>
      <c r="U232" s="261"/>
      <c r="V232" s="261"/>
      <c r="W232" s="261"/>
      <c r="X232" s="261"/>
      <c r="Y232" s="261"/>
      <c r="Z232" s="261"/>
      <c r="AA232" s="261"/>
      <c r="AB232" s="261"/>
      <c r="AC232" s="261"/>
      <c r="AD232" s="261"/>
      <c r="AE232" s="261"/>
      <c r="AF232" s="261"/>
      <c r="AG232" s="261"/>
      <c r="AH232" s="261"/>
      <c r="AI232" s="261"/>
      <c r="AJ232" s="261"/>
      <c r="AK232" s="261"/>
      <c r="AL232" s="261"/>
      <c r="AM232" s="261"/>
      <c r="AN232" s="261"/>
      <c r="AO232" s="261"/>
      <c r="AP232" s="261"/>
      <c r="AQ232" s="261"/>
      <c r="AR232" s="261" t="e">
        <v>#N/A</v>
      </c>
    </row>
    <row r="233" spans="1:44">
      <c r="A233" s="261">
        <v>120884</v>
      </c>
      <c r="B233" s="43" t="s">
        <v>3767</v>
      </c>
      <c r="C233" s="261" t="s">
        <v>324</v>
      </c>
      <c r="D233" s="261" t="s">
        <v>324</v>
      </c>
      <c r="E233" s="261" t="s">
        <v>324</v>
      </c>
      <c r="F233" s="261" t="s">
        <v>323</v>
      </c>
      <c r="G233" s="261" t="s">
        <v>323</v>
      </c>
      <c r="H233" s="261" t="s">
        <v>324</v>
      </c>
      <c r="I233" s="261" t="s">
        <v>323</v>
      </c>
      <c r="J233" s="261" t="s">
        <v>323</v>
      </c>
      <c r="K233" s="261" t="s">
        <v>323</v>
      </c>
      <c r="L233" s="261" t="s">
        <v>324</v>
      </c>
      <c r="M233" s="261"/>
      <c r="N233" s="261"/>
      <c r="O233" s="261"/>
      <c r="P233" s="261"/>
      <c r="Q233" s="261"/>
      <c r="R233" s="261"/>
      <c r="S233" s="261"/>
      <c r="T233" s="261"/>
      <c r="U233" s="261"/>
      <c r="V233" s="261"/>
      <c r="W233" s="261"/>
      <c r="X233" s="261"/>
      <c r="Y233" s="261"/>
      <c r="Z233" s="261"/>
      <c r="AA233" s="261"/>
      <c r="AB233" s="261"/>
      <c r="AC233" s="261"/>
      <c r="AD233" s="261"/>
      <c r="AE233" s="261"/>
      <c r="AF233" s="261"/>
      <c r="AG233" s="261"/>
      <c r="AH233" s="261"/>
      <c r="AI233" s="261"/>
      <c r="AJ233" s="261"/>
      <c r="AK233" s="261"/>
      <c r="AL233" s="261"/>
      <c r="AM233" s="261"/>
      <c r="AN233" s="261"/>
      <c r="AO233" s="261"/>
      <c r="AP233" s="261"/>
      <c r="AQ233" s="261"/>
      <c r="AR233" s="261" t="e">
        <v>#N/A</v>
      </c>
    </row>
    <row r="234" spans="1:44">
      <c r="A234" s="261">
        <v>120918</v>
      </c>
      <c r="B234" s="43" t="s">
        <v>3767</v>
      </c>
      <c r="C234" s="261" t="s">
        <v>324</v>
      </c>
      <c r="D234" s="261" t="s">
        <v>322</v>
      </c>
      <c r="E234" s="261" t="s">
        <v>324</v>
      </c>
      <c r="F234" s="261" t="s">
        <v>324</v>
      </c>
      <c r="G234" s="261" t="s">
        <v>324</v>
      </c>
      <c r="H234" s="261" t="s">
        <v>324</v>
      </c>
      <c r="I234" s="261" t="s">
        <v>323</v>
      </c>
      <c r="J234" s="261" t="s">
        <v>322</v>
      </c>
      <c r="K234" s="261" t="s">
        <v>322</v>
      </c>
      <c r="L234" s="261" t="s">
        <v>322</v>
      </c>
      <c r="M234" s="261"/>
      <c r="N234" s="261"/>
      <c r="O234" s="261"/>
      <c r="P234" s="261"/>
      <c r="Q234" s="261"/>
      <c r="R234" s="261"/>
      <c r="S234" s="261"/>
      <c r="T234" s="261"/>
      <c r="U234" s="261"/>
      <c r="V234" s="261"/>
      <c r="W234" s="261"/>
      <c r="X234" s="261"/>
      <c r="Y234" s="261"/>
      <c r="Z234" s="261"/>
      <c r="AA234" s="261"/>
      <c r="AB234" s="261"/>
      <c r="AC234" s="261"/>
      <c r="AD234" s="261"/>
      <c r="AE234" s="261"/>
      <c r="AF234" s="261"/>
      <c r="AG234" s="261"/>
      <c r="AH234" s="261"/>
      <c r="AI234" s="261"/>
      <c r="AJ234" s="261"/>
      <c r="AK234" s="261"/>
      <c r="AL234" s="261"/>
      <c r="AM234" s="261"/>
      <c r="AN234" s="261"/>
      <c r="AO234" s="261"/>
      <c r="AP234" s="261"/>
      <c r="AQ234" s="261"/>
      <c r="AR234" s="261" t="e">
        <v>#N/A</v>
      </c>
    </row>
    <row r="235" spans="1:44">
      <c r="A235" s="261">
        <v>120921</v>
      </c>
      <c r="B235" s="43" t="s">
        <v>3767</v>
      </c>
      <c r="C235" s="261" t="s">
        <v>324</v>
      </c>
      <c r="D235" s="261" t="s">
        <v>322</v>
      </c>
      <c r="E235" s="261" t="s">
        <v>322</v>
      </c>
      <c r="F235" s="261" t="s">
        <v>322</v>
      </c>
      <c r="G235" s="261" t="s">
        <v>324</v>
      </c>
      <c r="H235" s="261" t="s">
        <v>322</v>
      </c>
      <c r="I235" s="261" t="s">
        <v>322</v>
      </c>
      <c r="J235" s="261" t="s">
        <v>324</v>
      </c>
      <c r="K235" s="261" t="s">
        <v>324</v>
      </c>
      <c r="L235" s="261" t="s">
        <v>324</v>
      </c>
      <c r="M235" s="261"/>
      <c r="N235" s="261"/>
      <c r="O235" s="261"/>
      <c r="P235" s="261"/>
      <c r="Q235" s="261"/>
      <c r="R235" s="261"/>
      <c r="S235" s="261"/>
      <c r="T235" s="261"/>
      <c r="U235" s="261"/>
      <c r="V235" s="261"/>
      <c r="W235" s="261"/>
      <c r="X235" s="261"/>
      <c r="Y235" s="261"/>
      <c r="Z235" s="261"/>
      <c r="AA235" s="261"/>
      <c r="AB235" s="261"/>
      <c r="AC235" s="261"/>
      <c r="AD235" s="261"/>
      <c r="AE235" s="261"/>
      <c r="AF235" s="261"/>
      <c r="AG235" s="261"/>
      <c r="AH235" s="261"/>
      <c r="AI235" s="261"/>
      <c r="AJ235" s="261"/>
      <c r="AK235" s="261"/>
      <c r="AL235" s="261"/>
      <c r="AM235" s="261"/>
      <c r="AN235" s="261"/>
      <c r="AO235" s="261"/>
      <c r="AP235" s="261"/>
      <c r="AQ235" s="261"/>
      <c r="AR235" s="261" t="e">
        <v>#N/A</v>
      </c>
    </row>
    <row r="236" spans="1:44">
      <c r="A236" s="261">
        <v>120935</v>
      </c>
      <c r="B236" s="43" t="s">
        <v>3767</v>
      </c>
      <c r="C236" s="261" t="s">
        <v>324</v>
      </c>
      <c r="D236" s="261" t="s">
        <v>324</v>
      </c>
      <c r="E236" s="261" t="s">
        <v>324</v>
      </c>
      <c r="F236" s="261" t="s">
        <v>322</v>
      </c>
      <c r="G236" s="261" t="s">
        <v>323</v>
      </c>
      <c r="H236" s="261" t="s">
        <v>323</v>
      </c>
      <c r="I236" s="261" t="s">
        <v>323</v>
      </c>
      <c r="J236" s="261" t="s">
        <v>323</v>
      </c>
      <c r="K236" s="261" t="s">
        <v>323</v>
      </c>
      <c r="L236" s="261" t="s">
        <v>323</v>
      </c>
      <c r="M236" s="261"/>
      <c r="N236" s="261"/>
      <c r="O236" s="261"/>
      <c r="P236" s="261"/>
      <c r="Q236" s="261"/>
      <c r="R236" s="261"/>
      <c r="S236" s="261"/>
      <c r="T236" s="261"/>
      <c r="U236" s="261"/>
      <c r="V236" s="261"/>
      <c r="W236" s="261"/>
      <c r="X236" s="261"/>
      <c r="Y236" s="261"/>
      <c r="Z236" s="261"/>
      <c r="AA236" s="261"/>
      <c r="AB236" s="261"/>
      <c r="AC236" s="261"/>
      <c r="AD236" s="261"/>
      <c r="AE236" s="261"/>
      <c r="AF236" s="261"/>
      <c r="AG236" s="261"/>
      <c r="AH236" s="261"/>
      <c r="AI236" s="261"/>
      <c r="AJ236" s="261"/>
      <c r="AK236" s="261"/>
      <c r="AL236" s="261"/>
      <c r="AM236" s="261"/>
      <c r="AN236" s="261"/>
      <c r="AO236" s="261"/>
      <c r="AP236" s="261"/>
      <c r="AQ236" s="261"/>
      <c r="AR236" s="261" t="e">
        <v>#N/A</v>
      </c>
    </row>
    <row r="237" spans="1:44">
      <c r="A237" s="261">
        <v>120942</v>
      </c>
      <c r="B237" s="43" t="s">
        <v>3767</v>
      </c>
      <c r="C237" s="261" t="s">
        <v>324</v>
      </c>
      <c r="D237" s="261" t="s">
        <v>322</v>
      </c>
      <c r="E237" s="261" t="s">
        <v>322</v>
      </c>
      <c r="F237" s="261" t="s">
        <v>322</v>
      </c>
      <c r="G237" s="261" t="s">
        <v>324</v>
      </c>
      <c r="H237" s="261" t="s">
        <v>324</v>
      </c>
      <c r="I237" s="261" t="s">
        <v>322</v>
      </c>
      <c r="J237" s="261" t="s">
        <v>322</v>
      </c>
      <c r="K237" s="261" t="s">
        <v>324</v>
      </c>
      <c r="L237" s="261" t="s">
        <v>324</v>
      </c>
      <c r="M237" s="261"/>
      <c r="N237" s="261"/>
      <c r="O237" s="261"/>
      <c r="P237" s="261"/>
      <c r="Q237" s="261"/>
      <c r="R237" s="261"/>
      <c r="S237" s="261"/>
      <c r="T237" s="261"/>
      <c r="U237" s="261"/>
      <c r="V237" s="261"/>
      <c r="W237" s="261"/>
      <c r="X237" s="261"/>
      <c r="Y237" s="261"/>
      <c r="Z237" s="261"/>
      <c r="AA237" s="261"/>
      <c r="AB237" s="261"/>
      <c r="AC237" s="261"/>
      <c r="AD237" s="261"/>
      <c r="AE237" s="261"/>
      <c r="AF237" s="261"/>
      <c r="AG237" s="261"/>
      <c r="AH237" s="261"/>
      <c r="AI237" s="261"/>
      <c r="AJ237" s="261"/>
      <c r="AK237" s="261"/>
      <c r="AL237" s="261"/>
      <c r="AM237" s="261"/>
      <c r="AN237" s="261"/>
      <c r="AO237" s="261"/>
      <c r="AP237" s="261"/>
      <c r="AQ237" s="261"/>
      <c r="AR237" s="261" t="e">
        <v>#N/A</v>
      </c>
    </row>
    <row r="238" spans="1:44">
      <c r="A238" s="261">
        <v>120970</v>
      </c>
      <c r="B238" s="43" t="s">
        <v>3767</v>
      </c>
      <c r="C238" s="261" t="s">
        <v>324</v>
      </c>
      <c r="D238" s="261" t="s">
        <v>322</v>
      </c>
      <c r="E238" s="261" t="s">
        <v>322</v>
      </c>
      <c r="F238" s="261" t="s">
        <v>322</v>
      </c>
      <c r="G238" s="261" t="s">
        <v>322</v>
      </c>
      <c r="H238" s="261" t="s">
        <v>322</v>
      </c>
      <c r="I238" s="261" t="s">
        <v>324</v>
      </c>
      <c r="J238" s="261" t="s">
        <v>322</v>
      </c>
      <c r="K238" s="261" t="s">
        <v>322</v>
      </c>
      <c r="L238" s="261" t="s">
        <v>324</v>
      </c>
      <c r="M238" s="261"/>
      <c r="N238" s="261"/>
      <c r="O238" s="261"/>
      <c r="P238" s="261"/>
      <c r="Q238" s="261"/>
      <c r="R238" s="261"/>
      <c r="S238" s="261"/>
      <c r="T238" s="261"/>
      <c r="U238" s="261"/>
      <c r="V238" s="261"/>
      <c r="W238" s="261"/>
      <c r="X238" s="261"/>
      <c r="Y238" s="261"/>
      <c r="Z238" s="261"/>
      <c r="AA238" s="261"/>
      <c r="AB238" s="261"/>
      <c r="AC238" s="261"/>
      <c r="AD238" s="261"/>
      <c r="AE238" s="261"/>
      <c r="AF238" s="261"/>
      <c r="AG238" s="261"/>
      <c r="AH238" s="261"/>
      <c r="AI238" s="261"/>
      <c r="AJ238" s="261"/>
      <c r="AK238" s="261"/>
      <c r="AL238" s="261"/>
      <c r="AM238" s="261"/>
      <c r="AN238" s="261"/>
      <c r="AO238" s="261"/>
      <c r="AP238" s="261"/>
      <c r="AQ238" s="261"/>
      <c r="AR238" s="261" t="e">
        <v>#N/A</v>
      </c>
    </row>
    <row r="239" spans="1:44">
      <c r="A239" s="261">
        <v>121005</v>
      </c>
      <c r="B239" s="43" t="s">
        <v>3767</v>
      </c>
      <c r="C239" s="261" t="s">
        <v>322</v>
      </c>
      <c r="D239" s="261" t="s">
        <v>322</v>
      </c>
      <c r="E239" s="261" t="s">
        <v>322</v>
      </c>
      <c r="F239" s="261" t="s">
        <v>324</v>
      </c>
      <c r="G239" s="261" t="s">
        <v>323</v>
      </c>
      <c r="H239" s="261" t="s">
        <v>323</v>
      </c>
      <c r="I239" s="261" t="s">
        <v>323</v>
      </c>
      <c r="J239" s="261" t="s">
        <v>323</v>
      </c>
      <c r="K239" s="261" t="s">
        <v>323</v>
      </c>
      <c r="L239" s="261" t="s">
        <v>323</v>
      </c>
      <c r="M239" s="261"/>
      <c r="N239" s="261"/>
      <c r="O239" s="261"/>
      <c r="P239" s="261"/>
      <c r="Q239" s="261"/>
      <c r="R239" s="261"/>
      <c r="S239" s="261"/>
      <c r="T239" s="261"/>
      <c r="U239" s="261"/>
      <c r="V239" s="261"/>
      <c r="W239" s="261"/>
      <c r="X239" s="261"/>
      <c r="Y239" s="261"/>
      <c r="Z239" s="261"/>
      <c r="AA239" s="261"/>
      <c r="AB239" s="261"/>
      <c r="AC239" s="261"/>
      <c r="AD239" s="261"/>
      <c r="AE239" s="261"/>
      <c r="AF239" s="261"/>
      <c r="AG239" s="261"/>
      <c r="AH239" s="261"/>
      <c r="AI239" s="261"/>
      <c r="AJ239" s="261"/>
      <c r="AK239" s="261"/>
      <c r="AL239" s="261"/>
      <c r="AM239" s="261"/>
      <c r="AN239" s="261"/>
      <c r="AO239" s="261"/>
      <c r="AP239" s="261"/>
      <c r="AQ239" s="261"/>
      <c r="AR239" s="261" t="e">
        <v>#N/A</v>
      </c>
    </row>
    <row r="240" spans="1:44">
      <c r="A240" s="261">
        <v>121013</v>
      </c>
      <c r="B240" s="43" t="s">
        <v>3767</v>
      </c>
      <c r="C240" s="261" t="s">
        <v>322</v>
      </c>
      <c r="D240" s="261" t="s">
        <v>322</v>
      </c>
      <c r="E240" s="261" t="s">
        <v>322</v>
      </c>
      <c r="F240" s="261" t="s">
        <v>322</v>
      </c>
      <c r="G240" s="261" t="s">
        <v>322</v>
      </c>
      <c r="H240" s="261" t="s">
        <v>322</v>
      </c>
      <c r="I240" s="261" t="s">
        <v>322</v>
      </c>
      <c r="J240" s="261" t="s">
        <v>322</v>
      </c>
      <c r="K240" s="261" t="s">
        <v>322</v>
      </c>
      <c r="L240" s="261" t="s">
        <v>322</v>
      </c>
      <c r="M240" s="261"/>
      <c r="N240" s="261"/>
      <c r="O240" s="261"/>
      <c r="P240" s="261"/>
      <c r="Q240" s="261"/>
      <c r="R240" s="261"/>
      <c r="S240" s="261"/>
      <c r="T240" s="261"/>
      <c r="U240" s="261"/>
      <c r="V240" s="261"/>
      <c r="W240" s="261"/>
      <c r="X240" s="261"/>
      <c r="Y240" s="261"/>
      <c r="Z240" s="261"/>
      <c r="AA240" s="261"/>
      <c r="AB240" s="261"/>
      <c r="AC240" s="261"/>
      <c r="AD240" s="261"/>
      <c r="AE240" s="261"/>
      <c r="AF240" s="261"/>
      <c r="AG240" s="261"/>
      <c r="AH240" s="261"/>
      <c r="AI240" s="261"/>
      <c r="AJ240" s="261"/>
      <c r="AK240" s="261"/>
      <c r="AL240" s="261"/>
      <c r="AM240" s="261"/>
      <c r="AN240" s="261"/>
      <c r="AO240" s="261"/>
      <c r="AP240" s="261"/>
      <c r="AQ240" s="261"/>
      <c r="AR240" s="261" t="e">
        <v>#N/A</v>
      </c>
    </row>
    <row r="241" spans="1:44">
      <c r="A241" s="261">
        <v>121025</v>
      </c>
      <c r="B241" s="43" t="s">
        <v>3767</v>
      </c>
      <c r="C241" s="261" t="s">
        <v>322</v>
      </c>
      <c r="D241" s="261" t="s">
        <v>322</v>
      </c>
      <c r="E241" s="261" t="s">
        <v>322</v>
      </c>
      <c r="F241" s="261" t="s">
        <v>322</v>
      </c>
      <c r="G241" s="261" t="s">
        <v>324</v>
      </c>
      <c r="H241" s="261" t="s">
        <v>323</v>
      </c>
      <c r="I241" s="261" t="s">
        <v>323</v>
      </c>
      <c r="J241" s="261" t="s">
        <v>323</v>
      </c>
      <c r="K241" s="261" t="s">
        <v>323</v>
      </c>
      <c r="L241" s="261" t="s">
        <v>323</v>
      </c>
      <c r="M241" s="261"/>
      <c r="N241" s="261"/>
      <c r="O241" s="261"/>
      <c r="P241" s="261"/>
      <c r="Q241" s="261"/>
      <c r="R241" s="261"/>
      <c r="S241" s="261"/>
      <c r="T241" s="261"/>
      <c r="U241" s="261"/>
      <c r="V241" s="261"/>
      <c r="W241" s="261"/>
      <c r="X241" s="261"/>
      <c r="Y241" s="261"/>
      <c r="Z241" s="261"/>
      <c r="AA241" s="261"/>
      <c r="AB241" s="261"/>
      <c r="AC241" s="261"/>
      <c r="AD241" s="261"/>
      <c r="AE241" s="261"/>
      <c r="AF241" s="261"/>
      <c r="AG241" s="261"/>
      <c r="AH241" s="261"/>
      <c r="AI241" s="261"/>
      <c r="AJ241" s="261"/>
      <c r="AK241" s="261"/>
      <c r="AL241" s="261"/>
      <c r="AM241" s="261"/>
      <c r="AN241" s="261"/>
      <c r="AO241" s="261"/>
      <c r="AP241" s="261"/>
      <c r="AQ241" s="261"/>
      <c r="AR241" s="261" t="e">
        <v>#N/A</v>
      </c>
    </row>
    <row r="242" spans="1:44">
      <c r="A242" s="261">
        <v>121063</v>
      </c>
      <c r="B242" s="43" t="s">
        <v>3767</v>
      </c>
      <c r="C242" s="261" t="s">
        <v>324</v>
      </c>
      <c r="D242" s="261" t="s">
        <v>322</v>
      </c>
      <c r="E242" s="261" t="s">
        <v>322</v>
      </c>
      <c r="F242" s="261" t="s">
        <v>324</v>
      </c>
      <c r="G242" s="261" t="s">
        <v>322</v>
      </c>
      <c r="H242" s="261" t="s">
        <v>324</v>
      </c>
      <c r="I242" s="261" t="s">
        <v>324</v>
      </c>
      <c r="J242" s="261" t="s">
        <v>324</v>
      </c>
      <c r="K242" s="261" t="s">
        <v>323</v>
      </c>
      <c r="L242" s="261" t="s">
        <v>324</v>
      </c>
      <c r="M242" s="261"/>
      <c r="N242" s="261"/>
      <c r="O242" s="261"/>
      <c r="P242" s="261"/>
      <c r="Q242" s="261"/>
      <c r="R242" s="261"/>
      <c r="S242" s="261"/>
      <c r="T242" s="261"/>
      <c r="U242" s="261"/>
      <c r="V242" s="261"/>
      <c r="W242" s="261"/>
      <c r="X242" s="261"/>
      <c r="Y242" s="261"/>
      <c r="Z242" s="261"/>
      <c r="AA242" s="261"/>
      <c r="AB242" s="261"/>
      <c r="AC242" s="261"/>
      <c r="AD242" s="261"/>
      <c r="AE242" s="261"/>
      <c r="AF242" s="261"/>
      <c r="AG242" s="261"/>
      <c r="AH242" s="261"/>
      <c r="AI242" s="261"/>
      <c r="AJ242" s="261"/>
      <c r="AK242" s="261"/>
      <c r="AL242" s="261"/>
      <c r="AM242" s="261"/>
      <c r="AN242" s="261"/>
      <c r="AO242" s="261"/>
      <c r="AP242" s="261"/>
      <c r="AQ242" s="261"/>
      <c r="AR242" s="261" t="e">
        <v>#N/A</v>
      </c>
    </row>
    <row r="243" spans="1:44">
      <c r="A243" s="261">
        <v>121067</v>
      </c>
      <c r="B243" s="43" t="s">
        <v>3767</v>
      </c>
      <c r="C243" s="261" t="s">
        <v>324</v>
      </c>
      <c r="D243" s="261" t="s">
        <v>324</v>
      </c>
      <c r="E243" s="261" t="s">
        <v>322</v>
      </c>
      <c r="F243" s="261" t="s">
        <v>324</v>
      </c>
      <c r="G243" s="261" t="s">
        <v>324</v>
      </c>
      <c r="H243" s="261" t="s">
        <v>324</v>
      </c>
      <c r="I243" s="261" t="s">
        <v>323</v>
      </c>
      <c r="J243" s="261" t="s">
        <v>323</v>
      </c>
      <c r="K243" s="261" t="s">
        <v>323</v>
      </c>
      <c r="L243" s="261" t="s">
        <v>323</v>
      </c>
      <c r="M243" s="261"/>
      <c r="N243" s="261"/>
      <c r="O243" s="261"/>
      <c r="P243" s="261"/>
      <c r="Q243" s="261"/>
      <c r="R243" s="261"/>
      <c r="S243" s="261"/>
      <c r="T243" s="261"/>
      <c r="U243" s="261"/>
      <c r="V243" s="261"/>
      <c r="W243" s="261"/>
      <c r="X243" s="261"/>
      <c r="Y243" s="261"/>
      <c r="Z243" s="261"/>
      <c r="AA243" s="261"/>
      <c r="AB243" s="261"/>
      <c r="AC243" s="261"/>
      <c r="AD243" s="261"/>
      <c r="AE243" s="261"/>
      <c r="AF243" s="261"/>
      <c r="AG243" s="261"/>
      <c r="AH243" s="261"/>
      <c r="AI243" s="261"/>
      <c r="AJ243" s="261"/>
      <c r="AK243" s="261"/>
      <c r="AL243" s="261"/>
      <c r="AM243" s="261"/>
      <c r="AN243" s="261"/>
      <c r="AO243" s="261"/>
      <c r="AP243" s="261"/>
      <c r="AQ243" s="261"/>
      <c r="AR243" s="261" t="e">
        <v>#N/A</v>
      </c>
    </row>
    <row r="244" spans="1:44" s="261" customFormat="1">
      <c r="A244" s="261">
        <v>121097</v>
      </c>
      <c r="B244" s="43" t="s">
        <v>3767</v>
      </c>
      <c r="C244" s="261" t="s">
        <v>324</v>
      </c>
      <c r="D244" s="261" t="s">
        <v>324</v>
      </c>
      <c r="E244" s="261" t="s">
        <v>322</v>
      </c>
      <c r="F244" s="261" t="s">
        <v>322</v>
      </c>
      <c r="G244" s="261" t="s">
        <v>322</v>
      </c>
      <c r="H244" s="261" t="s">
        <v>324</v>
      </c>
      <c r="I244" s="261" t="s">
        <v>324</v>
      </c>
      <c r="J244" s="261" t="s">
        <v>324</v>
      </c>
      <c r="K244" s="261" t="s">
        <v>324</v>
      </c>
      <c r="L244" s="261" t="s">
        <v>322</v>
      </c>
      <c r="AR244" s="261" t="e">
        <v>#N/A</v>
      </c>
    </row>
    <row r="245" spans="1:44" s="261" customFormat="1">
      <c r="A245" s="261">
        <v>121105</v>
      </c>
      <c r="B245" s="43" t="s">
        <v>3767</v>
      </c>
      <c r="C245" s="261" t="s">
        <v>324</v>
      </c>
      <c r="D245" s="261" t="s">
        <v>322</v>
      </c>
      <c r="E245" s="261" t="s">
        <v>322</v>
      </c>
      <c r="F245" s="261" t="s">
        <v>322</v>
      </c>
      <c r="G245" s="261" t="s">
        <v>322</v>
      </c>
      <c r="H245" s="261" t="s">
        <v>324</v>
      </c>
      <c r="I245" s="261" t="s">
        <v>322</v>
      </c>
      <c r="J245" s="261" t="s">
        <v>324</v>
      </c>
      <c r="K245" s="261" t="s">
        <v>324</v>
      </c>
      <c r="L245" s="261" t="s">
        <v>324</v>
      </c>
      <c r="AR245" s="261" t="e">
        <v>#N/A</v>
      </c>
    </row>
    <row r="246" spans="1:44" s="261" customFormat="1">
      <c r="A246" s="261">
        <v>121114</v>
      </c>
      <c r="B246" s="43" t="s">
        <v>3767</v>
      </c>
      <c r="C246" s="261" t="s">
        <v>322</v>
      </c>
      <c r="D246" s="261" t="s">
        <v>322</v>
      </c>
      <c r="E246" s="261" t="s">
        <v>324</v>
      </c>
      <c r="F246" s="261" t="s">
        <v>322</v>
      </c>
      <c r="G246" s="261" t="s">
        <v>322</v>
      </c>
      <c r="H246" s="261" t="s">
        <v>323</v>
      </c>
      <c r="I246" s="261" t="s">
        <v>323</v>
      </c>
      <c r="J246" s="261" t="s">
        <v>324</v>
      </c>
      <c r="K246" s="261" t="s">
        <v>323</v>
      </c>
      <c r="L246" s="261" t="s">
        <v>323</v>
      </c>
      <c r="AR246" s="261" t="e">
        <v>#N/A</v>
      </c>
    </row>
    <row r="247" spans="1:44" s="261" customFormat="1">
      <c r="A247" s="261">
        <v>121116</v>
      </c>
      <c r="B247" s="43" t="s">
        <v>3767</v>
      </c>
      <c r="C247" s="261" t="s">
        <v>324</v>
      </c>
      <c r="D247" s="261" t="s">
        <v>322</v>
      </c>
      <c r="E247" s="261" t="s">
        <v>322</v>
      </c>
      <c r="F247" s="261" t="s">
        <v>322</v>
      </c>
      <c r="G247" s="261" t="s">
        <v>324</v>
      </c>
      <c r="H247" s="261" t="s">
        <v>324</v>
      </c>
      <c r="I247" s="261" t="s">
        <v>323</v>
      </c>
      <c r="J247" s="261" t="s">
        <v>323</v>
      </c>
      <c r="K247" s="261" t="s">
        <v>323</v>
      </c>
      <c r="L247" s="261" t="s">
        <v>323</v>
      </c>
      <c r="AR247" s="261" t="e">
        <v>#N/A</v>
      </c>
    </row>
    <row r="248" spans="1:44" s="261" customFormat="1">
      <c r="A248" s="261">
        <v>121129</v>
      </c>
      <c r="B248" s="43" t="s">
        <v>3767</v>
      </c>
      <c r="C248" s="261" t="s">
        <v>324</v>
      </c>
      <c r="D248" s="261" t="s">
        <v>322</v>
      </c>
      <c r="E248" s="261" t="s">
        <v>324</v>
      </c>
      <c r="F248" s="261" t="s">
        <v>322</v>
      </c>
      <c r="G248" s="261" t="s">
        <v>324</v>
      </c>
      <c r="H248" s="261" t="s">
        <v>322</v>
      </c>
      <c r="I248" s="261" t="s">
        <v>324</v>
      </c>
      <c r="J248" s="261" t="s">
        <v>322</v>
      </c>
      <c r="K248" s="261" t="s">
        <v>323</v>
      </c>
      <c r="L248" s="261" t="s">
        <v>322</v>
      </c>
      <c r="AR248" s="261" t="e">
        <v>#N/A</v>
      </c>
    </row>
    <row r="249" spans="1:44" s="261" customFormat="1">
      <c r="A249" s="261">
        <v>121148</v>
      </c>
      <c r="B249" s="43" t="s">
        <v>3767</v>
      </c>
      <c r="C249" s="261" t="s">
        <v>322</v>
      </c>
      <c r="D249" s="261" t="s">
        <v>324</v>
      </c>
      <c r="E249" s="261" t="s">
        <v>324</v>
      </c>
      <c r="F249" s="261" t="s">
        <v>322</v>
      </c>
      <c r="G249" s="261" t="s">
        <v>324</v>
      </c>
      <c r="H249" s="261" t="s">
        <v>324</v>
      </c>
      <c r="I249" s="261" t="s">
        <v>324</v>
      </c>
      <c r="J249" s="261" t="s">
        <v>322</v>
      </c>
      <c r="K249" s="261" t="s">
        <v>324</v>
      </c>
      <c r="L249" s="261" t="s">
        <v>324</v>
      </c>
      <c r="AR249" s="261" t="e">
        <v>#N/A</v>
      </c>
    </row>
    <row r="250" spans="1:44" s="261" customFormat="1">
      <c r="A250" s="261">
        <v>121150</v>
      </c>
      <c r="B250" s="43" t="s">
        <v>3767</v>
      </c>
      <c r="C250" s="261" t="s">
        <v>322</v>
      </c>
      <c r="D250" s="261" t="s">
        <v>322</v>
      </c>
      <c r="E250" s="261" t="s">
        <v>322</v>
      </c>
      <c r="F250" s="261" t="s">
        <v>322</v>
      </c>
      <c r="G250" s="261" t="s">
        <v>324</v>
      </c>
      <c r="H250" s="261" t="s">
        <v>324</v>
      </c>
      <c r="I250" s="261" t="s">
        <v>323</v>
      </c>
      <c r="J250" s="261" t="s">
        <v>322</v>
      </c>
      <c r="K250" s="261" t="s">
        <v>323</v>
      </c>
      <c r="L250" s="261" t="s">
        <v>324</v>
      </c>
      <c r="AR250" s="261" t="e">
        <v>#N/A</v>
      </c>
    </row>
    <row r="251" spans="1:44" s="261" customFormat="1">
      <c r="A251" s="261">
        <v>121152</v>
      </c>
      <c r="B251" s="43" t="s">
        <v>3767</v>
      </c>
      <c r="C251" s="261" t="s">
        <v>322</v>
      </c>
      <c r="D251" s="261" t="s">
        <v>322</v>
      </c>
      <c r="E251" s="261" t="s">
        <v>322</v>
      </c>
      <c r="F251" s="261" t="s">
        <v>322</v>
      </c>
      <c r="G251" s="261" t="s">
        <v>322</v>
      </c>
      <c r="H251" s="261" t="s">
        <v>324</v>
      </c>
      <c r="I251" s="261" t="s">
        <v>324</v>
      </c>
      <c r="J251" s="261" t="s">
        <v>324</v>
      </c>
      <c r="K251" s="261" t="s">
        <v>324</v>
      </c>
      <c r="L251" s="261" t="s">
        <v>322</v>
      </c>
      <c r="AR251" s="261" t="e">
        <v>#N/A</v>
      </c>
    </row>
    <row r="252" spans="1:44" s="261" customFormat="1">
      <c r="A252" s="261">
        <v>121184</v>
      </c>
      <c r="B252" s="43" t="s">
        <v>3767</v>
      </c>
      <c r="C252" s="261" t="s">
        <v>322</v>
      </c>
      <c r="D252" s="261" t="s">
        <v>322</v>
      </c>
      <c r="E252" s="261" t="s">
        <v>322</v>
      </c>
      <c r="F252" s="261" t="s">
        <v>322</v>
      </c>
      <c r="G252" s="261" t="s">
        <v>322</v>
      </c>
      <c r="H252" s="261" t="s">
        <v>324</v>
      </c>
      <c r="I252" s="261" t="s">
        <v>323</v>
      </c>
      <c r="J252" s="261" t="s">
        <v>323</v>
      </c>
      <c r="K252" s="261" t="s">
        <v>323</v>
      </c>
      <c r="L252" s="261" t="s">
        <v>323</v>
      </c>
      <c r="AR252" s="261" t="e">
        <v>#N/A</v>
      </c>
    </row>
    <row r="253" spans="1:44" s="261" customFormat="1">
      <c r="A253" s="261">
        <v>121185</v>
      </c>
      <c r="B253" s="43" t="s">
        <v>3767</v>
      </c>
      <c r="C253" s="261" t="s">
        <v>322</v>
      </c>
      <c r="D253" s="261" t="s">
        <v>322</v>
      </c>
      <c r="E253" s="261" t="s">
        <v>322</v>
      </c>
      <c r="F253" s="261" t="s">
        <v>322</v>
      </c>
      <c r="G253" s="261" t="s">
        <v>322</v>
      </c>
      <c r="H253" s="261" t="s">
        <v>324</v>
      </c>
      <c r="I253" s="261" t="s">
        <v>323</v>
      </c>
      <c r="J253" s="261" t="s">
        <v>323</v>
      </c>
      <c r="K253" s="261" t="s">
        <v>323</v>
      </c>
      <c r="L253" s="261" t="s">
        <v>323</v>
      </c>
      <c r="AR253" s="261" t="e">
        <v>#N/A</v>
      </c>
    </row>
    <row r="254" spans="1:44" s="261" customFormat="1">
      <c r="A254" s="261">
        <v>121229</v>
      </c>
      <c r="B254" s="43" t="s">
        <v>3767</v>
      </c>
      <c r="C254" s="261" t="s">
        <v>322</v>
      </c>
      <c r="D254" s="261" t="s">
        <v>322</v>
      </c>
      <c r="E254" s="261" t="s">
        <v>322</v>
      </c>
      <c r="F254" s="261" t="s">
        <v>322</v>
      </c>
      <c r="G254" s="261" t="s">
        <v>324</v>
      </c>
      <c r="H254" s="261" t="s">
        <v>324</v>
      </c>
      <c r="I254" s="261" t="s">
        <v>322</v>
      </c>
      <c r="J254" s="261" t="s">
        <v>322</v>
      </c>
      <c r="K254" s="261" t="s">
        <v>322</v>
      </c>
      <c r="L254" s="261" t="s">
        <v>322</v>
      </c>
      <c r="AR254" s="261" t="e">
        <v>#N/A</v>
      </c>
    </row>
    <row r="255" spans="1:44" s="261" customFormat="1">
      <c r="A255" s="261">
        <v>121265</v>
      </c>
      <c r="B255" s="43" t="s">
        <v>3767</v>
      </c>
      <c r="C255" s="261" t="s">
        <v>324</v>
      </c>
      <c r="D255" s="261" t="s">
        <v>322</v>
      </c>
      <c r="E255" s="261" t="s">
        <v>322</v>
      </c>
      <c r="F255" s="261" t="s">
        <v>322</v>
      </c>
      <c r="G255" s="261" t="s">
        <v>322</v>
      </c>
      <c r="H255" s="261" t="s">
        <v>324</v>
      </c>
      <c r="I255" s="261" t="s">
        <v>324</v>
      </c>
      <c r="J255" s="261" t="s">
        <v>324</v>
      </c>
      <c r="K255" s="261" t="s">
        <v>324</v>
      </c>
      <c r="L255" s="261" t="s">
        <v>324</v>
      </c>
      <c r="AR255" s="261" t="e">
        <v>#N/A</v>
      </c>
    </row>
    <row r="256" spans="1:44" s="261" customFormat="1">
      <c r="A256" s="261">
        <v>121283</v>
      </c>
      <c r="B256" s="43" t="s">
        <v>3767</v>
      </c>
      <c r="C256" s="261" t="s">
        <v>322</v>
      </c>
      <c r="D256" s="261" t="s">
        <v>322</v>
      </c>
      <c r="E256" s="261" t="s">
        <v>322</v>
      </c>
      <c r="F256" s="261" t="s">
        <v>324</v>
      </c>
      <c r="G256" s="261" t="s">
        <v>324</v>
      </c>
      <c r="H256" s="261" t="s">
        <v>322</v>
      </c>
      <c r="I256" s="261" t="s">
        <v>322</v>
      </c>
      <c r="J256" s="261" t="s">
        <v>324</v>
      </c>
      <c r="K256" s="261" t="s">
        <v>323</v>
      </c>
      <c r="L256" s="261" t="s">
        <v>324</v>
      </c>
      <c r="AR256" s="261" t="e">
        <v>#N/A</v>
      </c>
    </row>
    <row r="257" spans="1:44" s="261" customFormat="1">
      <c r="A257" s="261">
        <v>121339</v>
      </c>
      <c r="B257" s="43" t="s">
        <v>3767</v>
      </c>
      <c r="C257" s="261" t="s">
        <v>322</v>
      </c>
      <c r="D257" s="261" t="s">
        <v>322</v>
      </c>
      <c r="E257" s="261" t="s">
        <v>322</v>
      </c>
      <c r="F257" s="261" t="s">
        <v>324</v>
      </c>
      <c r="G257" s="261" t="s">
        <v>322</v>
      </c>
      <c r="H257" s="261" t="s">
        <v>322</v>
      </c>
      <c r="I257" s="261" t="s">
        <v>323</v>
      </c>
      <c r="J257" s="261" t="s">
        <v>324</v>
      </c>
      <c r="K257" s="261" t="s">
        <v>324</v>
      </c>
      <c r="L257" s="261" t="s">
        <v>324</v>
      </c>
      <c r="AR257" s="261" t="e">
        <v>#N/A</v>
      </c>
    </row>
    <row r="258" spans="1:44" s="261" customFormat="1">
      <c r="A258" s="261">
        <v>121347</v>
      </c>
      <c r="B258" s="43" t="s">
        <v>3767</v>
      </c>
      <c r="C258" s="261" t="s">
        <v>322</v>
      </c>
      <c r="D258" s="261" t="s">
        <v>322</v>
      </c>
      <c r="E258" s="261" t="s">
        <v>322</v>
      </c>
      <c r="F258" s="261" t="s">
        <v>322</v>
      </c>
      <c r="G258" s="261" t="s">
        <v>322</v>
      </c>
      <c r="H258" s="261" t="s">
        <v>324</v>
      </c>
      <c r="I258" s="261" t="s">
        <v>324</v>
      </c>
      <c r="J258" s="261" t="s">
        <v>322</v>
      </c>
      <c r="K258" s="261" t="s">
        <v>324</v>
      </c>
      <c r="L258" s="261" t="s">
        <v>322</v>
      </c>
      <c r="AR258" s="261" t="e">
        <v>#N/A</v>
      </c>
    </row>
    <row r="259" spans="1:44" s="261" customFormat="1">
      <c r="A259" s="261">
        <v>121349</v>
      </c>
      <c r="B259" s="43" t="s">
        <v>3767</v>
      </c>
      <c r="C259" s="261" t="s">
        <v>322</v>
      </c>
      <c r="D259" s="261" t="s">
        <v>324</v>
      </c>
      <c r="E259" s="261" t="s">
        <v>322</v>
      </c>
      <c r="F259" s="261" t="s">
        <v>322</v>
      </c>
      <c r="G259" s="261" t="s">
        <v>324</v>
      </c>
      <c r="H259" s="261" t="s">
        <v>324</v>
      </c>
      <c r="I259" s="261" t="s">
        <v>322</v>
      </c>
      <c r="J259" s="261" t="s">
        <v>322</v>
      </c>
      <c r="K259" s="261" t="s">
        <v>322</v>
      </c>
      <c r="L259" s="261" t="s">
        <v>322</v>
      </c>
      <c r="AR259" s="261" t="e">
        <v>#N/A</v>
      </c>
    </row>
    <row r="260" spans="1:44" s="261" customFormat="1">
      <c r="A260" s="261">
        <v>121363</v>
      </c>
      <c r="B260" s="43" t="s">
        <v>3767</v>
      </c>
      <c r="C260" s="261" t="s">
        <v>322</v>
      </c>
      <c r="D260" s="261" t="s">
        <v>322</v>
      </c>
      <c r="E260" s="261" t="s">
        <v>322</v>
      </c>
      <c r="F260" s="261" t="s">
        <v>322</v>
      </c>
      <c r="G260" s="261" t="s">
        <v>322</v>
      </c>
      <c r="H260" s="261" t="s">
        <v>322</v>
      </c>
      <c r="I260" s="261" t="s">
        <v>324</v>
      </c>
      <c r="J260" s="261" t="s">
        <v>324</v>
      </c>
      <c r="K260" s="261" t="s">
        <v>323</v>
      </c>
      <c r="L260" s="261" t="s">
        <v>323</v>
      </c>
      <c r="AR260" s="261" t="e">
        <v>#N/A</v>
      </c>
    </row>
    <row r="261" spans="1:44" s="261" customFormat="1">
      <c r="A261" s="261">
        <v>121380</v>
      </c>
      <c r="B261" s="43" t="s">
        <v>3767</v>
      </c>
      <c r="C261" s="261" t="s">
        <v>322</v>
      </c>
      <c r="D261" s="261" t="s">
        <v>322</v>
      </c>
      <c r="E261" s="261" t="s">
        <v>322</v>
      </c>
      <c r="F261" s="261" t="s">
        <v>322</v>
      </c>
      <c r="G261" s="261" t="s">
        <v>324</v>
      </c>
      <c r="H261" s="261" t="s">
        <v>322</v>
      </c>
      <c r="I261" s="261" t="s">
        <v>323</v>
      </c>
      <c r="J261" s="261" t="s">
        <v>322</v>
      </c>
      <c r="K261" s="261" t="s">
        <v>324</v>
      </c>
      <c r="L261" s="261" t="s">
        <v>324</v>
      </c>
      <c r="AR261" s="261" t="e">
        <v>#N/A</v>
      </c>
    </row>
    <row r="262" spans="1:44" s="261" customFormat="1">
      <c r="A262" s="261">
        <v>121382</v>
      </c>
      <c r="B262" s="43" t="s">
        <v>3767</v>
      </c>
      <c r="C262" s="261" t="s">
        <v>322</v>
      </c>
      <c r="D262" s="261" t="s">
        <v>322</v>
      </c>
      <c r="E262" s="261" t="s">
        <v>324</v>
      </c>
      <c r="F262" s="261" t="s">
        <v>324</v>
      </c>
      <c r="G262" s="261" t="s">
        <v>322</v>
      </c>
      <c r="H262" s="261" t="s">
        <v>324</v>
      </c>
      <c r="I262" s="261" t="s">
        <v>324</v>
      </c>
      <c r="J262" s="261" t="s">
        <v>324</v>
      </c>
      <c r="K262" s="261" t="s">
        <v>324</v>
      </c>
      <c r="L262" s="261" t="s">
        <v>324</v>
      </c>
      <c r="AR262" s="261" t="e">
        <v>#N/A</v>
      </c>
    </row>
    <row r="263" spans="1:44" s="261" customFormat="1">
      <c r="A263" s="261">
        <v>121383</v>
      </c>
      <c r="B263" s="43" t="s">
        <v>3767</v>
      </c>
      <c r="C263" s="261" t="s">
        <v>322</v>
      </c>
      <c r="D263" s="261" t="s">
        <v>324</v>
      </c>
      <c r="E263" s="261" t="s">
        <v>322</v>
      </c>
      <c r="F263" s="261" t="s">
        <v>322</v>
      </c>
      <c r="G263" s="261" t="s">
        <v>324</v>
      </c>
      <c r="H263" s="261" t="s">
        <v>323</v>
      </c>
      <c r="I263" s="261" t="s">
        <v>323</v>
      </c>
      <c r="J263" s="261" t="s">
        <v>323</v>
      </c>
      <c r="K263" s="261" t="s">
        <v>323</v>
      </c>
      <c r="L263" s="261" t="s">
        <v>323</v>
      </c>
      <c r="AR263" s="261" t="e">
        <v>#N/A</v>
      </c>
    </row>
    <row r="264" spans="1:44" s="261" customFormat="1">
      <c r="A264" s="261">
        <v>121387</v>
      </c>
      <c r="B264" s="43" t="s">
        <v>3767</v>
      </c>
      <c r="C264" s="261" t="s">
        <v>324</v>
      </c>
      <c r="D264" s="261" t="s">
        <v>324</v>
      </c>
      <c r="E264" s="261" t="s">
        <v>322</v>
      </c>
      <c r="F264" s="261" t="s">
        <v>322</v>
      </c>
      <c r="G264" s="261" t="s">
        <v>322</v>
      </c>
      <c r="H264" s="261" t="s">
        <v>322</v>
      </c>
      <c r="I264" s="261" t="s">
        <v>322</v>
      </c>
      <c r="J264" s="261" t="s">
        <v>324</v>
      </c>
      <c r="K264" s="261" t="s">
        <v>322</v>
      </c>
      <c r="L264" s="261" t="s">
        <v>322</v>
      </c>
      <c r="AR264" s="261" t="e">
        <v>#N/A</v>
      </c>
    </row>
    <row r="265" spans="1:44" s="261" customFormat="1">
      <c r="A265" s="261">
        <v>121389</v>
      </c>
      <c r="B265" s="43" t="s">
        <v>3767</v>
      </c>
      <c r="C265" s="261" t="s">
        <v>322</v>
      </c>
      <c r="D265" s="261" t="s">
        <v>322</v>
      </c>
      <c r="E265" s="261" t="s">
        <v>322</v>
      </c>
      <c r="F265" s="261" t="s">
        <v>322</v>
      </c>
      <c r="G265" s="261" t="s">
        <v>322</v>
      </c>
      <c r="H265" s="261" t="s">
        <v>322</v>
      </c>
      <c r="I265" s="261" t="s">
        <v>324</v>
      </c>
      <c r="J265" s="261" t="s">
        <v>324</v>
      </c>
      <c r="K265" s="261" t="s">
        <v>324</v>
      </c>
      <c r="L265" s="261" t="s">
        <v>324</v>
      </c>
      <c r="AR265" s="261" t="e">
        <v>#N/A</v>
      </c>
    </row>
    <row r="266" spans="1:44" s="261" customFormat="1">
      <c r="A266" s="261">
        <v>121395</v>
      </c>
      <c r="B266" s="43" t="s">
        <v>3767</v>
      </c>
      <c r="C266" s="261" t="s">
        <v>322</v>
      </c>
      <c r="D266" s="261" t="s">
        <v>322</v>
      </c>
      <c r="E266" s="261" t="s">
        <v>322</v>
      </c>
      <c r="F266" s="261" t="s">
        <v>322</v>
      </c>
      <c r="G266" s="261" t="s">
        <v>322</v>
      </c>
      <c r="H266" s="261" t="s">
        <v>322</v>
      </c>
      <c r="I266" s="261" t="s">
        <v>324</v>
      </c>
      <c r="J266" s="261" t="s">
        <v>322</v>
      </c>
      <c r="K266" s="261" t="s">
        <v>324</v>
      </c>
      <c r="L266" s="261" t="s">
        <v>322</v>
      </c>
      <c r="AR266" s="261" t="e">
        <v>#N/A</v>
      </c>
    </row>
    <row r="267" spans="1:44" s="261" customFormat="1">
      <c r="A267" s="261">
        <v>121405</v>
      </c>
      <c r="B267" s="43" t="s">
        <v>3767</v>
      </c>
      <c r="C267" s="261" t="s">
        <v>322</v>
      </c>
      <c r="D267" s="261" t="s">
        <v>322</v>
      </c>
      <c r="E267" s="261" t="s">
        <v>322</v>
      </c>
      <c r="F267" s="261" t="s">
        <v>324</v>
      </c>
      <c r="G267" s="261" t="s">
        <v>322</v>
      </c>
      <c r="H267" s="261" t="s">
        <v>322</v>
      </c>
      <c r="I267" s="261" t="s">
        <v>324</v>
      </c>
      <c r="J267" s="261" t="s">
        <v>322</v>
      </c>
      <c r="K267" s="261" t="s">
        <v>322</v>
      </c>
      <c r="L267" s="261" t="s">
        <v>323</v>
      </c>
      <c r="AR267" s="261" t="e">
        <v>#N/A</v>
      </c>
    </row>
    <row r="268" spans="1:44" s="261" customFormat="1">
      <c r="A268" s="261">
        <v>121413</v>
      </c>
      <c r="B268" s="43" t="s">
        <v>3767</v>
      </c>
      <c r="C268" s="261" t="s">
        <v>324</v>
      </c>
      <c r="D268" s="261" t="s">
        <v>322</v>
      </c>
      <c r="E268" s="261" t="s">
        <v>322</v>
      </c>
      <c r="F268" s="261" t="s">
        <v>324</v>
      </c>
      <c r="G268" s="261" t="s">
        <v>322</v>
      </c>
      <c r="H268" s="261" t="s">
        <v>322</v>
      </c>
      <c r="I268" s="261" t="s">
        <v>322</v>
      </c>
      <c r="J268" s="261" t="s">
        <v>324</v>
      </c>
      <c r="K268" s="261" t="s">
        <v>322</v>
      </c>
      <c r="L268" s="261" t="s">
        <v>322</v>
      </c>
      <c r="AR268" s="261" t="e">
        <v>#N/A</v>
      </c>
    </row>
    <row r="269" spans="1:44" s="261" customFormat="1">
      <c r="A269" s="261">
        <v>121437</v>
      </c>
      <c r="B269" s="43" t="s">
        <v>3767</v>
      </c>
      <c r="C269" s="261" t="s">
        <v>324</v>
      </c>
      <c r="D269" s="261" t="s">
        <v>322</v>
      </c>
      <c r="E269" s="261" t="s">
        <v>322</v>
      </c>
      <c r="F269" s="261" t="s">
        <v>322</v>
      </c>
      <c r="G269" s="261" t="s">
        <v>322</v>
      </c>
      <c r="H269" s="261" t="s">
        <v>324</v>
      </c>
      <c r="I269" s="261" t="s">
        <v>322</v>
      </c>
      <c r="J269" s="261" t="s">
        <v>322</v>
      </c>
      <c r="K269" s="261" t="s">
        <v>323</v>
      </c>
      <c r="L269" s="261" t="s">
        <v>322</v>
      </c>
      <c r="AR269" s="261" t="e">
        <v>#N/A</v>
      </c>
    </row>
    <row r="270" spans="1:44" s="261" customFormat="1">
      <c r="A270" s="261">
        <v>121443</v>
      </c>
      <c r="B270" s="43" t="s">
        <v>3767</v>
      </c>
      <c r="C270" s="261" t="s">
        <v>322</v>
      </c>
      <c r="D270" s="261" t="s">
        <v>322</v>
      </c>
      <c r="E270" s="261" t="s">
        <v>322</v>
      </c>
      <c r="F270" s="261" t="s">
        <v>322</v>
      </c>
      <c r="G270" s="261" t="s">
        <v>322</v>
      </c>
      <c r="H270" s="261" t="s">
        <v>322</v>
      </c>
      <c r="I270" s="261" t="s">
        <v>322</v>
      </c>
      <c r="J270" s="261" t="s">
        <v>322</v>
      </c>
      <c r="K270" s="261" t="s">
        <v>322</v>
      </c>
      <c r="L270" s="261" t="s">
        <v>322</v>
      </c>
      <c r="AR270" s="261" t="e">
        <v>#N/A</v>
      </c>
    </row>
    <row r="271" spans="1:44" s="261" customFormat="1">
      <c r="A271" s="261">
        <v>121446</v>
      </c>
      <c r="B271" s="43" t="s">
        <v>3767</v>
      </c>
      <c r="C271" s="261" t="s">
        <v>324</v>
      </c>
      <c r="D271" s="261" t="s">
        <v>324</v>
      </c>
      <c r="E271" s="261" t="s">
        <v>324</v>
      </c>
      <c r="F271" s="261" t="s">
        <v>322</v>
      </c>
      <c r="G271" s="261" t="s">
        <v>322</v>
      </c>
      <c r="H271" s="261" t="s">
        <v>323</v>
      </c>
      <c r="I271" s="261" t="s">
        <v>324</v>
      </c>
      <c r="J271" s="261" t="s">
        <v>324</v>
      </c>
      <c r="K271" s="261" t="s">
        <v>323</v>
      </c>
      <c r="L271" s="261" t="s">
        <v>323</v>
      </c>
      <c r="AR271" s="261" t="e">
        <v>#N/A</v>
      </c>
    </row>
    <row r="272" spans="1:44" s="261" customFormat="1">
      <c r="A272" s="261">
        <v>121482</v>
      </c>
      <c r="B272" s="43" t="s">
        <v>3767</v>
      </c>
      <c r="C272" s="261" t="s">
        <v>322</v>
      </c>
      <c r="D272" s="261" t="s">
        <v>322</v>
      </c>
      <c r="E272" s="261" t="s">
        <v>322</v>
      </c>
      <c r="F272" s="261" t="s">
        <v>324</v>
      </c>
      <c r="G272" s="261" t="s">
        <v>324</v>
      </c>
      <c r="H272" s="261" t="s">
        <v>324</v>
      </c>
      <c r="I272" s="261" t="s">
        <v>322</v>
      </c>
      <c r="J272" s="261" t="s">
        <v>322</v>
      </c>
      <c r="K272" s="261" t="s">
        <v>323</v>
      </c>
      <c r="L272" s="261" t="s">
        <v>322</v>
      </c>
      <c r="AR272" s="261" t="e">
        <v>#N/A</v>
      </c>
    </row>
    <row r="273" spans="1:44" s="261" customFormat="1">
      <c r="A273" s="261">
        <v>121485</v>
      </c>
      <c r="B273" s="43" t="s">
        <v>3767</v>
      </c>
      <c r="C273" s="261" t="s">
        <v>322</v>
      </c>
      <c r="D273" s="261" t="s">
        <v>322</v>
      </c>
      <c r="E273" s="261" t="s">
        <v>324</v>
      </c>
      <c r="F273" s="261" t="s">
        <v>322</v>
      </c>
      <c r="G273" s="261" t="s">
        <v>322</v>
      </c>
      <c r="H273" s="261" t="s">
        <v>324</v>
      </c>
      <c r="I273" s="261" t="s">
        <v>324</v>
      </c>
      <c r="J273" s="261" t="s">
        <v>324</v>
      </c>
      <c r="K273" s="261" t="s">
        <v>322</v>
      </c>
      <c r="L273" s="261" t="s">
        <v>324</v>
      </c>
      <c r="AR273" s="261" t="e">
        <v>#N/A</v>
      </c>
    </row>
    <row r="274" spans="1:44" s="261" customFormat="1">
      <c r="A274" s="261">
        <v>121497</v>
      </c>
      <c r="B274" s="43" t="s">
        <v>3767</v>
      </c>
      <c r="C274" s="261" t="s">
        <v>324</v>
      </c>
      <c r="D274" s="261" t="s">
        <v>322</v>
      </c>
      <c r="E274" s="261" t="s">
        <v>322</v>
      </c>
      <c r="F274" s="261" t="s">
        <v>322</v>
      </c>
      <c r="G274" s="261" t="s">
        <v>322</v>
      </c>
      <c r="H274" s="261" t="s">
        <v>322</v>
      </c>
      <c r="I274" s="261" t="s">
        <v>323</v>
      </c>
      <c r="J274" s="261" t="s">
        <v>322</v>
      </c>
      <c r="K274" s="261" t="s">
        <v>324</v>
      </c>
      <c r="L274" s="261" t="s">
        <v>323</v>
      </c>
      <c r="AR274" s="261" t="e">
        <v>#N/A</v>
      </c>
    </row>
    <row r="275" spans="1:44" s="261" customFormat="1">
      <c r="A275" s="261">
        <v>121506</v>
      </c>
      <c r="B275" s="43" t="s">
        <v>3767</v>
      </c>
      <c r="C275" s="261" t="s">
        <v>322</v>
      </c>
      <c r="D275" s="261" t="s">
        <v>322</v>
      </c>
      <c r="E275" s="261" t="s">
        <v>324</v>
      </c>
      <c r="F275" s="261" t="s">
        <v>322</v>
      </c>
      <c r="G275" s="261" t="s">
        <v>323</v>
      </c>
      <c r="H275" s="261" t="s">
        <v>323</v>
      </c>
      <c r="I275" s="261" t="s">
        <v>323</v>
      </c>
      <c r="J275" s="261" t="s">
        <v>323</v>
      </c>
      <c r="K275" s="261" t="s">
        <v>323</v>
      </c>
      <c r="L275" s="261" t="s">
        <v>323</v>
      </c>
      <c r="AR275" s="261" t="e">
        <v>#N/A</v>
      </c>
    </row>
    <row r="276" spans="1:44" s="261" customFormat="1">
      <c r="A276" s="261">
        <v>121515</v>
      </c>
      <c r="B276" s="43" t="s">
        <v>3767</v>
      </c>
      <c r="C276" s="261" t="s">
        <v>322</v>
      </c>
      <c r="D276" s="261" t="s">
        <v>322</v>
      </c>
      <c r="E276" s="261" t="s">
        <v>323</v>
      </c>
      <c r="F276" s="261" t="s">
        <v>322</v>
      </c>
      <c r="G276" s="261" t="s">
        <v>322</v>
      </c>
      <c r="H276" s="261" t="s">
        <v>322</v>
      </c>
      <c r="I276" s="261" t="s">
        <v>323</v>
      </c>
      <c r="J276" s="261" t="s">
        <v>322</v>
      </c>
      <c r="K276" s="261" t="s">
        <v>324</v>
      </c>
      <c r="L276" s="261" t="s">
        <v>323</v>
      </c>
      <c r="AR276" s="261" t="e">
        <v>#N/A</v>
      </c>
    </row>
    <row r="277" spans="1:44" s="261" customFormat="1">
      <c r="A277" s="261">
        <v>121519</v>
      </c>
      <c r="B277" s="43" t="s">
        <v>3767</v>
      </c>
      <c r="C277" s="261" t="s">
        <v>322</v>
      </c>
      <c r="D277" s="261" t="s">
        <v>322</v>
      </c>
      <c r="E277" s="261" t="s">
        <v>322</v>
      </c>
      <c r="F277" s="261" t="s">
        <v>322</v>
      </c>
      <c r="G277" s="261" t="s">
        <v>322</v>
      </c>
      <c r="H277" s="261" t="s">
        <v>324</v>
      </c>
      <c r="I277" s="261" t="s">
        <v>324</v>
      </c>
      <c r="J277" s="261" t="s">
        <v>324</v>
      </c>
      <c r="K277" s="261" t="s">
        <v>323</v>
      </c>
      <c r="L277" s="261" t="s">
        <v>324</v>
      </c>
      <c r="AR277" s="261" t="e">
        <v>#N/A</v>
      </c>
    </row>
    <row r="278" spans="1:44" s="261" customFormat="1">
      <c r="A278" s="261">
        <v>121523</v>
      </c>
      <c r="B278" s="43" t="s">
        <v>3767</v>
      </c>
      <c r="C278" s="261" t="s">
        <v>324</v>
      </c>
      <c r="D278" s="261" t="s">
        <v>323</v>
      </c>
      <c r="E278" s="261" t="s">
        <v>324</v>
      </c>
      <c r="F278" s="261" t="s">
        <v>323</v>
      </c>
      <c r="G278" s="261" t="s">
        <v>323</v>
      </c>
      <c r="H278" s="261" t="s">
        <v>324</v>
      </c>
      <c r="I278" s="261" t="s">
        <v>323</v>
      </c>
      <c r="J278" s="261" t="s">
        <v>323</v>
      </c>
      <c r="K278" s="261" t="s">
        <v>323</v>
      </c>
      <c r="L278" s="261" t="s">
        <v>324</v>
      </c>
      <c r="AR278" s="261" t="e">
        <v>#N/A</v>
      </c>
    </row>
    <row r="279" spans="1:44" s="261" customFormat="1">
      <c r="A279" s="261">
        <v>121525</v>
      </c>
      <c r="B279" s="43" t="s">
        <v>3767</v>
      </c>
      <c r="C279" s="261" t="s">
        <v>324</v>
      </c>
      <c r="D279" s="261" t="s">
        <v>322</v>
      </c>
      <c r="E279" s="261" t="s">
        <v>322</v>
      </c>
      <c r="F279" s="261" t="s">
        <v>323</v>
      </c>
      <c r="G279" s="261" t="s">
        <v>324</v>
      </c>
      <c r="H279" s="261" t="s">
        <v>324</v>
      </c>
      <c r="I279" s="261" t="s">
        <v>323</v>
      </c>
      <c r="J279" s="261" t="s">
        <v>323</v>
      </c>
      <c r="K279" s="261" t="s">
        <v>323</v>
      </c>
      <c r="L279" s="261" t="s">
        <v>323</v>
      </c>
      <c r="AR279" s="261" t="e">
        <v>#N/A</v>
      </c>
    </row>
    <row r="280" spans="1:44" s="261" customFormat="1">
      <c r="A280" s="261">
        <v>121529</v>
      </c>
      <c r="B280" s="43" t="s">
        <v>3767</v>
      </c>
      <c r="C280" s="261" t="s">
        <v>324</v>
      </c>
      <c r="D280" s="261" t="s">
        <v>322</v>
      </c>
      <c r="E280" s="261" t="s">
        <v>322</v>
      </c>
      <c r="F280" s="261" t="s">
        <v>322</v>
      </c>
      <c r="G280" s="261" t="s">
        <v>324</v>
      </c>
      <c r="H280" s="261" t="s">
        <v>324</v>
      </c>
      <c r="I280" s="261" t="s">
        <v>323</v>
      </c>
      <c r="J280" s="261" t="s">
        <v>323</v>
      </c>
      <c r="K280" s="261" t="s">
        <v>324</v>
      </c>
      <c r="L280" s="261" t="s">
        <v>323</v>
      </c>
      <c r="AR280" s="261" t="e">
        <v>#N/A</v>
      </c>
    </row>
    <row r="281" spans="1:44" s="261" customFormat="1">
      <c r="A281" s="261">
        <v>121539</v>
      </c>
      <c r="B281" s="43" t="s">
        <v>3767</v>
      </c>
      <c r="C281" s="261" t="s">
        <v>324</v>
      </c>
      <c r="D281" s="261" t="s">
        <v>324</v>
      </c>
      <c r="E281" s="261" t="s">
        <v>324</v>
      </c>
      <c r="F281" s="261" t="s">
        <v>324</v>
      </c>
      <c r="G281" s="261" t="s">
        <v>323</v>
      </c>
      <c r="H281" s="261" t="s">
        <v>324</v>
      </c>
      <c r="I281" s="261" t="s">
        <v>323</v>
      </c>
      <c r="J281" s="261" t="s">
        <v>322</v>
      </c>
      <c r="K281" s="261" t="s">
        <v>323</v>
      </c>
      <c r="L281" s="261" t="s">
        <v>324</v>
      </c>
      <c r="AR281" s="261" t="e">
        <v>#N/A</v>
      </c>
    </row>
    <row r="282" spans="1:44" s="261" customFormat="1">
      <c r="A282" s="261">
        <v>121541</v>
      </c>
      <c r="B282" s="43" t="s">
        <v>3767</v>
      </c>
      <c r="C282" s="261" t="s">
        <v>324</v>
      </c>
      <c r="D282" s="261" t="s">
        <v>322</v>
      </c>
      <c r="E282" s="261" t="s">
        <v>324</v>
      </c>
      <c r="F282" s="261" t="s">
        <v>324</v>
      </c>
      <c r="G282" s="261" t="s">
        <v>322</v>
      </c>
      <c r="H282" s="261" t="s">
        <v>323</v>
      </c>
      <c r="I282" s="261" t="s">
        <v>323</v>
      </c>
      <c r="J282" s="261" t="s">
        <v>324</v>
      </c>
      <c r="K282" s="261" t="s">
        <v>323</v>
      </c>
      <c r="L282" s="261" t="s">
        <v>323</v>
      </c>
      <c r="AR282" s="261" t="e">
        <v>#N/A</v>
      </c>
    </row>
    <row r="283" spans="1:44" s="261" customFormat="1">
      <c r="A283" s="261">
        <v>121547</v>
      </c>
      <c r="B283" s="43" t="s">
        <v>3767</v>
      </c>
      <c r="C283" s="261" t="s">
        <v>324</v>
      </c>
      <c r="D283" s="261" t="s">
        <v>323</v>
      </c>
      <c r="E283" s="261" t="s">
        <v>324</v>
      </c>
      <c r="F283" s="261" t="s">
        <v>324</v>
      </c>
      <c r="G283" s="261" t="s">
        <v>322</v>
      </c>
      <c r="H283" s="261" t="s">
        <v>324</v>
      </c>
      <c r="I283" s="261" t="s">
        <v>324</v>
      </c>
      <c r="J283" s="261" t="s">
        <v>324</v>
      </c>
      <c r="K283" s="261" t="s">
        <v>324</v>
      </c>
      <c r="L283" s="261" t="s">
        <v>322</v>
      </c>
      <c r="AR283" s="261" t="e">
        <v>#N/A</v>
      </c>
    </row>
    <row r="284" spans="1:44" s="261" customFormat="1">
      <c r="A284" s="261">
        <v>121548</v>
      </c>
      <c r="B284" s="43" t="s">
        <v>3767</v>
      </c>
      <c r="C284" s="261" t="s">
        <v>324</v>
      </c>
      <c r="D284" s="261" t="s">
        <v>324</v>
      </c>
      <c r="E284" s="261" t="s">
        <v>323</v>
      </c>
      <c r="F284" s="261" t="s">
        <v>324</v>
      </c>
      <c r="G284" s="261" t="s">
        <v>323</v>
      </c>
      <c r="H284" s="261" t="s">
        <v>324</v>
      </c>
      <c r="I284" s="261" t="s">
        <v>323</v>
      </c>
      <c r="J284" s="261" t="s">
        <v>324</v>
      </c>
      <c r="K284" s="261" t="s">
        <v>323</v>
      </c>
      <c r="L284" s="261" t="s">
        <v>323</v>
      </c>
      <c r="AR284" s="261" t="e">
        <v>#N/A</v>
      </c>
    </row>
    <row r="285" spans="1:44" s="261" customFormat="1">
      <c r="A285" s="261">
        <v>121554</v>
      </c>
      <c r="B285" s="43" t="s">
        <v>3767</v>
      </c>
      <c r="C285" s="261" t="s">
        <v>324</v>
      </c>
      <c r="D285" s="261" t="s">
        <v>322</v>
      </c>
      <c r="E285" s="261" t="s">
        <v>322</v>
      </c>
      <c r="F285" s="261" t="s">
        <v>324</v>
      </c>
      <c r="G285" s="261" t="s">
        <v>323</v>
      </c>
      <c r="H285" s="261" t="s">
        <v>324</v>
      </c>
      <c r="I285" s="261" t="s">
        <v>322</v>
      </c>
      <c r="J285" s="261" t="s">
        <v>323</v>
      </c>
      <c r="K285" s="261" t="s">
        <v>324</v>
      </c>
      <c r="L285" s="261" t="s">
        <v>323</v>
      </c>
      <c r="AR285" s="261" t="e">
        <v>#N/A</v>
      </c>
    </row>
    <row r="286" spans="1:44" s="261" customFormat="1">
      <c r="A286" s="261">
        <v>121561</v>
      </c>
      <c r="B286" s="43" t="s">
        <v>3767</v>
      </c>
      <c r="C286" s="261" t="s">
        <v>324</v>
      </c>
      <c r="D286" s="261" t="s">
        <v>322</v>
      </c>
      <c r="E286" s="261" t="s">
        <v>322</v>
      </c>
      <c r="F286" s="261" t="s">
        <v>322</v>
      </c>
      <c r="G286" s="261" t="s">
        <v>322</v>
      </c>
      <c r="H286" s="261" t="s">
        <v>324</v>
      </c>
      <c r="I286" s="261" t="s">
        <v>324</v>
      </c>
      <c r="J286" s="261" t="s">
        <v>324</v>
      </c>
      <c r="K286" s="261" t="s">
        <v>322</v>
      </c>
      <c r="L286" s="261" t="s">
        <v>324</v>
      </c>
      <c r="AR286" s="261" t="e">
        <v>#N/A</v>
      </c>
    </row>
    <row r="287" spans="1:44" s="261" customFormat="1">
      <c r="A287" s="261">
        <v>121575</v>
      </c>
      <c r="B287" s="43" t="s">
        <v>3767</v>
      </c>
      <c r="C287" s="261" t="s">
        <v>324</v>
      </c>
      <c r="D287" s="261" t="s">
        <v>324</v>
      </c>
      <c r="E287" s="261" t="s">
        <v>324</v>
      </c>
      <c r="F287" s="261" t="s">
        <v>324</v>
      </c>
      <c r="G287" s="261" t="s">
        <v>324</v>
      </c>
      <c r="H287" s="261" t="s">
        <v>323</v>
      </c>
      <c r="I287" s="261" t="s">
        <v>324</v>
      </c>
      <c r="J287" s="261" t="s">
        <v>323</v>
      </c>
      <c r="K287" s="261" t="s">
        <v>324</v>
      </c>
      <c r="L287" s="261" t="s">
        <v>323</v>
      </c>
      <c r="AR287" s="261" t="e">
        <v>#N/A</v>
      </c>
    </row>
    <row r="288" spans="1:44" s="261" customFormat="1">
      <c r="A288" s="261">
        <v>121580</v>
      </c>
      <c r="B288" s="43" t="s">
        <v>3767</v>
      </c>
      <c r="C288" s="261" t="s">
        <v>324</v>
      </c>
      <c r="D288" s="261" t="s">
        <v>324</v>
      </c>
      <c r="E288" s="261" t="s">
        <v>322</v>
      </c>
      <c r="F288" s="261" t="s">
        <v>324</v>
      </c>
      <c r="G288" s="261" t="s">
        <v>323</v>
      </c>
      <c r="H288" s="261" t="s">
        <v>324</v>
      </c>
      <c r="I288" s="261" t="s">
        <v>323</v>
      </c>
      <c r="J288" s="261" t="s">
        <v>323</v>
      </c>
      <c r="K288" s="261" t="s">
        <v>324</v>
      </c>
      <c r="L288" s="261" t="s">
        <v>323</v>
      </c>
      <c r="AR288" s="261" t="e">
        <v>#N/A</v>
      </c>
    </row>
    <row r="289" spans="1:44" s="261" customFormat="1">
      <c r="A289" s="261">
        <v>121583</v>
      </c>
      <c r="B289" s="43" t="s">
        <v>3767</v>
      </c>
      <c r="C289" s="261" t="s">
        <v>324</v>
      </c>
      <c r="D289" s="261" t="s">
        <v>322</v>
      </c>
      <c r="E289" s="261" t="s">
        <v>322</v>
      </c>
      <c r="F289" s="261" t="s">
        <v>322</v>
      </c>
      <c r="G289" s="261" t="s">
        <v>324</v>
      </c>
      <c r="H289" s="261" t="s">
        <v>324</v>
      </c>
      <c r="I289" s="261" t="s">
        <v>322</v>
      </c>
      <c r="J289" s="261" t="s">
        <v>322</v>
      </c>
      <c r="K289" s="261" t="s">
        <v>322</v>
      </c>
      <c r="L289" s="261" t="s">
        <v>322</v>
      </c>
      <c r="AR289" s="261" t="e">
        <v>#N/A</v>
      </c>
    </row>
    <row r="290" spans="1:44" s="261" customFormat="1">
      <c r="A290" s="261">
        <v>121584</v>
      </c>
      <c r="B290" s="43" t="s">
        <v>3767</v>
      </c>
      <c r="C290" s="261" t="s">
        <v>324</v>
      </c>
      <c r="D290" s="261" t="s">
        <v>322</v>
      </c>
      <c r="E290" s="261" t="s">
        <v>322</v>
      </c>
      <c r="F290" s="261" t="s">
        <v>324</v>
      </c>
      <c r="G290" s="261" t="s">
        <v>322</v>
      </c>
      <c r="H290" s="261" t="s">
        <v>324</v>
      </c>
      <c r="I290" s="261" t="s">
        <v>322</v>
      </c>
      <c r="J290" s="261" t="s">
        <v>322</v>
      </c>
      <c r="K290" s="261" t="s">
        <v>322</v>
      </c>
      <c r="L290" s="261" t="s">
        <v>324</v>
      </c>
      <c r="AR290" s="261" t="e">
        <v>#N/A</v>
      </c>
    </row>
    <row r="291" spans="1:44" s="261" customFormat="1">
      <c r="A291" s="261">
        <v>121589</v>
      </c>
      <c r="B291" s="43" t="s">
        <v>3767</v>
      </c>
      <c r="C291" s="261" t="s">
        <v>324</v>
      </c>
      <c r="D291" s="261" t="s">
        <v>322</v>
      </c>
      <c r="E291" s="261" t="s">
        <v>324</v>
      </c>
      <c r="F291" s="261" t="s">
        <v>324</v>
      </c>
      <c r="G291" s="261" t="s">
        <v>323</v>
      </c>
      <c r="H291" s="261" t="s">
        <v>324</v>
      </c>
      <c r="I291" s="261" t="s">
        <v>324</v>
      </c>
      <c r="J291" s="261" t="s">
        <v>324</v>
      </c>
      <c r="K291" s="261" t="s">
        <v>324</v>
      </c>
      <c r="L291" s="261" t="s">
        <v>322</v>
      </c>
      <c r="AR291" s="261" t="e">
        <v>#N/A</v>
      </c>
    </row>
    <row r="292" spans="1:44" s="261" customFormat="1">
      <c r="A292" s="261">
        <v>121596</v>
      </c>
      <c r="B292" s="43" t="s">
        <v>3767</v>
      </c>
      <c r="C292" s="261" t="s">
        <v>324</v>
      </c>
      <c r="D292" s="261" t="s">
        <v>322</v>
      </c>
      <c r="E292" s="261" t="s">
        <v>322</v>
      </c>
      <c r="F292" s="261" t="s">
        <v>322</v>
      </c>
      <c r="G292" s="261" t="s">
        <v>323</v>
      </c>
      <c r="H292" s="261" t="s">
        <v>324</v>
      </c>
      <c r="I292" s="261" t="s">
        <v>324</v>
      </c>
      <c r="J292" s="261" t="s">
        <v>324</v>
      </c>
      <c r="K292" s="261" t="s">
        <v>324</v>
      </c>
      <c r="L292" s="261" t="s">
        <v>323</v>
      </c>
      <c r="AR292" s="261" t="e">
        <v>#N/A</v>
      </c>
    </row>
    <row r="293" spans="1:44" s="261" customFormat="1">
      <c r="A293" s="261">
        <v>121617</v>
      </c>
      <c r="B293" s="43" t="s">
        <v>3767</v>
      </c>
      <c r="C293" s="261" t="s">
        <v>324</v>
      </c>
      <c r="D293" s="261" t="s">
        <v>324</v>
      </c>
      <c r="E293" s="261" t="s">
        <v>322</v>
      </c>
      <c r="F293" s="261" t="s">
        <v>324</v>
      </c>
      <c r="G293" s="261" t="s">
        <v>322</v>
      </c>
      <c r="H293" s="261" t="s">
        <v>324</v>
      </c>
      <c r="I293" s="261" t="s">
        <v>324</v>
      </c>
      <c r="J293" s="261" t="s">
        <v>324</v>
      </c>
      <c r="K293" s="261" t="s">
        <v>324</v>
      </c>
      <c r="L293" s="261" t="s">
        <v>323</v>
      </c>
      <c r="AR293" s="261" t="e">
        <v>#N/A</v>
      </c>
    </row>
    <row r="294" spans="1:44" s="261" customFormat="1">
      <c r="A294" s="261">
        <v>121619</v>
      </c>
      <c r="B294" s="43" t="s">
        <v>3767</v>
      </c>
      <c r="C294" s="261" t="s">
        <v>324</v>
      </c>
      <c r="D294" s="261" t="s">
        <v>322</v>
      </c>
      <c r="E294" s="261" t="s">
        <v>324</v>
      </c>
      <c r="F294" s="261" t="s">
        <v>324</v>
      </c>
      <c r="G294" s="261" t="s">
        <v>324</v>
      </c>
      <c r="H294" s="261" t="s">
        <v>323</v>
      </c>
      <c r="I294" s="261" t="s">
        <v>323</v>
      </c>
      <c r="J294" s="261" t="s">
        <v>323</v>
      </c>
      <c r="K294" s="261" t="s">
        <v>323</v>
      </c>
      <c r="L294" s="261" t="s">
        <v>323</v>
      </c>
      <c r="AR294" s="261" t="e">
        <v>#N/A</v>
      </c>
    </row>
    <row r="295" spans="1:44" s="261" customFormat="1">
      <c r="A295" s="261">
        <v>121621</v>
      </c>
      <c r="B295" s="43" t="s">
        <v>3767</v>
      </c>
      <c r="C295" s="261" t="s">
        <v>324</v>
      </c>
      <c r="D295" s="261" t="s">
        <v>323</v>
      </c>
      <c r="E295" s="261" t="s">
        <v>324</v>
      </c>
      <c r="F295" s="261" t="s">
        <v>324</v>
      </c>
      <c r="G295" s="261" t="s">
        <v>324</v>
      </c>
      <c r="H295" s="261" t="s">
        <v>324</v>
      </c>
      <c r="I295" s="261" t="s">
        <v>323</v>
      </c>
      <c r="J295" s="261" t="s">
        <v>323</v>
      </c>
      <c r="K295" s="261" t="s">
        <v>323</v>
      </c>
      <c r="L295" s="261" t="s">
        <v>323</v>
      </c>
      <c r="AR295" s="261" t="e">
        <v>#N/A</v>
      </c>
    </row>
    <row r="296" spans="1:44" s="261" customFormat="1">
      <c r="A296" s="261">
        <v>121623</v>
      </c>
      <c r="B296" s="43" t="s">
        <v>3767</v>
      </c>
      <c r="C296" s="261" t="s">
        <v>322</v>
      </c>
      <c r="D296" s="261" t="s">
        <v>324</v>
      </c>
      <c r="E296" s="261" t="s">
        <v>323</v>
      </c>
      <c r="F296" s="261" t="s">
        <v>323</v>
      </c>
      <c r="G296" s="261" t="s">
        <v>324</v>
      </c>
      <c r="H296" s="261" t="s">
        <v>322</v>
      </c>
      <c r="I296" s="261" t="s">
        <v>323</v>
      </c>
      <c r="J296" s="261" t="s">
        <v>324</v>
      </c>
      <c r="K296" s="261" t="s">
        <v>324</v>
      </c>
      <c r="L296" s="261" t="s">
        <v>322</v>
      </c>
      <c r="AR296" s="261" t="e">
        <v>#N/A</v>
      </c>
    </row>
    <row r="297" spans="1:44" s="261" customFormat="1">
      <c r="A297" s="261">
        <v>121625</v>
      </c>
      <c r="B297" s="43" t="s">
        <v>3767</v>
      </c>
      <c r="C297" s="261" t="s">
        <v>324</v>
      </c>
      <c r="D297" s="261" t="s">
        <v>322</v>
      </c>
      <c r="E297" s="261" t="s">
        <v>322</v>
      </c>
      <c r="F297" s="261" t="s">
        <v>324</v>
      </c>
      <c r="G297" s="261" t="s">
        <v>322</v>
      </c>
      <c r="H297" s="261" t="s">
        <v>324</v>
      </c>
      <c r="I297" s="261" t="s">
        <v>324</v>
      </c>
      <c r="J297" s="261" t="s">
        <v>322</v>
      </c>
      <c r="K297" s="261" t="s">
        <v>324</v>
      </c>
      <c r="L297" s="261" t="s">
        <v>324</v>
      </c>
      <c r="AR297" s="261" t="e">
        <v>#N/A</v>
      </c>
    </row>
    <row r="298" spans="1:44" s="261" customFormat="1">
      <c r="A298" s="261">
        <v>121632</v>
      </c>
      <c r="B298" s="43" t="s">
        <v>3767</v>
      </c>
      <c r="C298" s="261" t="s">
        <v>324</v>
      </c>
      <c r="D298" s="261" t="s">
        <v>322</v>
      </c>
      <c r="E298" s="261" t="s">
        <v>324</v>
      </c>
      <c r="F298" s="261" t="s">
        <v>322</v>
      </c>
      <c r="G298" s="261" t="s">
        <v>324</v>
      </c>
      <c r="H298" s="261" t="s">
        <v>323</v>
      </c>
      <c r="I298" s="261" t="s">
        <v>323</v>
      </c>
      <c r="J298" s="261" t="s">
        <v>323</v>
      </c>
      <c r="K298" s="261" t="s">
        <v>323</v>
      </c>
      <c r="L298" s="261" t="s">
        <v>323</v>
      </c>
      <c r="AR298" s="261" t="e">
        <v>#N/A</v>
      </c>
    </row>
    <row r="299" spans="1:44" s="261" customFormat="1">
      <c r="A299" s="261">
        <v>121647</v>
      </c>
      <c r="B299" s="43" t="s">
        <v>3767</v>
      </c>
      <c r="C299" s="261" t="s">
        <v>324</v>
      </c>
      <c r="D299" s="261" t="s">
        <v>322</v>
      </c>
      <c r="E299" s="261" t="s">
        <v>322</v>
      </c>
      <c r="F299" s="261" t="s">
        <v>322</v>
      </c>
      <c r="G299" s="261" t="s">
        <v>324</v>
      </c>
      <c r="H299" s="261" t="s">
        <v>324</v>
      </c>
      <c r="I299" s="261" t="s">
        <v>322</v>
      </c>
      <c r="J299" s="261" t="s">
        <v>324</v>
      </c>
      <c r="K299" s="261" t="s">
        <v>324</v>
      </c>
      <c r="L299" s="261" t="s">
        <v>324</v>
      </c>
      <c r="AR299" s="261" t="e">
        <v>#N/A</v>
      </c>
    </row>
    <row r="300" spans="1:44" s="261" customFormat="1">
      <c r="A300" s="261">
        <v>121651</v>
      </c>
      <c r="B300" s="43" t="s">
        <v>3767</v>
      </c>
      <c r="C300" s="261" t="s">
        <v>324</v>
      </c>
      <c r="D300" s="261" t="s">
        <v>324</v>
      </c>
      <c r="E300" s="261" t="s">
        <v>324</v>
      </c>
      <c r="F300" s="261" t="s">
        <v>324</v>
      </c>
      <c r="G300" s="261" t="s">
        <v>322</v>
      </c>
      <c r="H300" s="261" t="s">
        <v>324</v>
      </c>
      <c r="I300" s="261" t="s">
        <v>322</v>
      </c>
      <c r="J300" s="261" t="s">
        <v>322</v>
      </c>
      <c r="K300" s="261" t="s">
        <v>323</v>
      </c>
      <c r="L300" s="261" t="s">
        <v>323</v>
      </c>
      <c r="AR300" s="261" t="e">
        <v>#N/A</v>
      </c>
    </row>
    <row r="301" spans="1:44" s="261" customFormat="1">
      <c r="A301" s="261">
        <v>121655</v>
      </c>
      <c r="B301" s="43" t="s">
        <v>3767</v>
      </c>
      <c r="C301" s="261" t="s">
        <v>324</v>
      </c>
      <c r="D301" s="261" t="s">
        <v>322</v>
      </c>
      <c r="E301" s="261" t="s">
        <v>322</v>
      </c>
      <c r="F301" s="261" t="s">
        <v>322</v>
      </c>
      <c r="G301" s="261" t="s">
        <v>322</v>
      </c>
      <c r="H301" s="261" t="s">
        <v>324</v>
      </c>
      <c r="I301" s="261" t="s">
        <v>323</v>
      </c>
      <c r="J301" s="261" t="s">
        <v>323</v>
      </c>
      <c r="K301" s="261" t="s">
        <v>323</v>
      </c>
      <c r="L301" s="261" t="s">
        <v>323</v>
      </c>
      <c r="AR301" s="261" t="e">
        <v>#N/A</v>
      </c>
    </row>
    <row r="302" spans="1:44" s="261" customFormat="1">
      <c r="A302" s="261">
        <v>121663</v>
      </c>
      <c r="B302" s="43" t="s">
        <v>3767</v>
      </c>
      <c r="C302" s="261" t="s">
        <v>324</v>
      </c>
      <c r="D302" s="261" t="s">
        <v>322</v>
      </c>
      <c r="E302" s="261" t="s">
        <v>322</v>
      </c>
      <c r="F302" s="261" t="s">
        <v>322</v>
      </c>
      <c r="G302" s="261" t="s">
        <v>322</v>
      </c>
      <c r="H302" s="261" t="s">
        <v>324</v>
      </c>
      <c r="I302" s="261" t="s">
        <v>324</v>
      </c>
      <c r="J302" s="261" t="s">
        <v>324</v>
      </c>
      <c r="K302" s="261" t="s">
        <v>324</v>
      </c>
      <c r="L302" s="261" t="s">
        <v>324</v>
      </c>
      <c r="AR302" s="261" t="e">
        <v>#N/A</v>
      </c>
    </row>
    <row r="303" spans="1:44" s="261" customFormat="1">
      <c r="A303" s="261">
        <v>121664</v>
      </c>
      <c r="B303" s="43" t="s">
        <v>3767</v>
      </c>
      <c r="C303" s="261" t="s">
        <v>322</v>
      </c>
      <c r="D303" s="261" t="s">
        <v>322</v>
      </c>
      <c r="E303" s="261" t="s">
        <v>322</v>
      </c>
      <c r="F303" s="261" t="s">
        <v>322</v>
      </c>
      <c r="G303" s="261" t="s">
        <v>322</v>
      </c>
      <c r="H303" s="261" t="s">
        <v>324</v>
      </c>
      <c r="I303" s="261" t="s">
        <v>324</v>
      </c>
      <c r="J303" s="261" t="s">
        <v>324</v>
      </c>
      <c r="K303" s="261" t="s">
        <v>322</v>
      </c>
      <c r="L303" s="261" t="s">
        <v>322</v>
      </c>
      <c r="AR303" s="261" t="e">
        <v>#N/A</v>
      </c>
    </row>
    <row r="304" spans="1:44" s="261" customFormat="1">
      <c r="A304" s="261">
        <v>121680</v>
      </c>
      <c r="B304" s="43" t="s">
        <v>3767</v>
      </c>
      <c r="C304" s="261" t="s">
        <v>323</v>
      </c>
      <c r="D304" s="261" t="s">
        <v>322</v>
      </c>
      <c r="E304" s="261" t="s">
        <v>324</v>
      </c>
      <c r="F304" s="261" t="s">
        <v>322</v>
      </c>
      <c r="G304" s="261" t="s">
        <v>322</v>
      </c>
      <c r="H304" s="261" t="s">
        <v>324</v>
      </c>
      <c r="I304" s="261" t="s">
        <v>323</v>
      </c>
      <c r="J304" s="261" t="s">
        <v>323</v>
      </c>
      <c r="K304" s="261" t="s">
        <v>324</v>
      </c>
      <c r="L304" s="261" t="s">
        <v>323</v>
      </c>
      <c r="AR304" s="261" t="e">
        <v>#N/A</v>
      </c>
    </row>
    <row r="305" spans="1:44" s="261" customFormat="1">
      <c r="A305" s="261">
        <v>121691</v>
      </c>
      <c r="B305" s="43" t="s">
        <v>3767</v>
      </c>
      <c r="C305" s="261" t="s">
        <v>323</v>
      </c>
      <c r="D305" s="261" t="s">
        <v>324</v>
      </c>
      <c r="E305" s="261" t="s">
        <v>324</v>
      </c>
      <c r="F305" s="261" t="s">
        <v>324</v>
      </c>
      <c r="G305" s="261" t="s">
        <v>324</v>
      </c>
      <c r="H305" s="261" t="s">
        <v>323</v>
      </c>
      <c r="I305" s="261" t="s">
        <v>324</v>
      </c>
      <c r="J305" s="261" t="s">
        <v>323</v>
      </c>
      <c r="K305" s="261" t="s">
        <v>323</v>
      </c>
      <c r="L305" s="261" t="s">
        <v>323</v>
      </c>
      <c r="AR305" s="261" t="e">
        <v>#N/A</v>
      </c>
    </row>
    <row r="306" spans="1:44" s="261" customFormat="1">
      <c r="A306" s="261">
        <v>121701</v>
      </c>
      <c r="B306" s="43" t="s">
        <v>3767</v>
      </c>
      <c r="C306" s="261" t="s">
        <v>322</v>
      </c>
      <c r="D306" s="261" t="s">
        <v>322</v>
      </c>
      <c r="E306" s="261" t="s">
        <v>322</v>
      </c>
      <c r="F306" s="261" t="s">
        <v>324</v>
      </c>
      <c r="G306" s="261" t="s">
        <v>324</v>
      </c>
      <c r="H306" s="261" t="s">
        <v>324</v>
      </c>
      <c r="I306" s="261" t="s">
        <v>323</v>
      </c>
      <c r="J306" s="261" t="s">
        <v>323</v>
      </c>
      <c r="K306" s="261" t="s">
        <v>324</v>
      </c>
      <c r="L306" s="261" t="s">
        <v>322</v>
      </c>
      <c r="AR306" s="261" t="e">
        <v>#N/A</v>
      </c>
    </row>
    <row r="307" spans="1:44" s="261" customFormat="1">
      <c r="A307" s="261">
        <v>121705</v>
      </c>
      <c r="B307" s="43" t="s">
        <v>3767</v>
      </c>
      <c r="C307" s="261" t="s">
        <v>324</v>
      </c>
      <c r="D307" s="261" t="s">
        <v>324</v>
      </c>
      <c r="E307" s="261" t="s">
        <v>324</v>
      </c>
      <c r="F307" s="261" t="s">
        <v>322</v>
      </c>
      <c r="G307" s="261" t="s">
        <v>322</v>
      </c>
      <c r="H307" s="261" t="s">
        <v>322</v>
      </c>
      <c r="I307" s="261" t="s">
        <v>322</v>
      </c>
      <c r="J307" s="261" t="s">
        <v>324</v>
      </c>
      <c r="K307" s="261" t="s">
        <v>324</v>
      </c>
      <c r="L307" s="261" t="s">
        <v>323</v>
      </c>
      <c r="AR307" s="261" t="e">
        <v>#N/A</v>
      </c>
    </row>
    <row r="308" spans="1:44" s="261" customFormat="1">
      <c r="A308" s="261">
        <v>121710</v>
      </c>
      <c r="B308" s="43" t="s">
        <v>3767</v>
      </c>
      <c r="C308" s="261" t="s">
        <v>324</v>
      </c>
      <c r="D308" s="261" t="s">
        <v>324</v>
      </c>
      <c r="E308" s="261" t="s">
        <v>324</v>
      </c>
      <c r="F308" s="261" t="s">
        <v>322</v>
      </c>
      <c r="G308" s="261" t="s">
        <v>324</v>
      </c>
      <c r="H308" s="261" t="s">
        <v>324</v>
      </c>
      <c r="I308" s="261" t="s">
        <v>324</v>
      </c>
      <c r="J308" s="261" t="s">
        <v>324</v>
      </c>
      <c r="K308" s="261" t="s">
        <v>324</v>
      </c>
      <c r="L308" s="261" t="s">
        <v>324</v>
      </c>
      <c r="AR308" s="261" t="e">
        <v>#N/A</v>
      </c>
    </row>
    <row r="309" spans="1:44" s="261" customFormat="1">
      <c r="A309" s="261">
        <v>121715</v>
      </c>
      <c r="B309" s="43" t="s">
        <v>3767</v>
      </c>
      <c r="C309" s="261" t="s">
        <v>324</v>
      </c>
      <c r="D309" s="261" t="s">
        <v>324</v>
      </c>
      <c r="E309" s="261" t="s">
        <v>324</v>
      </c>
      <c r="F309" s="261" t="s">
        <v>324</v>
      </c>
      <c r="G309" s="261" t="s">
        <v>324</v>
      </c>
      <c r="H309" s="261" t="s">
        <v>323</v>
      </c>
      <c r="I309" s="261" t="s">
        <v>324</v>
      </c>
      <c r="J309" s="261" t="s">
        <v>323</v>
      </c>
      <c r="K309" s="261" t="s">
        <v>324</v>
      </c>
      <c r="L309" s="261" t="s">
        <v>323</v>
      </c>
      <c r="AR309" s="261" t="e">
        <v>#N/A</v>
      </c>
    </row>
    <row r="310" spans="1:44" s="261" customFormat="1">
      <c r="A310" s="261">
        <v>121719</v>
      </c>
      <c r="B310" s="43" t="s">
        <v>3767</v>
      </c>
      <c r="C310" s="261" t="s">
        <v>324</v>
      </c>
      <c r="D310" s="261" t="s">
        <v>322</v>
      </c>
      <c r="E310" s="261" t="s">
        <v>324</v>
      </c>
      <c r="F310" s="261" t="s">
        <v>324</v>
      </c>
      <c r="G310" s="261" t="s">
        <v>324</v>
      </c>
      <c r="H310" s="261" t="s">
        <v>324</v>
      </c>
      <c r="I310" s="261" t="s">
        <v>323</v>
      </c>
      <c r="J310" s="261" t="s">
        <v>323</v>
      </c>
      <c r="K310" s="261" t="s">
        <v>322</v>
      </c>
      <c r="L310" s="261" t="s">
        <v>324</v>
      </c>
      <c r="AR310" s="261" t="e">
        <v>#N/A</v>
      </c>
    </row>
    <row r="311" spans="1:44" s="261" customFormat="1">
      <c r="A311" s="261">
        <v>121723</v>
      </c>
      <c r="B311" s="43" t="s">
        <v>3767</v>
      </c>
      <c r="C311" s="261" t="s">
        <v>324</v>
      </c>
      <c r="D311" s="261" t="s">
        <v>324</v>
      </c>
      <c r="E311" s="261" t="s">
        <v>323</v>
      </c>
      <c r="F311" s="261" t="s">
        <v>322</v>
      </c>
      <c r="G311" s="261" t="s">
        <v>324</v>
      </c>
      <c r="H311" s="261" t="s">
        <v>323</v>
      </c>
      <c r="I311" s="261" t="s">
        <v>323</v>
      </c>
      <c r="J311" s="261" t="s">
        <v>323</v>
      </c>
      <c r="K311" s="261" t="s">
        <v>323</v>
      </c>
      <c r="L311" s="261" t="s">
        <v>323</v>
      </c>
      <c r="AR311" s="261" t="e">
        <v>#N/A</v>
      </c>
    </row>
    <row r="312" spans="1:44" s="261" customFormat="1">
      <c r="A312" s="261">
        <v>121724</v>
      </c>
      <c r="B312" s="43" t="s">
        <v>3767</v>
      </c>
      <c r="C312" s="261" t="s">
        <v>324</v>
      </c>
      <c r="D312" s="261" t="s">
        <v>322</v>
      </c>
      <c r="E312" s="261" t="s">
        <v>322</v>
      </c>
      <c r="F312" s="261" t="s">
        <v>322</v>
      </c>
      <c r="G312" s="261" t="s">
        <v>323</v>
      </c>
      <c r="H312" s="261" t="s">
        <v>324</v>
      </c>
      <c r="I312" s="261" t="s">
        <v>323</v>
      </c>
      <c r="J312" s="261" t="s">
        <v>324</v>
      </c>
      <c r="K312" s="261" t="s">
        <v>323</v>
      </c>
      <c r="L312" s="261" t="s">
        <v>323</v>
      </c>
      <c r="AR312" s="261" t="e">
        <v>#N/A</v>
      </c>
    </row>
    <row r="313" spans="1:44" s="261" customFormat="1">
      <c r="A313" s="261">
        <v>121726</v>
      </c>
      <c r="B313" s="43" t="s">
        <v>3767</v>
      </c>
      <c r="C313" s="261" t="s">
        <v>322</v>
      </c>
      <c r="D313" s="261" t="s">
        <v>324</v>
      </c>
      <c r="E313" s="261" t="s">
        <v>322</v>
      </c>
      <c r="F313" s="261" t="s">
        <v>323</v>
      </c>
      <c r="G313" s="261" t="s">
        <v>323</v>
      </c>
      <c r="H313" s="261" t="s">
        <v>323</v>
      </c>
      <c r="I313" s="261" t="s">
        <v>323</v>
      </c>
      <c r="J313" s="261" t="s">
        <v>323</v>
      </c>
      <c r="K313" s="261" t="s">
        <v>323</v>
      </c>
      <c r="L313" s="261" t="s">
        <v>323</v>
      </c>
      <c r="AR313" s="261" t="e">
        <v>#N/A</v>
      </c>
    </row>
    <row r="314" spans="1:44" s="261" customFormat="1">
      <c r="A314" s="261">
        <v>121741</v>
      </c>
      <c r="B314" s="43" t="s">
        <v>3767</v>
      </c>
      <c r="C314" s="261" t="s">
        <v>324</v>
      </c>
      <c r="D314" s="261" t="s">
        <v>324</v>
      </c>
      <c r="E314" s="261" t="s">
        <v>324</v>
      </c>
      <c r="F314" s="261" t="s">
        <v>324</v>
      </c>
      <c r="G314" s="261" t="s">
        <v>323</v>
      </c>
      <c r="H314" s="261" t="s">
        <v>323</v>
      </c>
      <c r="I314" s="261" t="s">
        <v>323</v>
      </c>
      <c r="J314" s="261" t="s">
        <v>323</v>
      </c>
      <c r="K314" s="261" t="s">
        <v>323</v>
      </c>
      <c r="L314" s="261" t="s">
        <v>323</v>
      </c>
      <c r="AR314" s="261" t="e">
        <v>#N/A</v>
      </c>
    </row>
    <row r="315" spans="1:44" s="261" customFormat="1">
      <c r="A315" s="261">
        <v>121745</v>
      </c>
      <c r="B315" s="43" t="s">
        <v>3767</v>
      </c>
      <c r="C315" s="261" t="s">
        <v>324</v>
      </c>
      <c r="D315" s="261" t="s">
        <v>324</v>
      </c>
      <c r="E315" s="261" t="s">
        <v>322</v>
      </c>
      <c r="F315" s="261" t="s">
        <v>322</v>
      </c>
      <c r="G315" s="261" t="s">
        <v>322</v>
      </c>
      <c r="H315" s="261" t="s">
        <v>324</v>
      </c>
      <c r="I315" s="261" t="s">
        <v>323</v>
      </c>
      <c r="J315" s="261" t="s">
        <v>324</v>
      </c>
      <c r="K315" s="261" t="s">
        <v>323</v>
      </c>
      <c r="L315" s="261" t="s">
        <v>323</v>
      </c>
      <c r="AR315" s="261" t="e">
        <v>#N/A</v>
      </c>
    </row>
    <row r="316" spans="1:44" s="261" customFormat="1">
      <c r="A316" s="261">
        <v>121749</v>
      </c>
      <c r="B316" s="43" t="s">
        <v>3767</v>
      </c>
      <c r="C316" s="261" t="s">
        <v>324</v>
      </c>
      <c r="D316" s="261" t="s">
        <v>324</v>
      </c>
      <c r="E316" s="261" t="s">
        <v>324</v>
      </c>
      <c r="F316" s="261" t="s">
        <v>324</v>
      </c>
      <c r="G316" s="261" t="s">
        <v>324</v>
      </c>
      <c r="H316" s="261" t="s">
        <v>324</v>
      </c>
      <c r="I316" s="261" t="s">
        <v>323</v>
      </c>
      <c r="J316" s="261" t="s">
        <v>324</v>
      </c>
      <c r="K316" s="261" t="s">
        <v>324</v>
      </c>
      <c r="L316" s="261" t="s">
        <v>324</v>
      </c>
      <c r="AR316" s="261" t="e">
        <v>#N/A</v>
      </c>
    </row>
    <row r="317" spans="1:44" s="261" customFormat="1">
      <c r="A317" s="261">
        <v>121760</v>
      </c>
      <c r="B317" s="43" t="s">
        <v>3767</v>
      </c>
      <c r="C317" s="261" t="s">
        <v>324</v>
      </c>
      <c r="D317" s="261" t="s">
        <v>324</v>
      </c>
      <c r="E317" s="261" t="s">
        <v>324</v>
      </c>
      <c r="F317" s="261" t="s">
        <v>324</v>
      </c>
      <c r="G317" s="261" t="s">
        <v>324</v>
      </c>
      <c r="H317" s="261" t="s">
        <v>324</v>
      </c>
      <c r="I317" s="261" t="s">
        <v>323</v>
      </c>
      <c r="J317" s="261" t="s">
        <v>324</v>
      </c>
      <c r="K317" s="261" t="s">
        <v>323</v>
      </c>
      <c r="L317" s="261" t="s">
        <v>323</v>
      </c>
      <c r="AR317" s="261" t="e">
        <v>#N/A</v>
      </c>
    </row>
    <row r="318" spans="1:44" s="261" customFormat="1">
      <c r="A318" s="261">
        <v>121766</v>
      </c>
      <c r="B318" s="43" t="s">
        <v>3767</v>
      </c>
      <c r="C318" s="261" t="s">
        <v>322</v>
      </c>
      <c r="D318" s="261" t="s">
        <v>324</v>
      </c>
      <c r="E318" s="261" t="s">
        <v>322</v>
      </c>
      <c r="F318" s="261" t="s">
        <v>324</v>
      </c>
      <c r="G318" s="261" t="s">
        <v>324</v>
      </c>
      <c r="H318" s="261" t="s">
        <v>324</v>
      </c>
      <c r="I318" s="261" t="s">
        <v>324</v>
      </c>
      <c r="J318" s="261" t="s">
        <v>324</v>
      </c>
      <c r="K318" s="261" t="s">
        <v>324</v>
      </c>
      <c r="L318" s="261" t="s">
        <v>324</v>
      </c>
      <c r="AR318" s="261" t="e">
        <v>#N/A</v>
      </c>
    </row>
    <row r="319" spans="1:44" s="261" customFormat="1">
      <c r="A319" s="261">
        <v>121767</v>
      </c>
      <c r="B319" s="43" t="s">
        <v>3767</v>
      </c>
      <c r="C319" s="261" t="s">
        <v>324</v>
      </c>
      <c r="D319" s="261" t="s">
        <v>322</v>
      </c>
      <c r="E319" s="261" t="s">
        <v>322</v>
      </c>
      <c r="F319" s="261" t="s">
        <v>322</v>
      </c>
      <c r="G319" s="261" t="s">
        <v>324</v>
      </c>
      <c r="H319" s="261" t="s">
        <v>324</v>
      </c>
      <c r="I319" s="261" t="s">
        <v>324</v>
      </c>
      <c r="J319" s="261" t="s">
        <v>324</v>
      </c>
      <c r="K319" s="261" t="s">
        <v>323</v>
      </c>
      <c r="L319" s="261" t="s">
        <v>324</v>
      </c>
      <c r="AR319" s="261" t="e">
        <v>#N/A</v>
      </c>
    </row>
    <row r="320" spans="1:44" s="261" customFormat="1">
      <c r="A320" s="261">
        <v>121769</v>
      </c>
      <c r="B320" s="43" t="s">
        <v>3767</v>
      </c>
      <c r="C320" s="261" t="s">
        <v>324</v>
      </c>
      <c r="D320" s="261" t="s">
        <v>324</v>
      </c>
      <c r="E320" s="261" t="s">
        <v>324</v>
      </c>
      <c r="F320" s="261" t="s">
        <v>324</v>
      </c>
      <c r="G320" s="261" t="s">
        <v>322</v>
      </c>
      <c r="H320" s="261" t="s">
        <v>324</v>
      </c>
      <c r="I320" s="261" t="s">
        <v>324</v>
      </c>
      <c r="J320" s="261" t="s">
        <v>324</v>
      </c>
      <c r="K320" s="261" t="s">
        <v>322</v>
      </c>
      <c r="L320" s="261" t="s">
        <v>322</v>
      </c>
      <c r="AR320" s="261" t="e">
        <v>#N/A</v>
      </c>
    </row>
    <row r="321" spans="1:44" s="261" customFormat="1">
      <c r="A321" s="261">
        <v>121775</v>
      </c>
      <c r="B321" s="43" t="s">
        <v>3767</v>
      </c>
      <c r="C321" s="261" t="s">
        <v>324</v>
      </c>
      <c r="D321" s="261" t="s">
        <v>322</v>
      </c>
      <c r="E321" s="261" t="s">
        <v>322</v>
      </c>
      <c r="F321" s="261" t="s">
        <v>324</v>
      </c>
      <c r="G321" s="261" t="s">
        <v>324</v>
      </c>
      <c r="H321" s="261" t="s">
        <v>323</v>
      </c>
      <c r="I321" s="261" t="s">
        <v>323</v>
      </c>
      <c r="J321" s="261" t="s">
        <v>323</v>
      </c>
      <c r="K321" s="261" t="s">
        <v>323</v>
      </c>
      <c r="L321" s="261" t="s">
        <v>323</v>
      </c>
      <c r="AR321" s="261" t="e">
        <v>#N/A</v>
      </c>
    </row>
    <row r="322" spans="1:44" s="261" customFormat="1">
      <c r="A322" s="261">
        <v>121776</v>
      </c>
      <c r="B322" s="43" t="s">
        <v>3767</v>
      </c>
      <c r="C322" s="261" t="s">
        <v>322</v>
      </c>
      <c r="D322" s="261" t="s">
        <v>322</v>
      </c>
      <c r="E322" s="261" t="s">
        <v>322</v>
      </c>
      <c r="F322" s="261" t="s">
        <v>322</v>
      </c>
      <c r="G322" s="261" t="s">
        <v>322</v>
      </c>
      <c r="H322" s="261" t="s">
        <v>324</v>
      </c>
      <c r="I322" s="261" t="s">
        <v>324</v>
      </c>
      <c r="J322" s="261" t="s">
        <v>324</v>
      </c>
      <c r="K322" s="261" t="s">
        <v>324</v>
      </c>
      <c r="L322" s="261" t="s">
        <v>324</v>
      </c>
      <c r="AR322" s="261" t="e">
        <v>#N/A</v>
      </c>
    </row>
    <row r="323" spans="1:44" s="261" customFormat="1">
      <c r="A323" s="261">
        <v>121780</v>
      </c>
      <c r="B323" s="43" t="s">
        <v>3767</v>
      </c>
      <c r="C323" s="261" t="s">
        <v>322</v>
      </c>
      <c r="D323" s="261" t="s">
        <v>322</v>
      </c>
      <c r="E323" s="261" t="s">
        <v>322</v>
      </c>
      <c r="F323" s="261" t="s">
        <v>322</v>
      </c>
      <c r="G323" s="261" t="s">
        <v>322</v>
      </c>
      <c r="H323" s="261" t="s">
        <v>323</v>
      </c>
      <c r="I323" s="261" t="s">
        <v>324</v>
      </c>
      <c r="J323" s="261" t="s">
        <v>323</v>
      </c>
      <c r="K323" s="261" t="s">
        <v>323</v>
      </c>
      <c r="L323" s="261" t="s">
        <v>323</v>
      </c>
      <c r="AR323" s="261" t="e">
        <v>#N/A</v>
      </c>
    </row>
    <row r="324" spans="1:44" s="261" customFormat="1">
      <c r="A324" s="261">
        <v>121798</v>
      </c>
      <c r="B324" s="43" t="s">
        <v>3767</v>
      </c>
      <c r="C324" s="261" t="s">
        <v>324</v>
      </c>
      <c r="D324" s="261" t="s">
        <v>324</v>
      </c>
      <c r="E324" s="261" t="s">
        <v>322</v>
      </c>
      <c r="F324" s="261" t="s">
        <v>324</v>
      </c>
      <c r="G324" s="261" t="s">
        <v>324</v>
      </c>
      <c r="H324" s="261" t="s">
        <v>323</v>
      </c>
      <c r="I324" s="261" t="s">
        <v>323</v>
      </c>
      <c r="J324" s="261" t="s">
        <v>323</v>
      </c>
      <c r="K324" s="261" t="s">
        <v>323</v>
      </c>
      <c r="L324" s="261" t="s">
        <v>323</v>
      </c>
      <c r="AR324" s="261" t="e">
        <v>#N/A</v>
      </c>
    </row>
    <row r="325" spans="1:44" s="261" customFormat="1">
      <c r="A325" s="261">
        <v>121803</v>
      </c>
      <c r="B325" s="43" t="s">
        <v>3767</v>
      </c>
      <c r="C325" s="261" t="s">
        <v>324</v>
      </c>
      <c r="D325" s="261" t="s">
        <v>324</v>
      </c>
      <c r="E325" s="261" t="s">
        <v>324</v>
      </c>
      <c r="F325" s="261" t="s">
        <v>322</v>
      </c>
      <c r="G325" s="261" t="s">
        <v>323</v>
      </c>
      <c r="H325" s="261" t="s">
        <v>323</v>
      </c>
      <c r="I325" s="261" t="s">
        <v>323</v>
      </c>
      <c r="J325" s="261" t="s">
        <v>323</v>
      </c>
      <c r="K325" s="261" t="s">
        <v>323</v>
      </c>
      <c r="L325" s="261" t="s">
        <v>323</v>
      </c>
      <c r="AR325" s="261" t="e">
        <v>#N/A</v>
      </c>
    </row>
    <row r="326" spans="1:44" s="261" customFormat="1">
      <c r="A326" s="261">
        <v>121804</v>
      </c>
      <c r="B326" s="43" t="s">
        <v>3767</v>
      </c>
      <c r="C326" s="261" t="s">
        <v>322</v>
      </c>
      <c r="D326" s="261" t="s">
        <v>324</v>
      </c>
      <c r="E326" s="261" t="s">
        <v>322</v>
      </c>
      <c r="F326" s="261" t="s">
        <v>322</v>
      </c>
      <c r="G326" s="261" t="s">
        <v>323</v>
      </c>
      <c r="H326" s="261" t="s">
        <v>324</v>
      </c>
      <c r="I326" s="261" t="s">
        <v>323</v>
      </c>
      <c r="J326" s="261" t="s">
        <v>323</v>
      </c>
      <c r="K326" s="261" t="s">
        <v>323</v>
      </c>
      <c r="L326" s="261" t="s">
        <v>323</v>
      </c>
      <c r="AR326" s="261" t="e">
        <v>#N/A</v>
      </c>
    </row>
    <row r="327" spans="1:44" s="261" customFormat="1">
      <c r="A327" s="261">
        <v>121805</v>
      </c>
      <c r="B327" s="43" t="s">
        <v>3767</v>
      </c>
      <c r="C327" s="261" t="s">
        <v>322</v>
      </c>
      <c r="D327" s="261" t="s">
        <v>322</v>
      </c>
      <c r="E327" s="261" t="s">
        <v>322</v>
      </c>
      <c r="F327" s="261" t="s">
        <v>322</v>
      </c>
      <c r="G327" s="261" t="s">
        <v>322</v>
      </c>
      <c r="H327" s="261" t="s">
        <v>323</v>
      </c>
      <c r="I327" s="261" t="s">
        <v>323</v>
      </c>
      <c r="J327" s="261" t="s">
        <v>323</v>
      </c>
      <c r="K327" s="261" t="s">
        <v>323</v>
      </c>
      <c r="L327" s="261" t="s">
        <v>323</v>
      </c>
      <c r="AR327" s="261" t="e">
        <v>#N/A</v>
      </c>
    </row>
    <row r="328" spans="1:44" s="261" customFormat="1">
      <c r="A328" s="261">
        <v>121815</v>
      </c>
      <c r="B328" s="43" t="s">
        <v>3767</v>
      </c>
      <c r="C328" s="261" t="s">
        <v>324</v>
      </c>
      <c r="D328" s="261" t="s">
        <v>322</v>
      </c>
      <c r="E328" s="261" t="s">
        <v>324</v>
      </c>
      <c r="F328" s="261" t="s">
        <v>324</v>
      </c>
      <c r="G328" s="261" t="s">
        <v>323</v>
      </c>
      <c r="H328" s="261" t="s">
        <v>324</v>
      </c>
      <c r="I328" s="261" t="s">
        <v>323</v>
      </c>
      <c r="J328" s="261" t="s">
        <v>323</v>
      </c>
      <c r="K328" s="261" t="s">
        <v>323</v>
      </c>
      <c r="L328" s="261" t="s">
        <v>323</v>
      </c>
      <c r="AR328" s="261" t="e">
        <v>#N/A</v>
      </c>
    </row>
    <row r="329" spans="1:44" s="261" customFormat="1">
      <c r="A329" s="261">
        <v>121817</v>
      </c>
      <c r="B329" s="43" t="s">
        <v>3767</v>
      </c>
      <c r="C329" s="261" t="s">
        <v>322</v>
      </c>
      <c r="D329" s="261" t="s">
        <v>322</v>
      </c>
      <c r="E329" s="261" t="s">
        <v>322</v>
      </c>
      <c r="F329" s="261" t="s">
        <v>322</v>
      </c>
      <c r="G329" s="261" t="s">
        <v>322</v>
      </c>
      <c r="H329" s="261" t="s">
        <v>324</v>
      </c>
      <c r="I329" s="261" t="s">
        <v>323</v>
      </c>
      <c r="J329" s="261" t="s">
        <v>324</v>
      </c>
      <c r="K329" s="261" t="s">
        <v>323</v>
      </c>
      <c r="L329" s="261" t="s">
        <v>323</v>
      </c>
      <c r="AR329" s="261" t="e">
        <v>#N/A</v>
      </c>
    </row>
    <row r="330" spans="1:44" s="261" customFormat="1">
      <c r="A330" s="261">
        <v>121819</v>
      </c>
      <c r="B330" s="43" t="s">
        <v>3767</v>
      </c>
      <c r="C330" s="261" t="s">
        <v>324</v>
      </c>
      <c r="D330" s="261" t="s">
        <v>322</v>
      </c>
      <c r="E330" s="261" t="s">
        <v>323</v>
      </c>
      <c r="F330" s="261" t="s">
        <v>324</v>
      </c>
      <c r="G330" s="261" t="s">
        <v>324</v>
      </c>
      <c r="H330" s="261" t="s">
        <v>324</v>
      </c>
      <c r="I330" s="261" t="s">
        <v>323</v>
      </c>
      <c r="J330" s="261" t="s">
        <v>323</v>
      </c>
      <c r="K330" s="261" t="s">
        <v>322</v>
      </c>
      <c r="L330" s="261" t="s">
        <v>323</v>
      </c>
      <c r="AR330" s="261" t="e">
        <v>#N/A</v>
      </c>
    </row>
    <row r="331" spans="1:44" s="261" customFormat="1">
      <c r="A331" s="261">
        <v>121826</v>
      </c>
      <c r="B331" s="43" t="s">
        <v>3767</v>
      </c>
      <c r="C331" s="261" t="s">
        <v>324</v>
      </c>
      <c r="D331" s="261" t="s">
        <v>322</v>
      </c>
      <c r="E331" s="261" t="s">
        <v>322</v>
      </c>
      <c r="F331" s="261" t="s">
        <v>324</v>
      </c>
      <c r="G331" s="261" t="s">
        <v>324</v>
      </c>
      <c r="H331" s="261" t="s">
        <v>324</v>
      </c>
      <c r="I331" s="261" t="s">
        <v>323</v>
      </c>
      <c r="J331" s="261" t="s">
        <v>323</v>
      </c>
      <c r="K331" s="261" t="s">
        <v>323</v>
      </c>
      <c r="L331" s="261" t="s">
        <v>323</v>
      </c>
      <c r="AR331" s="261" t="e">
        <v>#N/A</v>
      </c>
    </row>
    <row r="332" spans="1:44" s="261" customFormat="1">
      <c r="A332" s="261">
        <v>121832</v>
      </c>
      <c r="B332" s="43" t="s">
        <v>3767</v>
      </c>
      <c r="C332" s="261" t="s">
        <v>324</v>
      </c>
      <c r="D332" s="261" t="s">
        <v>322</v>
      </c>
      <c r="E332" s="261" t="s">
        <v>322</v>
      </c>
      <c r="F332" s="261" t="s">
        <v>324</v>
      </c>
      <c r="G332" s="261" t="s">
        <v>322</v>
      </c>
      <c r="H332" s="261" t="s">
        <v>324</v>
      </c>
      <c r="I332" s="261" t="s">
        <v>323</v>
      </c>
      <c r="J332" s="261" t="s">
        <v>323</v>
      </c>
      <c r="K332" s="261" t="s">
        <v>323</v>
      </c>
      <c r="L332" s="261" t="s">
        <v>323</v>
      </c>
      <c r="AR332" s="261" t="e">
        <v>#N/A</v>
      </c>
    </row>
    <row r="333" spans="1:44" s="261" customFormat="1">
      <c r="A333" s="261">
        <v>121833</v>
      </c>
      <c r="B333" s="43" t="s">
        <v>3767</v>
      </c>
      <c r="C333" s="261" t="s">
        <v>324</v>
      </c>
      <c r="D333" s="261" t="s">
        <v>324</v>
      </c>
      <c r="E333" s="261" t="s">
        <v>322</v>
      </c>
      <c r="F333" s="261" t="s">
        <v>322</v>
      </c>
      <c r="G333" s="261" t="s">
        <v>324</v>
      </c>
      <c r="H333" s="261" t="s">
        <v>324</v>
      </c>
      <c r="I333" s="261" t="s">
        <v>323</v>
      </c>
      <c r="J333" s="261" t="s">
        <v>323</v>
      </c>
      <c r="K333" s="261" t="s">
        <v>323</v>
      </c>
      <c r="L333" s="261" t="s">
        <v>323</v>
      </c>
      <c r="AR333" s="261" t="e">
        <v>#N/A</v>
      </c>
    </row>
    <row r="334" spans="1:44" s="261" customFormat="1">
      <c r="A334" s="261">
        <v>121854</v>
      </c>
      <c r="B334" s="43" t="s">
        <v>3767</v>
      </c>
      <c r="C334" s="261" t="s">
        <v>324</v>
      </c>
      <c r="D334" s="261" t="s">
        <v>324</v>
      </c>
      <c r="E334" s="261" t="s">
        <v>324</v>
      </c>
      <c r="F334" s="261" t="s">
        <v>322</v>
      </c>
      <c r="G334" s="261" t="s">
        <v>322</v>
      </c>
      <c r="H334" s="261" t="s">
        <v>324</v>
      </c>
      <c r="I334" s="261" t="s">
        <v>324</v>
      </c>
      <c r="J334" s="261" t="s">
        <v>324</v>
      </c>
      <c r="K334" s="261" t="s">
        <v>324</v>
      </c>
      <c r="L334" s="261" t="s">
        <v>324</v>
      </c>
      <c r="AR334" s="261" t="e">
        <v>#N/A</v>
      </c>
    </row>
    <row r="335" spans="1:44" s="261" customFormat="1">
      <c r="A335" s="261">
        <v>121856</v>
      </c>
      <c r="B335" s="43" t="s">
        <v>3767</v>
      </c>
      <c r="C335" s="261" t="s">
        <v>324</v>
      </c>
      <c r="D335" s="261" t="s">
        <v>324</v>
      </c>
      <c r="E335" s="261" t="s">
        <v>322</v>
      </c>
      <c r="F335" s="261" t="s">
        <v>324</v>
      </c>
      <c r="G335" s="261" t="s">
        <v>324</v>
      </c>
      <c r="H335" s="261" t="s">
        <v>322</v>
      </c>
      <c r="I335" s="261" t="s">
        <v>323</v>
      </c>
      <c r="J335" s="261" t="s">
        <v>323</v>
      </c>
      <c r="K335" s="261" t="s">
        <v>323</v>
      </c>
      <c r="L335" s="261" t="s">
        <v>323</v>
      </c>
      <c r="AR335" s="261" t="e">
        <v>#N/A</v>
      </c>
    </row>
    <row r="336" spans="1:44" s="261" customFormat="1">
      <c r="A336" s="261">
        <v>121858</v>
      </c>
      <c r="B336" s="43" t="s">
        <v>3767</v>
      </c>
      <c r="C336" s="261" t="s">
        <v>324</v>
      </c>
      <c r="D336" s="261" t="s">
        <v>324</v>
      </c>
      <c r="E336" s="261" t="s">
        <v>322</v>
      </c>
      <c r="F336" s="261" t="s">
        <v>322</v>
      </c>
      <c r="G336" s="261" t="s">
        <v>324</v>
      </c>
      <c r="H336" s="261" t="s">
        <v>324</v>
      </c>
      <c r="I336" s="261" t="s">
        <v>323</v>
      </c>
      <c r="J336" s="261" t="s">
        <v>324</v>
      </c>
      <c r="K336" s="261" t="s">
        <v>324</v>
      </c>
      <c r="L336" s="261" t="s">
        <v>324</v>
      </c>
      <c r="AR336" s="261" t="e">
        <v>#N/A</v>
      </c>
    </row>
    <row r="337" spans="1:44" s="261" customFormat="1">
      <c r="A337" s="261">
        <v>121864</v>
      </c>
      <c r="B337" s="43" t="s">
        <v>3767</v>
      </c>
      <c r="C337" s="261" t="s">
        <v>322</v>
      </c>
      <c r="D337" s="261" t="s">
        <v>323</v>
      </c>
      <c r="E337" s="261" t="s">
        <v>323</v>
      </c>
      <c r="F337" s="261" t="s">
        <v>322</v>
      </c>
      <c r="G337" s="261" t="s">
        <v>322</v>
      </c>
      <c r="H337" s="261" t="s">
        <v>323</v>
      </c>
      <c r="I337" s="261" t="s">
        <v>323</v>
      </c>
      <c r="J337" s="261" t="s">
        <v>323</v>
      </c>
      <c r="K337" s="261" t="s">
        <v>323</v>
      </c>
      <c r="L337" s="261" t="s">
        <v>323</v>
      </c>
      <c r="AR337" s="261" t="e">
        <v>#N/A</v>
      </c>
    </row>
    <row r="338" spans="1:44" s="261" customFormat="1">
      <c r="A338" s="261">
        <v>121872</v>
      </c>
      <c r="B338" s="43" t="s">
        <v>3767</v>
      </c>
      <c r="C338" s="261" t="s">
        <v>324</v>
      </c>
      <c r="D338" s="261" t="s">
        <v>322</v>
      </c>
      <c r="E338" s="261" t="s">
        <v>324</v>
      </c>
      <c r="F338" s="261" t="s">
        <v>323</v>
      </c>
      <c r="G338" s="261" t="s">
        <v>322</v>
      </c>
      <c r="H338" s="261" t="s">
        <v>323</v>
      </c>
      <c r="I338" s="261" t="s">
        <v>323</v>
      </c>
      <c r="J338" s="261" t="s">
        <v>323</v>
      </c>
      <c r="K338" s="261" t="s">
        <v>323</v>
      </c>
      <c r="L338" s="261" t="s">
        <v>323</v>
      </c>
      <c r="AR338" s="261" t="e">
        <v>#N/A</v>
      </c>
    </row>
    <row r="339" spans="1:44" s="261" customFormat="1">
      <c r="A339" s="261">
        <v>121873</v>
      </c>
      <c r="B339" s="43" t="s">
        <v>3767</v>
      </c>
      <c r="C339" s="261" t="s">
        <v>324</v>
      </c>
      <c r="D339" s="261" t="s">
        <v>322</v>
      </c>
      <c r="E339" s="261" t="s">
        <v>322</v>
      </c>
      <c r="F339" s="261" t="s">
        <v>324</v>
      </c>
      <c r="G339" s="261" t="s">
        <v>324</v>
      </c>
      <c r="H339" s="261" t="s">
        <v>324</v>
      </c>
      <c r="I339" s="261" t="s">
        <v>324</v>
      </c>
      <c r="J339" s="261" t="s">
        <v>324</v>
      </c>
      <c r="K339" s="261" t="s">
        <v>324</v>
      </c>
      <c r="L339" s="261" t="s">
        <v>322</v>
      </c>
      <c r="AR339" s="261" t="e">
        <v>#N/A</v>
      </c>
    </row>
    <row r="340" spans="1:44" s="261" customFormat="1">
      <c r="A340" s="261">
        <v>121882</v>
      </c>
      <c r="B340" s="43" t="s">
        <v>3767</v>
      </c>
      <c r="C340" s="261" t="s">
        <v>322</v>
      </c>
      <c r="D340" s="261" t="s">
        <v>322</v>
      </c>
      <c r="E340" s="261" t="s">
        <v>322</v>
      </c>
      <c r="F340" s="261" t="s">
        <v>324</v>
      </c>
      <c r="G340" s="261" t="s">
        <v>322</v>
      </c>
      <c r="H340" s="261" t="s">
        <v>323</v>
      </c>
      <c r="I340" s="261" t="s">
        <v>323</v>
      </c>
      <c r="J340" s="261" t="s">
        <v>324</v>
      </c>
      <c r="K340" s="261" t="s">
        <v>324</v>
      </c>
      <c r="L340" s="261" t="s">
        <v>323</v>
      </c>
      <c r="AR340" s="261" t="e">
        <v>#N/A</v>
      </c>
    </row>
    <row r="341" spans="1:44" s="261" customFormat="1">
      <c r="A341" s="261">
        <v>121896</v>
      </c>
      <c r="B341" s="43" t="s">
        <v>3767</v>
      </c>
      <c r="C341" s="261" t="s">
        <v>324</v>
      </c>
      <c r="D341" s="261" t="s">
        <v>323</v>
      </c>
      <c r="E341" s="261" t="s">
        <v>324</v>
      </c>
      <c r="F341" s="261" t="s">
        <v>322</v>
      </c>
      <c r="G341" s="261" t="s">
        <v>324</v>
      </c>
      <c r="H341" s="261" t="s">
        <v>324</v>
      </c>
      <c r="I341" s="261" t="s">
        <v>323</v>
      </c>
      <c r="J341" s="261" t="s">
        <v>323</v>
      </c>
      <c r="K341" s="261" t="s">
        <v>323</v>
      </c>
      <c r="L341" s="261" t="s">
        <v>323</v>
      </c>
      <c r="AR341" s="261" t="e">
        <v>#N/A</v>
      </c>
    </row>
    <row r="342" spans="1:44" s="261" customFormat="1">
      <c r="A342" s="261">
        <v>121902</v>
      </c>
      <c r="B342" s="43" t="s">
        <v>3767</v>
      </c>
      <c r="C342" s="261" t="s">
        <v>322</v>
      </c>
      <c r="D342" s="261" t="s">
        <v>322</v>
      </c>
      <c r="E342" s="261" t="s">
        <v>324</v>
      </c>
      <c r="F342" s="261" t="s">
        <v>322</v>
      </c>
      <c r="G342" s="261" t="s">
        <v>324</v>
      </c>
      <c r="H342" s="261" t="s">
        <v>324</v>
      </c>
      <c r="I342" s="261" t="s">
        <v>322</v>
      </c>
      <c r="J342" s="261" t="s">
        <v>323</v>
      </c>
      <c r="K342" s="261" t="s">
        <v>323</v>
      </c>
      <c r="L342" s="261" t="s">
        <v>323</v>
      </c>
      <c r="AR342" s="261" t="e">
        <v>#N/A</v>
      </c>
    </row>
    <row r="343" spans="1:44" s="261" customFormat="1">
      <c r="A343" s="261">
        <v>121907</v>
      </c>
      <c r="B343" s="43" t="s">
        <v>3767</v>
      </c>
      <c r="C343" s="261" t="s">
        <v>324</v>
      </c>
      <c r="D343" s="261" t="s">
        <v>323</v>
      </c>
      <c r="E343" s="261" t="s">
        <v>323</v>
      </c>
      <c r="F343" s="261" t="s">
        <v>324</v>
      </c>
      <c r="G343" s="261" t="s">
        <v>324</v>
      </c>
      <c r="H343" s="261" t="s">
        <v>322</v>
      </c>
      <c r="I343" s="261" t="s">
        <v>323</v>
      </c>
      <c r="J343" s="261" t="s">
        <v>323</v>
      </c>
      <c r="K343" s="261" t="s">
        <v>322</v>
      </c>
      <c r="L343" s="261" t="s">
        <v>323</v>
      </c>
      <c r="AR343" s="261" t="e">
        <v>#N/A</v>
      </c>
    </row>
    <row r="344" spans="1:44" s="261" customFormat="1">
      <c r="A344" s="261">
        <v>121918</v>
      </c>
      <c r="B344" s="43" t="s">
        <v>3767</v>
      </c>
      <c r="C344" s="261" t="s">
        <v>324</v>
      </c>
      <c r="D344" s="261" t="s">
        <v>322</v>
      </c>
      <c r="E344" s="261" t="s">
        <v>322</v>
      </c>
      <c r="F344" s="261" t="s">
        <v>322</v>
      </c>
      <c r="G344" s="261" t="s">
        <v>322</v>
      </c>
      <c r="H344" s="261" t="s">
        <v>324</v>
      </c>
      <c r="I344" s="261" t="s">
        <v>324</v>
      </c>
      <c r="J344" s="261" t="s">
        <v>324</v>
      </c>
      <c r="K344" s="261" t="s">
        <v>324</v>
      </c>
      <c r="L344" s="261" t="s">
        <v>322</v>
      </c>
      <c r="AR344" s="261" t="e">
        <v>#N/A</v>
      </c>
    </row>
    <row r="345" spans="1:44" s="261" customFormat="1">
      <c r="A345" s="261">
        <v>121919</v>
      </c>
      <c r="B345" s="43" t="s">
        <v>3767</v>
      </c>
      <c r="C345" s="261" t="s">
        <v>324</v>
      </c>
      <c r="D345" s="261" t="s">
        <v>322</v>
      </c>
      <c r="E345" s="261" t="s">
        <v>324</v>
      </c>
      <c r="F345" s="261" t="s">
        <v>322</v>
      </c>
      <c r="G345" s="261" t="s">
        <v>322</v>
      </c>
      <c r="H345" s="261" t="s">
        <v>322</v>
      </c>
      <c r="I345" s="261" t="s">
        <v>324</v>
      </c>
      <c r="J345" s="261" t="s">
        <v>324</v>
      </c>
      <c r="K345" s="261" t="s">
        <v>322</v>
      </c>
      <c r="L345" s="261" t="s">
        <v>322</v>
      </c>
      <c r="AR345" s="261" t="e">
        <v>#N/A</v>
      </c>
    </row>
    <row r="346" spans="1:44" s="261" customFormat="1">
      <c r="A346" s="261">
        <v>121921</v>
      </c>
      <c r="B346" s="43" t="s">
        <v>3767</v>
      </c>
      <c r="C346" s="261" t="s">
        <v>322</v>
      </c>
      <c r="D346" s="261" t="s">
        <v>322</v>
      </c>
      <c r="E346" s="261" t="s">
        <v>324</v>
      </c>
      <c r="F346" s="261" t="s">
        <v>323</v>
      </c>
      <c r="G346" s="261" t="s">
        <v>324</v>
      </c>
      <c r="H346" s="261" t="s">
        <v>323</v>
      </c>
      <c r="I346" s="261" t="s">
        <v>323</v>
      </c>
      <c r="J346" s="261" t="s">
        <v>323</v>
      </c>
      <c r="K346" s="261" t="s">
        <v>323</v>
      </c>
      <c r="L346" s="261" t="s">
        <v>323</v>
      </c>
      <c r="AR346" s="261" t="e">
        <v>#N/A</v>
      </c>
    </row>
    <row r="347" spans="1:44" s="261" customFormat="1">
      <c r="A347" s="261">
        <v>121922</v>
      </c>
      <c r="B347" s="43" t="s">
        <v>3767</v>
      </c>
      <c r="C347" s="261" t="s">
        <v>324</v>
      </c>
      <c r="D347" s="261" t="s">
        <v>324</v>
      </c>
      <c r="E347" s="261" t="s">
        <v>324</v>
      </c>
      <c r="F347" s="261" t="s">
        <v>324</v>
      </c>
      <c r="G347" s="261" t="s">
        <v>324</v>
      </c>
      <c r="H347" s="261" t="s">
        <v>324</v>
      </c>
      <c r="I347" s="261" t="s">
        <v>323</v>
      </c>
      <c r="J347" s="261" t="s">
        <v>324</v>
      </c>
      <c r="K347" s="261" t="s">
        <v>324</v>
      </c>
      <c r="L347" s="261" t="s">
        <v>324</v>
      </c>
      <c r="AR347" s="261" t="e">
        <v>#N/A</v>
      </c>
    </row>
    <row r="348" spans="1:44" s="261" customFormat="1">
      <c r="A348" s="261">
        <v>121923</v>
      </c>
      <c r="B348" s="43" t="s">
        <v>3767</v>
      </c>
      <c r="C348" s="261" t="s">
        <v>324</v>
      </c>
      <c r="D348" s="261" t="s">
        <v>322</v>
      </c>
      <c r="E348" s="261" t="s">
        <v>322</v>
      </c>
      <c r="F348" s="261" t="s">
        <v>322</v>
      </c>
      <c r="G348" s="261" t="s">
        <v>322</v>
      </c>
      <c r="H348" s="261" t="s">
        <v>324</v>
      </c>
      <c r="I348" s="261" t="s">
        <v>324</v>
      </c>
      <c r="J348" s="261" t="s">
        <v>324</v>
      </c>
      <c r="K348" s="261" t="s">
        <v>323</v>
      </c>
      <c r="L348" s="261" t="s">
        <v>322</v>
      </c>
      <c r="AR348" s="261" t="e">
        <v>#N/A</v>
      </c>
    </row>
    <row r="349" spans="1:44" s="261" customFormat="1">
      <c r="A349" s="261">
        <v>121927</v>
      </c>
      <c r="B349" s="43" t="s">
        <v>3767</v>
      </c>
      <c r="C349" s="261" t="s">
        <v>324</v>
      </c>
      <c r="D349" s="261" t="s">
        <v>322</v>
      </c>
      <c r="E349" s="261" t="s">
        <v>324</v>
      </c>
      <c r="F349" s="261" t="s">
        <v>324</v>
      </c>
      <c r="G349" s="261" t="s">
        <v>324</v>
      </c>
      <c r="H349" s="261" t="s">
        <v>324</v>
      </c>
      <c r="I349" s="261" t="s">
        <v>324</v>
      </c>
      <c r="J349" s="261" t="s">
        <v>324</v>
      </c>
      <c r="K349" s="261" t="s">
        <v>324</v>
      </c>
      <c r="L349" s="261" t="s">
        <v>322</v>
      </c>
      <c r="AR349" s="261" t="e">
        <v>#N/A</v>
      </c>
    </row>
    <row r="350" spans="1:44" s="261" customFormat="1">
      <c r="A350" s="261">
        <v>121935</v>
      </c>
      <c r="B350" s="43" t="s">
        <v>3767</v>
      </c>
      <c r="C350" s="261" t="s">
        <v>324</v>
      </c>
      <c r="D350" s="261" t="s">
        <v>324</v>
      </c>
      <c r="E350" s="261" t="s">
        <v>324</v>
      </c>
      <c r="F350" s="261" t="s">
        <v>324</v>
      </c>
      <c r="G350" s="261" t="s">
        <v>324</v>
      </c>
      <c r="H350" s="261" t="s">
        <v>323</v>
      </c>
      <c r="I350" s="261" t="s">
        <v>323</v>
      </c>
      <c r="J350" s="261" t="s">
        <v>323</v>
      </c>
      <c r="K350" s="261" t="s">
        <v>323</v>
      </c>
      <c r="L350" s="261" t="s">
        <v>323</v>
      </c>
      <c r="AR350" s="261" t="e">
        <v>#N/A</v>
      </c>
    </row>
    <row r="351" spans="1:44" s="261" customFormat="1">
      <c r="A351" s="261">
        <v>121944</v>
      </c>
      <c r="B351" s="43" t="s">
        <v>3767</v>
      </c>
      <c r="C351" s="261" t="s">
        <v>324</v>
      </c>
      <c r="D351" s="261" t="s">
        <v>324</v>
      </c>
      <c r="E351" s="261" t="s">
        <v>324</v>
      </c>
      <c r="F351" s="261" t="s">
        <v>324</v>
      </c>
      <c r="G351" s="261" t="s">
        <v>324</v>
      </c>
      <c r="H351" s="261" t="s">
        <v>324</v>
      </c>
      <c r="I351" s="261" t="s">
        <v>322</v>
      </c>
      <c r="J351" s="261" t="s">
        <v>322</v>
      </c>
      <c r="K351" s="261" t="s">
        <v>324</v>
      </c>
      <c r="L351" s="261" t="s">
        <v>323</v>
      </c>
      <c r="AR351" s="261" t="e">
        <v>#N/A</v>
      </c>
    </row>
    <row r="352" spans="1:44" s="261" customFormat="1">
      <c r="A352" s="261">
        <v>121952</v>
      </c>
      <c r="B352" s="43" t="s">
        <v>3767</v>
      </c>
      <c r="C352" s="261" t="s">
        <v>324</v>
      </c>
      <c r="D352" s="261" t="s">
        <v>324</v>
      </c>
      <c r="E352" s="261" t="s">
        <v>324</v>
      </c>
      <c r="F352" s="261" t="s">
        <v>324</v>
      </c>
      <c r="G352" s="261" t="s">
        <v>323</v>
      </c>
      <c r="H352" s="261" t="s">
        <v>324</v>
      </c>
      <c r="I352" s="261" t="s">
        <v>323</v>
      </c>
      <c r="J352" s="261" t="s">
        <v>324</v>
      </c>
      <c r="K352" s="261" t="s">
        <v>323</v>
      </c>
      <c r="L352" s="261" t="s">
        <v>323</v>
      </c>
      <c r="AR352" s="261" t="e">
        <v>#N/A</v>
      </c>
    </row>
    <row r="353" spans="1:44" s="261" customFormat="1">
      <c r="A353" s="261">
        <v>121956</v>
      </c>
      <c r="B353" s="43" t="s">
        <v>3767</v>
      </c>
      <c r="C353" s="261" t="s">
        <v>324</v>
      </c>
      <c r="D353" s="261" t="s">
        <v>324</v>
      </c>
      <c r="E353" s="261" t="s">
        <v>324</v>
      </c>
      <c r="F353" s="261" t="s">
        <v>324</v>
      </c>
      <c r="G353" s="261" t="s">
        <v>324</v>
      </c>
      <c r="H353" s="261" t="s">
        <v>323</v>
      </c>
      <c r="I353" s="261" t="s">
        <v>323</v>
      </c>
      <c r="J353" s="261" t="s">
        <v>323</v>
      </c>
      <c r="K353" s="261" t="s">
        <v>323</v>
      </c>
      <c r="L353" s="261" t="s">
        <v>323</v>
      </c>
      <c r="AR353" s="261" t="e">
        <v>#N/A</v>
      </c>
    </row>
    <row r="354" spans="1:44" s="261" customFormat="1">
      <c r="A354" s="261">
        <v>121976</v>
      </c>
      <c r="B354" s="43" t="s">
        <v>3767</v>
      </c>
      <c r="C354" s="261" t="s">
        <v>324</v>
      </c>
      <c r="D354" s="261" t="s">
        <v>322</v>
      </c>
      <c r="E354" s="261" t="s">
        <v>323</v>
      </c>
      <c r="F354" s="261" t="s">
        <v>324</v>
      </c>
      <c r="G354" s="261" t="s">
        <v>324</v>
      </c>
      <c r="H354" s="261" t="s">
        <v>324</v>
      </c>
      <c r="I354" s="261" t="s">
        <v>324</v>
      </c>
      <c r="J354" s="261" t="s">
        <v>324</v>
      </c>
      <c r="K354" s="261" t="s">
        <v>323</v>
      </c>
      <c r="L354" s="261" t="s">
        <v>323</v>
      </c>
      <c r="AR354" s="261" t="e">
        <v>#N/A</v>
      </c>
    </row>
    <row r="355" spans="1:44" s="261" customFormat="1">
      <c r="A355" s="261">
        <v>121985</v>
      </c>
      <c r="B355" s="43" t="s">
        <v>3767</v>
      </c>
      <c r="C355" s="261" t="s">
        <v>324</v>
      </c>
      <c r="D355" s="261" t="s">
        <v>322</v>
      </c>
      <c r="E355" s="261" t="s">
        <v>324</v>
      </c>
      <c r="F355" s="261" t="s">
        <v>323</v>
      </c>
      <c r="G355" s="261" t="s">
        <v>324</v>
      </c>
      <c r="H355" s="261" t="s">
        <v>324</v>
      </c>
      <c r="I355" s="261" t="s">
        <v>322</v>
      </c>
      <c r="J355" s="261" t="s">
        <v>322</v>
      </c>
      <c r="K355" s="261" t="s">
        <v>323</v>
      </c>
      <c r="L355" s="261" t="s">
        <v>322</v>
      </c>
      <c r="AR355" s="261" t="e">
        <v>#N/A</v>
      </c>
    </row>
    <row r="356" spans="1:44" s="261" customFormat="1">
      <c r="A356" s="261">
        <v>121990</v>
      </c>
      <c r="B356" s="43" t="s">
        <v>3767</v>
      </c>
      <c r="C356" s="261" t="s">
        <v>324</v>
      </c>
      <c r="D356" s="261" t="s">
        <v>324</v>
      </c>
      <c r="E356" s="261" t="s">
        <v>324</v>
      </c>
      <c r="F356" s="261" t="s">
        <v>324</v>
      </c>
      <c r="G356" s="261" t="s">
        <v>323</v>
      </c>
      <c r="H356" s="261" t="s">
        <v>324</v>
      </c>
      <c r="I356" s="261" t="s">
        <v>323</v>
      </c>
      <c r="J356" s="261" t="s">
        <v>322</v>
      </c>
      <c r="K356" s="261" t="s">
        <v>324</v>
      </c>
      <c r="L356" s="261" t="s">
        <v>323</v>
      </c>
      <c r="AR356" s="261" t="e">
        <v>#N/A</v>
      </c>
    </row>
    <row r="357" spans="1:44" s="261" customFormat="1">
      <c r="A357" s="261">
        <v>121997</v>
      </c>
      <c r="B357" s="43" t="s">
        <v>3767</v>
      </c>
      <c r="C357" s="261" t="s">
        <v>324</v>
      </c>
      <c r="D357" s="261" t="s">
        <v>324</v>
      </c>
      <c r="E357" s="261" t="s">
        <v>324</v>
      </c>
      <c r="F357" s="261" t="s">
        <v>324</v>
      </c>
      <c r="G357" s="261" t="s">
        <v>323</v>
      </c>
      <c r="H357" s="261" t="s">
        <v>324</v>
      </c>
      <c r="I357" s="261" t="s">
        <v>324</v>
      </c>
      <c r="J357" s="261" t="s">
        <v>323</v>
      </c>
      <c r="K357" s="261" t="s">
        <v>323</v>
      </c>
      <c r="L357" s="261" t="s">
        <v>323</v>
      </c>
      <c r="AR357" s="261" t="e">
        <v>#N/A</v>
      </c>
    </row>
    <row r="358" spans="1:44" s="261" customFormat="1">
      <c r="A358" s="261">
        <v>122006</v>
      </c>
      <c r="B358" s="43" t="s">
        <v>3767</v>
      </c>
      <c r="C358" s="261" t="s">
        <v>323</v>
      </c>
      <c r="D358" s="261" t="s">
        <v>324</v>
      </c>
      <c r="E358" s="261" t="s">
        <v>324</v>
      </c>
      <c r="F358" s="261" t="s">
        <v>324</v>
      </c>
      <c r="G358" s="261" t="s">
        <v>324</v>
      </c>
      <c r="H358" s="261" t="s">
        <v>323</v>
      </c>
      <c r="I358" s="261" t="s">
        <v>323</v>
      </c>
      <c r="J358" s="261" t="s">
        <v>323</v>
      </c>
      <c r="K358" s="261" t="s">
        <v>323</v>
      </c>
      <c r="L358" s="261" t="s">
        <v>323</v>
      </c>
      <c r="AR358" s="261" t="e">
        <v>#N/A</v>
      </c>
    </row>
    <row r="359" spans="1:44" s="261" customFormat="1">
      <c r="A359" s="261">
        <v>122014</v>
      </c>
      <c r="B359" s="43" t="s">
        <v>3767</v>
      </c>
      <c r="C359" s="261" t="s">
        <v>324</v>
      </c>
      <c r="D359" s="261" t="s">
        <v>322</v>
      </c>
      <c r="E359" s="261" t="s">
        <v>324</v>
      </c>
      <c r="F359" s="261" t="s">
        <v>324</v>
      </c>
      <c r="G359" s="261" t="s">
        <v>323</v>
      </c>
      <c r="H359" s="261" t="s">
        <v>324</v>
      </c>
      <c r="I359" s="261" t="s">
        <v>323</v>
      </c>
      <c r="J359" s="261" t="s">
        <v>324</v>
      </c>
      <c r="K359" s="261" t="s">
        <v>323</v>
      </c>
      <c r="L359" s="261" t="s">
        <v>323</v>
      </c>
      <c r="AR359" s="261" t="e">
        <v>#N/A</v>
      </c>
    </row>
    <row r="360" spans="1:44" s="261" customFormat="1">
      <c r="A360" s="261">
        <v>122020</v>
      </c>
      <c r="B360" s="43" t="s">
        <v>3767</v>
      </c>
      <c r="C360" s="261" t="s">
        <v>324</v>
      </c>
      <c r="D360" s="261" t="s">
        <v>322</v>
      </c>
      <c r="E360" s="261" t="s">
        <v>324</v>
      </c>
      <c r="F360" s="261" t="s">
        <v>324</v>
      </c>
      <c r="G360" s="261" t="s">
        <v>324</v>
      </c>
      <c r="H360" s="261" t="s">
        <v>323</v>
      </c>
      <c r="I360" s="261" t="s">
        <v>323</v>
      </c>
      <c r="J360" s="261" t="s">
        <v>324</v>
      </c>
      <c r="K360" s="261" t="s">
        <v>323</v>
      </c>
      <c r="L360" s="261" t="s">
        <v>324</v>
      </c>
      <c r="AR360" s="261" t="e">
        <v>#N/A</v>
      </c>
    </row>
    <row r="361" spans="1:44" s="261" customFormat="1">
      <c r="A361" s="261">
        <v>122027</v>
      </c>
      <c r="B361" s="43" t="s">
        <v>3767</v>
      </c>
      <c r="C361" s="261" t="s">
        <v>322</v>
      </c>
      <c r="D361" s="261" t="s">
        <v>322</v>
      </c>
      <c r="E361" s="261" t="s">
        <v>324</v>
      </c>
      <c r="F361" s="261" t="s">
        <v>322</v>
      </c>
      <c r="G361" s="261" t="s">
        <v>323</v>
      </c>
      <c r="H361" s="261" t="s">
        <v>322</v>
      </c>
      <c r="I361" s="261" t="s">
        <v>324</v>
      </c>
      <c r="J361" s="261" t="s">
        <v>323</v>
      </c>
      <c r="K361" s="261" t="s">
        <v>323</v>
      </c>
      <c r="L361" s="261" t="s">
        <v>323</v>
      </c>
      <c r="AR361" s="261" t="e">
        <v>#N/A</v>
      </c>
    </row>
    <row r="362" spans="1:44" s="261" customFormat="1">
      <c r="A362" s="261">
        <v>122030</v>
      </c>
      <c r="B362" s="43" t="s">
        <v>3767</v>
      </c>
      <c r="C362" s="261" t="s">
        <v>324</v>
      </c>
      <c r="D362" s="261" t="s">
        <v>324</v>
      </c>
      <c r="E362" s="261" t="s">
        <v>324</v>
      </c>
      <c r="F362" s="261" t="s">
        <v>322</v>
      </c>
      <c r="G362" s="261" t="s">
        <v>323</v>
      </c>
      <c r="H362" s="261" t="s">
        <v>323</v>
      </c>
      <c r="I362" s="261" t="s">
        <v>323</v>
      </c>
      <c r="J362" s="261" t="s">
        <v>324</v>
      </c>
      <c r="K362" s="261" t="s">
        <v>324</v>
      </c>
      <c r="L362" s="261" t="s">
        <v>323</v>
      </c>
      <c r="AR362" s="261" t="e">
        <v>#N/A</v>
      </c>
    </row>
    <row r="363" spans="1:44" s="261" customFormat="1">
      <c r="A363" s="261">
        <v>122037</v>
      </c>
      <c r="B363" s="43" t="s">
        <v>3767</v>
      </c>
      <c r="C363" s="261" t="s">
        <v>324</v>
      </c>
      <c r="D363" s="261" t="s">
        <v>324</v>
      </c>
      <c r="E363" s="261" t="s">
        <v>324</v>
      </c>
      <c r="F363" s="261" t="s">
        <v>324</v>
      </c>
      <c r="G363" s="261" t="s">
        <v>322</v>
      </c>
      <c r="H363" s="261" t="s">
        <v>324</v>
      </c>
      <c r="I363" s="261" t="s">
        <v>323</v>
      </c>
      <c r="J363" s="261" t="s">
        <v>323</v>
      </c>
      <c r="K363" s="261" t="s">
        <v>323</v>
      </c>
      <c r="L363" s="261" t="s">
        <v>323</v>
      </c>
      <c r="AR363" s="261" t="e">
        <v>#N/A</v>
      </c>
    </row>
    <row r="364" spans="1:44" s="261" customFormat="1">
      <c r="A364" s="261">
        <v>122049</v>
      </c>
      <c r="B364" s="43" t="s">
        <v>3767</v>
      </c>
      <c r="C364" s="261" t="s">
        <v>324</v>
      </c>
      <c r="D364" s="261" t="s">
        <v>322</v>
      </c>
      <c r="E364" s="261" t="s">
        <v>322</v>
      </c>
      <c r="F364" s="261" t="s">
        <v>322</v>
      </c>
      <c r="G364" s="261" t="s">
        <v>324</v>
      </c>
      <c r="H364" s="261" t="s">
        <v>324</v>
      </c>
      <c r="I364" s="261" t="s">
        <v>322</v>
      </c>
      <c r="J364" s="261" t="s">
        <v>324</v>
      </c>
      <c r="K364" s="261" t="s">
        <v>324</v>
      </c>
      <c r="L364" s="261" t="s">
        <v>324</v>
      </c>
      <c r="AR364" s="261" t="e">
        <v>#N/A</v>
      </c>
    </row>
    <row r="365" spans="1:44" s="261" customFormat="1">
      <c r="A365" s="261">
        <v>122063</v>
      </c>
      <c r="B365" s="43" t="s">
        <v>3767</v>
      </c>
      <c r="C365" s="261" t="s">
        <v>324</v>
      </c>
      <c r="D365" s="261" t="s">
        <v>324</v>
      </c>
      <c r="E365" s="261" t="s">
        <v>322</v>
      </c>
      <c r="F365" s="261" t="s">
        <v>324</v>
      </c>
      <c r="G365" s="261" t="s">
        <v>324</v>
      </c>
      <c r="H365" s="261" t="s">
        <v>324</v>
      </c>
      <c r="I365" s="261" t="s">
        <v>323</v>
      </c>
      <c r="J365" s="261" t="s">
        <v>324</v>
      </c>
      <c r="K365" s="261" t="s">
        <v>324</v>
      </c>
      <c r="L365" s="261" t="s">
        <v>323</v>
      </c>
      <c r="AR365" s="261" t="e">
        <v>#N/A</v>
      </c>
    </row>
    <row r="366" spans="1:44" s="261" customFormat="1">
      <c r="A366" s="261">
        <v>122064</v>
      </c>
      <c r="B366" s="43" t="s">
        <v>3767</v>
      </c>
      <c r="C366" s="261" t="s">
        <v>322</v>
      </c>
      <c r="D366" s="261" t="s">
        <v>322</v>
      </c>
      <c r="E366" s="261" t="s">
        <v>324</v>
      </c>
      <c r="F366" s="261" t="s">
        <v>322</v>
      </c>
      <c r="G366" s="261" t="s">
        <v>322</v>
      </c>
      <c r="H366" s="261" t="s">
        <v>324</v>
      </c>
      <c r="I366" s="261" t="s">
        <v>324</v>
      </c>
      <c r="J366" s="261" t="s">
        <v>322</v>
      </c>
      <c r="K366" s="261" t="s">
        <v>324</v>
      </c>
      <c r="L366" s="261" t="s">
        <v>322</v>
      </c>
      <c r="AR366" s="261" t="e">
        <v>#N/A</v>
      </c>
    </row>
    <row r="367" spans="1:44" s="261" customFormat="1">
      <c r="A367" s="261">
        <v>122065</v>
      </c>
      <c r="B367" s="43" t="s">
        <v>3767</v>
      </c>
      <c r="C367" s="261" t="s">
        <v>322</v>
      </c>
      <c r="D367" s="261" t="s">
        <v>324</v>
      </c>
      <c r="E367" s="261" t="s">
        <v>324</v>
      </c>
      <c r="F367" s="261" t="s">
        <v>323</v>
      </c>
      <c r="G367" s="261" t="s">
        <v>323</v>
      </c>
      <c r="H367" s="261" t="s">
        <v>322</v>
      </c>
      <c r="I367" s="261" t="s">
        <v>323</v>
      </c>
      <c r="J367" s="261" t="s">
        <v>323</v>
      </c>
      <c r="K367" s="261" t="s">
        <v>323</v>
      </c>
      <c r="L367" s="261" t="s">
        <v>323</v>
      </c>
      <c r="AR367" s="261" t="e">
        <v>#N/A</v>
      </c>
    </row>
    <row r="368" spans="1:44" s="261" customFormat="1">
      <c r="A368" s="261">
        <v>122070</v>
      </c>
      <c r="B368" s="43" t="s">
        <v>3767</v>
      </c>
      <c r="C368" s="261" t="s">
        <v>324</v>
      </c>
      <c r="D368" s="261" t="s">
        <v>324</v>
      </c>
      <c r="E368" s="261" t="s">
        <v>324</v>
      </c>
      <c r="F368" s="261" t="s">
        <v>324</v>
      </c>
      <c r="G368" s="261" t="s">
        <v>324</v>
      </c>
      <c r="H368" s="261" t="s">
        <v>323</v>
      </c>
      <c r="I368" s="261" t="s">
        <v>323</v>
      </c>
      <c r="J368" s="261" t="s">
        <v>323</v>
      </c>
      <c r="K368" s="261" t="s">
        <v>323</v>
      </c>
      <c r="L368" s="261" t="s">
        <v>323</v>
      </c>
      <c r="AR368" s="261" t="e">
        <v>#N/A</v>
      </c>
    </row>
    <row r="369" spans="1:44" s="261" customFormat="1">
      <c r="A369" s="261">
        <v>122075</v>
      </c>
      <c r="B369" s="43" t="s">
        <v>3767</v>
      </c>
      <c r="C369" s="261" t="s">
        <v>324</v>
      </c>
      <c r="D369" s="261" t="s">
        <v>322</v>
      </c>
      <c r="E369" s="261" t="s">
        <v>322</v>
      </c>
      <c r="F369" s="261" t="s">
        <v>322</v>
      </c>
      <c r="G369" s="261" t="s">
        <v>322</v>
      </c>
      <c r="H369" s="261" t="s">
        <v>324</v>
      </c>
      <c r="I369" s="261" t="s">
        <v>324</v>
      </c>
      <c r="J369" s="261" t="s">
        <v>323</v>
      </c>
      <c r="K369" s="261" t="s">
        <v>322</v>
      </c>
      <c r="L369" s="261" t="s">
        <v>324</v>
      </c>
      <c r="AR369" s="261" t="e">
        <v>#N/A</v>
      </c>
    </row>
    <row r="370" spans="1:44" s="261" customFormat="1">
      <c r="A370" s="261">
        <v>122083</v>
      </c>
      <c r="B370" s="43" t="s">
        <v>3767</v>
      </c>
      <c r="C370" s="261" t="s">
        <v>324</v>
      </c>
      <c r="D370" s="261" t="s">
        <v>324</v>
      </c>
      <c r="E370" s="261" t="s">
        <v>324</v>
      </c>
      <c r="F370" s="261" t="s">
        <v>324</v>
      </c>
      <c r="G370" s="261" t="s">
        <v>323</v>
      </c>
      <c r="H370" s="261" t="s">
        <v>322</v>
      </c>
      <c r="I370" s="261" t="s">
        <v>323</v>
      </c>
      <c r="J370" s="261" t="s">
        <v>323</v>
      </c>
      <c r="K370" s="261" t="s">
        <v>322</v>
      </c>
      <c r="L370" s="261" t="s">
        <v>323</v>
      </c>
      <c r="AR370" s="261" t="e">
        <v>#N/A</v>
      </c>
    </row>
    <row r="371" spans="1:44" s="261" customFormat="1">
      <c r="A371" s="261">
        <v>122087</v>
      </c>
      <c r="B371" s="43" t="s">
        <v>3767</v>
      </c>
      <c r="C371" s="261" t="s">
        <v>324</v>
      </c>
      <c r="D371" s="261" t="s">
        <v>322</v>
      </c>
      <c r="E371" s="261" t="s">
        <v>322</v>
      </c>
      <c r="F371" s="261" t="s">
        <v>322</v>
      </c>
      <c r="G371" s="261" t="s">
        <v>323</v>
      </c>
      <c r="H371" s="261" t="s">
        <v>324</v>
      </c>
      <c r="I371" s="261" t="s">
        <v>324</v>
      </c>
      <c r="J371" s="261" t="s">
        <v>324</v>
      </c>
      <c r="K371" s="261" t="s">
        <v>324</v>
      </c>
      <c r="L371" s="261" t="s">
        <v>324</v>
      </c>
      <c r="AR371" s="261" t="e">
        <v>#N/A</v>
      </c>
    </row>
    <row r="372" spans="1:44" s="261" customFormat="1">
      <c r="A372" s="261">
        <v>122090</v>
      </c>
      <c r="B372" s="43" t="s">
        <v>3767</v>
      </c>
      <c r="C372" s="261" t="s">
        <v>324</v>
      </c>
      <c r="D372" s="261" t="s">
        <v>322</v>
      </c>
      <c r="E372" s="261" t="s">
        <v>323</v>
      </c>
      <c r="F372" s="261" t="s">
        <v>324</v>
      </c>
      <c r="G372" s="261" t="s">
        <v>322</v>
      </c>
      <c r="H372" s="261" t="s">
        <v>324</v>
      </c>
      <c r="I372" s="261" t="s">
        <v>323</v>
      </c>
      <c r="J372" s="261" t="s">
        <v>324</v>
      </c>
      <c r="K372" s="261" t="s">
        <v>324</v>
      </c>
      <c r="L372" s="261" t="s">
        <v>324</v>
      </c>
      <c r="AR372" s="261" t="e">
        <v>#N/A</v>
      </c>
    </row>
    <row r="373" spans="1:44" s="261" customFormat="1">
      <c r="A373" s="261">
        <v>122091</v>
      </c>
      <c r="B373" s="43" t="s">
        <v>3767</v>
      </c>
      <c r="C373" s="261" t="s">
        <v>324</v>
      </c>
      <c r="D373" s="261" t="s">
        <v>322</v>
      </c>
      <c r="E373" s="261" t="s">
        <v>322</v>
      </c>
      <c r="F373" s="261" t="s">
        <v>324</v>
      </c>
      <c r="G373" s="261" t="s">
        <v>323</v>
      </c>
      <c r="H373" s="261" t="s">
        <v>323</v>
      </c>
      <c r="I373" s="261" t="s">
        <v>323</v>
      </c>
      <c r="J373" s="261" t="s">
        <v>323</v>
      </c>
      <c r="K373" s="261" t="s">
        <v>323</v>
      </c>
      <c r="L373" s="261" t="s">
        <v>323</v>
      </c>
      <c r="AR373" s="261" t="e">
        <v>#N/A</v>
      </c>
    </row>
    <row r="374" spans="1:44" s="261" customFormat="1">
      <c r="A374" s="261">
        <v>122102</v>
      </c>
      <c r="B374" s="43" t="s">
        <v>3767</v>
      </c>
      <c r="C374" s="261" t="s">
        <v>324</v>
      </c>
      <c r="D374" s="261" t="s">
        <v>324</v>
      </c>
      <c r="E374" s="261" t="s">
        <v>322</v>
      </c>
      <c r="F374" s="261" t="s">
        <v>322</v>
      </c>
      <c r="G374" s="261" t="s">
        <v>324</v>
      </c>
      <c r="H374" s="261" t="s">
        <v>323</v>
      </c>
      <c r="I374" s="261" t="s">
        <v>324</v>
      </c>
      <c r="J374" s="261" t="s">
        <v>323</v>
      </c>
      <c r="K374" s="261" t="s">
        <v>324</v>
      </c>
      <c r="L374" s="261" t="s">
        <v>323</v>
      </c>
      <c r="AR374" s="261" t="e">
        <v>#N/A</v>
      </c>
    </row>
    <row r="375" spans="1:44" s="261" customFormat="1">
      <c r="A375" s="261">
        <v>122113</v>
      </c>
      <c r="B375" s="43" t="s">
        <v>3767</v>
      </c>
      <c r="C375" s="261" t="s">
        <v>324</v>
      </c>
      <c r="D375" s="261" t="s">
        <v>324</v>
      </c>
      <c r="E375" s="261" t="s">
        <v>322</v>
      </c>
      <c r="F375" s="261" t="s">
        <v>322</v>
      </c>
      <c r="G375" s="261" t="s">
        <v>324</v>
      </c>
      <c r="H375" s="261" t="s">
        <v>322</v>
      </c>
      <c r="I375" s="261" t="s">
        <v>324</v>
      </c>
      <c r="J375" s="261" t="s">
        <v>324</v>
      </c>
      <c r="K375" s="261" t="s">
        <v>324</v>
      </c>
      <c r="L375" s="261" t="s">
        <v>324</v>
      </c>
      <c r="AR375" s="261" t="e">
        <v>#N/A</v>
      </c>
    </row>
    <row r="376" spans="1:44" s="261" customFormat="1">
      <c r="A376" s="261">
        <v>122115</v>
      </c>
      <c r="B376" s="43" t="s">
        <v>3767</v>
      </c>
      <c r="C376" s="261" t="s">
        <v>322</v>
      </c>
      <c r="D376" s="261" t="s">
        <v>322</v>
      </c>
      <c r="E376" s="261" t="s">
        <v>322</v>
      </c>
      <c r="F376" s="261" t="s">
        <v>323</v>
      </c>
      <c r="G376" s="261" t="s">
        <v>323</v>
      </c>
      <c r="H376" s="261" t="s">
        <v>324</v>
      </c>
      <c r="I376" s="261" t="s">
        <v>323</v>
      </c>
      <c r="J376" s="261" t="s">
        <v>323</v>
      </c>
      <c r="K376" s="261" t="s">
        <v>323</v>
      </c>
      <c r="L376" s="261" t="s">
        <v>323</v>
      </c>
      <c r="AR376" s="261" t="e">
        <v>#N/A</v>
      </c>
    </row>
    <row r="377" spans="1:44" s="261" customFormat="1">
      <c r="A377" s="261">
        <v>122118</v>
      </c>
      <c r="B377" s="43" t="s">
        <v>3767</v>
      </c>
      <c r="C377" s="261" t="s">
        <v>324</v>
      </c>
      <c r="D377" s="261" t="s">
        <v>324</v>
      </c>
      <c r="E377" s="261" t="s">
        <v>324</v>
      </c>
      <c r="F377" s="261" t="s">
        <v>324</v>
      </c>
      <c r="G377" s="261" t="s">
        <v>324</v>
      </c>
      <c r="H377" s="261" t="s">
        <v>322</v>
      </c>
      <c r="I377" s="261" t="s">
        <v>324</v>
      </c>
      <c r="J377" s="261" t="s">
        <v>323</v>
      </c>
      <c r="K377" s="261" t="s">
        <v>323</v>
      </c>
      <c r="L377" s="261" t="s">
        <v>323</v>
      </c>
      <c r="AR377" s="261" t="e">
        <v>#N/A</v>
      </c>
    </row>
    <row r="378" spans="1:44" s="261" customFormat="1">
      <c r="A378" s="261">
        <v>122122</v>
      </c>
      <c r="B378" s="43" t="s">
        <v>3767</v>
      </c>
      <c r="C378" s="261" t="s">
        <v>324</v>
      </c>
      <c r="D378" s="261" t="s">
        <v>324</v>
      </c>
      <c r="E378" s="261" t="s">
        <v>324</v>
      </c>
      <c r="F378" s="261" t="s">
        <v>324</v>
      </c>
      <c r="G378" s="261" t="s">
        <v>322</v>
      </c>
      <c r="H378" s="261" t="s">
        <v>324</v>
      </c>
      <c r="I378" s="261" t="s">
        <v>323</v>
      </c>
      <c r="J378" s="261" t="s">
        <v>324</v>
      </c>
      <c r="K378" s="261" t="s">
        <v>323</v>
      </c>
      <c r="L378" s="261" t="s">
        <v>323</v>
      </c>
      <c r="AR378" s="261" t="e">
        <v>#N/A</v>
      </c>
    </row>
    <row r="379" spans="1:44" s="261" customFormat="1">
      <c r="A379" s="261">
        <v>122128</v>
      </c>
      <c r="B379" s="43" t="s">
        <v>3767</v>
      </c>
      <c r="C379" s="261" t="s">
        <v>324</v>
      </c>
      <c r="D379" s="261" t="s">
        <v>322</v>
      </c>
      <c r="E379" s="261" t="s">
        <v>324</v>
      </c>
      <c r="F379" s="261" t="s">
        <v>324</v>
      </c>
      <c r="G379" s="261" t="s">
        <v>322</v>
      </c>
      <c r="H379" s="261" t="s">
        <v>324</v>
      </c>
      <c r="I379" s="261" t="s">
        <v>323</v>
      </c>
      <c r="J379" s="261" t="s">
        <v>324</v>
      </c>
      <c r="K379" s="261" t="s">
        <v>324</v>
      </c>
      <c r="L379" s="261" t="s">
        <v>322</v>
      </c>
      <c r="AR379" s="261" t="e">
        <v>#N/A</v>
      </c>
    </row>
    <row r="380" spans="1:44" s="261" customFormat="1">
      <c r="A380" s="261">
        <v>122130</v>
      </c>
      <c r="B380" s="43" t="s">
        <v>3767</v>
      </c>
      <c r="C380" s="261" t="s">
        <v>322</v>
      </c>
      <c r="D380" s="261" t="s">
        <v>322</v>
      </c>
      <c r="E380" s="261" t="s">
        <v>324</v>
      </c>
      <c r="F380" s="261" t="s">
        <v>324</v>
      </c>
      <c r="G380" s="261" t="s">
        <v>324</v>
      </c>
      <c r="H380" s="261" t="s">
        <v>323</v>
      </c>
      <c r="I380" s="261" t="s">
        <v>323</v>
      </c>
      <c r="J380" s="261" t="s">
        <v>323</v>
      </c>
      <c r="K380" s="261" t="s">
        <v>323</v>
      </c>
      <c r="L380" s="261" t="s">
        <v>323</v>
      </c>
      <c r="AR380" s="261" t="e">
        <v>#N/A</v>
      </c>
    </row>
    <row r="381" spans="1:44" s="261" customFormat="1">
      <c r="A381" s="261">
        <v>122132</v>
      </c>
      <c r="B381" s="43" t="s">
        <v>3767</v>
      </c>
      <c r="C381" s="261" t="s">
        <v>322</v>
      </c>
      <c r="D381" s="261" t="s">
        <v>324</v>
      </c>
      <c r="E381" s="261" t="s">
        <v>324</v>
      </c>
      <c r="F381" s="261" t="s">
        <v>322</v>
      </c>
      <c r="G381" s="261" t="s">
        <v>322</v>
      </c>
      <c r="H381" s="261" t="s">
        <v>324</v>
      </c>
      <c r="I381" s="261" t="s">
        <v>324</v>
      </c>
      <c r="J381" s="261" t="s">
        <v>324</v>
      </c>
      <c r="K381" s="261" t="s">
        <v>324</v>
      </c>
      <c r="L381" s="261" t="s">
        <v>324</v>
      </c>
      <c r="AR381" s="261" t="e">
        <v>#N/A</v>
      </c>
    </row>
    <row r="382" spans="1:44" s="261" customFormat="1">
      <c r="A382" s="261">
        <v>122133</v>
      </c>
      <c r="B382" s="43" t="s">
        <v>3767</v>
      </c>
      <c r="C382" s="261" t="s">
        <v>324</v>
      </c>
      <c r="D382" s="261" t="s">
        <v>322</v>
      </c>
      <c r="E382" s="261" t="s">
        <v>324</v>
      </c>
      <c r="F382" s="261" t="s">
        <v>324</v>
      </c>
      <c r="G382" s="261" t="s">
        <v>322</v>
      </c>
      <c r="H382" s="261" t="s">
        <v>323</v>
      </c>
      <c r="I382" s="261" t="s">
        <v>323</v>
      </c>
      <c r="J382" s="261" t="s">
        <v>323</v>
      </c>
      <c r="K382" s="261" t="s">
        <v>323</v>
      </c>
      <c r="L382" s="261" t="s">
        <v>323</v>
      </c>
      <c r="AR382" s="261" t="e">
        <v>#N/A</v>
      </c>
    </row>
    <row r="383" spans="1:44" s="261" customFormat="1">
      <c r="A383" s="261">
        <v>122134</v>
      </c>
      <c r="B383" s="43" t="s">
        <v>3767</v>
      </c>
      <c r="C383" s="261" t="s">
        <v>324</v>
      </c>
      <c r="D383" s="261" t="s">
        <v>324</v>
      </c>
      <c r="E383" s="261" t="s">
        <v>324</v>
      </c>
      <c r="F383" s="261" t="s">
        <v>323</v>
      </c>
      <c r="G383" s="261" t="s">
        <v>322</v>
      </c>
      <c r="H383" s="261" t="s">
        <v>324</v>
      </c>
      <c r="I383" s="261" t="s">
        <v>323</v>
      </c>
      <c r="J383" s="261" t="s">
        <v>324</v>
      </c>
      <c r="K383" s="261" t="s">
        <v>323</v>
      </c>
      <c r="L383" s="261" t="s">
        <v>324</v>
      </c>
      <c r="AR383" s="261" t="e">
        <v>#N/A</v>
      </c>
    </row>
    <row r="384" spans="1:44" s="261" customFormat="1">
      <c r="A384" s="261">
        <v>122144</v>
      </c>
      <c r="B384" s="43" t="s">
        <v>3767</v>
      </c>
      <c r="C384" s="261" t="s">
        <v>324</v>
      </c>
      <c r="D384" s="261" t="s">
        <v>324</v>
      </c>
      <c r="E384" s="261" t="s">
        <v>322</v>
      </c>
      <c r="F384" s="261" t="s">
        <v>322</v>
      </c>
      <c r="G384" s="261" t="s">
        <v>322</v>
      </c>
      <c r="H384" s="261" t="s">
        <v>322</v>
      </c>
      <c r="I384" s="261" t="s">
        <v>324</v>
      </c>
      <c r="J384" s="261" t="s">
        <v>324</v>
      </c>
      <c r="K384" s="261" t="s">
        <v>324</v>
      </c>
      <c r="L384" s="261" t="s">
        <v>324</v>
      </c>
      <c r="AR384" s="261" t="e">
        <v>#N/A</v>
      </c>
    </row>
    <row r="385" spans="1:44" s="261" customFormat="1">
      <c r="A385" s="261">
        <v>122156</v>
      </c>
      <c r="B385" s="43" t="s">
        <v>3767</v>
      </c>
      <c r="C385" s="261" t="s">
        <v>324</v>
      </c>
      <c r="D385" s="261" t="s">
        <v>324</v>
      </c>
      <c r="E385" s="261" t="s">
        <v>323</v>
      </c>
      <c r="F385" s="261" t="s">
        <v>323</v>
      </c>
      <c r="G385" s="261" t="s">
        <v>322</v>
      </c>
      <c r="H385" s="261" t="s">
        <v>323</v>
      </c>
      <c r="I385" s="261" t="s">
        <v>323</v>
      </c>
      <c r="J385" s="261" t="s">
        <v>323</v>
      </c>
      <c r="K385" s="261" t="s">
        <v>323</v>
      </c>
      <c r="L385" s="261" t="s">
        <v>323</v>
      </c>
      <c r="AR385" s="261" t="e">
        <v>#N/A</v>
      </c>
    </row>
    <row r="386" spans="1:44" s="261" customFormat="1">
      <c r="A386" s="261">
        <v>122161</v>
      </c>
      <c r="B386" s="43" t="s">
        <v>3767</v>
      </c>
      <c r="C386" s="261" t="s">
        <v>324</v>
      </c>
      <c r="D386" s="261" t="s">
        <v>322</v>
      </c>
      <c r="E386" s="261" t="s">
        <v>322</v>
      </c>
      <c r="F386" s="261" t="s">
        <v>322</v>
      </c>
      <c r="G386" s="261" t="s">
        <v>324</v>
      </c>
      <c r="H386" s="261" t="s">
        <v>323</v>
      </c>
      <c r="I386" s="261" t="s">
        <v>323</v>
      </c>
      <c r="J386" s="261" t="s">
        <v>323</v>
      </c>
      <c r="K386" s="261" t="s">
        <v>323</v>
      </c>
      <c r="L386" s="261" t="s">
        <v>323</v>
      </c>
      <c r="AR386" s="261" t="e">
        <v>#N/A</v>
      </c>
    </row>
    <row r="387" spans="1:44" s="261" customFormat="1">
      <c r="A387" s="261">
        <v>122162</v>
      </c>
      <c r="B387" s="43" t="s">
        <v>3767</v>
      </c>
      <c r="C387" s="261" t="s">
        <v>324</v>
      </c>
      <c r="D387" s="261" t="s">
        <v>324</v>
      </c>
      <c r="E387" s="261" t="s">
        <v>322</v>
      </c>
      <c r="F387" s="261" t="s">
        <v>324</v>
      </c>
      <c r="G387" s="261" t="s">
        <v>322</v>
      </c>
      <c r="H387" s="261" t="s">
        <v>324</v>
      </c>
      <c r="I387" s="261" t="s">
        <v>324</v>
      </c>
      <c r="J387" s="261" t="s">
        <v>324</v>
      </c>
      <c r="K387" s="261" t="s">
        <v>324</v>
      </c>
      <c r="L387" s="261" t="s">
        <v>324</v>
      </c>
      <c r="AR387" s="261" t="e">
        <v>#N/A</v>
      </c>
    </row>
    <row r="388" spans="1:44" s="261" customFormat="1">
      <c r="A388" s="261">
        <v>122164</v>
      </c>
      <c r="B388" s="43" t="s">
        <v>3767</v>
      </c>
      <c r="C388" s="261" t="s">
        <v>324</v>
      </c>
      <c r="D388" s="261" t="s">
        <v>324</v>
      </c>
      <c r="E388" s="261" t="s">
        <v>324</v>
      </c>
      <c r="F388" s="261" t="s">
        <v>324</v>
      </c>
      <c r="G388" s="261" t="s">
        <v>324</v>
      </c>
      <c r="H388" s="261" t="s">
        <v>324</v>
      </c>
      <c r="I388" s="261" t="s">
        <v>324</v>
      </c>
      <c r="J388" s="261" t="s">
        <v>323</v>
      </c>
      <c r="K388" s="261" t="s">
        <v>324</v>
      </c>
      <c r="L388" s="261" t="s">
        <v>323</v>
      </c>
      <c r="AR388" s="261" t="e">
        <v>#N/A</v>
      </c>
    </row>
    <row r="389" spans="1:44" s="261" customFormat="1">
      <c r="A389" s="261">
        <v>122168</v>
      </c>
      <c r="B389" s="43" t="s">
        <v>3767</v>
      </c>
      <c r="C389" s="261" t="s">
        <v>324</v>
      </c>
      <c r="D389" s="261" t="s">
        <v>323</v>
      </c>
      <c r="E389" s="261" t="s">
        <v>322</v>
      </c>
      <c r="F389" s="261" t="s">
        <v>322</v>
      </c>
      <c r="G389" s="261" t="s">
        <v>322</v>
      </c>
      <c r="H389" s="261" t="s">
        <v>324</v>
      </c>
      <c r="I389" s="261" t="s">
        <v>323</v>
      </c>
      <c r="J389" s="261" t="s">
        <v>323</v>
      </c>
      <c r="K389" s="261" t="s">
        <v>323</v>
      </c>
      <c r="L389" s="261" t="s">
        <v>323</v>
      </c>
      <c r="AR389" s="261" t="e">
        <v>#N/A</v>
      </c>
    </row>
    <row r="390" spans="1:44" s="261" customFormat="1">
      <c r="A390" s="261">
        <v>122169</v>
      </c>
      <c r="B390" s="43" t="s">
        <v>3767</v>
      </c>
      <c r="C390" s="261" t="s">
        <v>324</v>
      </c>
      <c r="D390" s="261" t="s">
        <v>322</v>
      </c>
      <c r="E390" s="261" t="s">
        <v>322</v>
      </c>
      <c r="F390" s="261" t="s">
        <v>324</v>
      </c>
      <c r="G390" s="261" t="s">
        <v>322</v>
      </c>
      <c r="H390" s="261" t="s">
        <v>324</v>
      </c>
      <c r="I390" s="261" t="s">
        <v>322</v>
      </c>
      <c r="J390" s="261" t="s">
        <v>324</v>
      </c>
      <c r="K390" s="261" t="s">
        <v>324</v>
      </c>
      <c r="L390" s="261" t="s">
        <v>322</v>
      </c>
      <c r="AR390" s="261" t="e">
        <v>#N/A</v>
      </c>
    </row>
    <row r="391" spans="1:44" s="261" customFormat="1">
      <c r="A391" s="261">
        <v>122173</v>
      </c>
      <c r="B391" s="43" t="s">
        <v>3767</v>
      </c>
      <c r="C391" s="261" t="s">
        <v>324</v>
      </c>
      <c r="D391" s="261" t="s">
        <v>322</v>
      </c>
      <c r="E391" s="261" t="s">
        <v>322</v>
      </c>
      <c r="F391" s="261" t="s">
        <v>323</v>
      </c>
      <c r="G391" s="261" t="s">
        <v>324</v>
      </c>
      <c r="H391" s="261" t="s">
        <v>324</v>
      </c>
      <c r="I391" s="261" t="s">
        <v>322</v>
      </c>
      <c r="J391" s="261" t="s">
        <v>324</v>
      </c>
      <c r="K391" s="261" t="s">
        <v>324</v>
      </c>
      <c r="L391" s="261" t="s">
        <v>324</v>
      </c>
      <c r="AR391" s="261" t="e">
        <v>#N/A</v>
      </c>
    </row>
    <row r="392" spans="1:44" s="261" customFormat="1">
      <c r="A392" s="261">
        <v>122177</v>
      </c>
      <c r="B392" s="43" t="s">
        <v>3767</v>
      </c>
      <c r="C392" s="261" t="s">
        <v>323</v>
      </c>
      <c r="D392" s="261" t="s">
        <v>322</v>
      </c>
      <c r="E392" s="261" t="s">
        <v>323</v>
      </c>
      <c r="F392" s="261" t="s">
        <v>324</v>
      </c>
      <c r="G392" s="261" t="s">
        <v>322</v>
      </c>
      <c r="H392" s="261" t="s">
        <v>324</v>
      </c>
      <c r="I392" s="261" t="s">
        <v>324</v>
      </c>
      <c r="J392" s="261" t="s">
        <v>324</v>
      </c>
      <c r="K392" s="261" t="s">
        <v>324</v>
      </c>
      <c r="L392" s="261" t="s">
        <v>322</v>
      </c>
      <c r="AR392" s="261" t="e">
        <v>#N/A</v>
      </c>
    </row>
    <row r="393" spans="1:44" s="261" customFormat="1">
      <c r="A393" s="261">
        <v>122182</v>
      </c>
      <c r="B393" s="43" t="s">
        <v>3767</v>
      </c>
      <c r="C393" s="261" t="s">
        <v>324</v>
      </c>
      <c r="D393" s="261" t="s">
        <v>322</v>
      </c>
      <c r="E393" s="261" t="s">
        <v>324</v>
      </c>
      <c r="F393" s="261" t="s">
        <v>324</v>
      </c>
      <c r="G393" s="261" t="s">
        <v>324</v>
      </c>
      <c r="H393" s="261" t="s">
        <v>324</v>
      </c>
      <c r="I393" s="261" t="s">
        <v>324</v>
      </c>
      <c r="J393" s="261" t="s">
        <v>323</v>
      </c>
      <c r="K393" s="261" t="s">
        <v>323</v>
      </c>
      <c r="L393" s="261" t="s">
        <v>323</v>
      </c>
      <c r="AR393" s="261" t="e">
        <v>#N/A</v>
      </c>
    </row>
    <row r="394" spans="1:44" s="261" customFormat="1">
      <c r="A394" s="261">
        <v>122184</v>
      </c>
      <c r="B394" s="43" t="s">
        <v>3767</v>
      </c>
      <c r="C394" s="261" t="s">
        <v>322</v>
      </c>
      <c r="D394" s="261" t="s">
        <v>324</v>
      </c>
      <c r="E394" s="261" t="s">
        <v>324</v>
      </c>
      <c r="F394" s="261" t="s">
        <v>322</v>
      </c>
      <c r="G394" s="261" t="s">
        <v>322</v>
      </c>
      <c r="H394" s="261" t="s">
        <v>324</v>
      </c>
      <c r="I394" s="261" t="s">
        <v>324</v>
      </c>
      <c r="J394" s="261" t="s">
        <v>324</v>
      </c>
      <c r="K394" s="261" t="s">
        <v>324</v>
      </c>
      <c r="L394" s="261" t="s">
        <v>324</v>
      </c>
      <c r="AR394" s="261" t="e">
        <v>#N/A</v>
      </c>
    </row>
    <row r="395" spans="1:44" s="261" customFormat="1">
      <c r="A395" s="261">
        <v>122186</v>
      </c>
      <c r="B395" s="43" t="s">
        <v>3767</v>
      </c>
      <c r="C395" s="261" t="s">
        <v>322</v>
      </c>
      <c r="D395" s="261" t="s">
        <v>324</v>
      </c>
      <c r="E395" s="261" t="s">
        <v>324</v>
      </c>
      <c r="F395" s="261" t="s">
        <v>324</v>
      </c>
      <c r="G395" s="261" t="s">
        <v>324</v>
      </c>
      <c r="H395" s="261" t="s">
        <v>324</v>
      </c>
      <c r="I395" s="261" t="s">
        <v>324</v>
      </c>
      <c r="J395" s="261" t="s">
        <v>324</v>
      </c>
      <c r="K395" s="261" t="s">
        <v>322</v>
      </c>
      <c r="L395" s="261" t="s">
        <v>324</v>
      </c>
      <c r="AR395" s="261" t="e">
        <v>#N/A</v>
      </c>
    </row>
    <row r="396" spans="1:44" s="261" customFormat="1">
      <c r="A396" s="261">
        <v>122188</v>
      </c>
      <c r="B396" s="43" t="s">
        <v>3767</v>
      </c>
      <c r="C396" s="261" t="s">
        <v>324</v>
      </c>
      <c r="D396" s="261" t="s">
        <v>324</v>
      </c>
      <c r="E396" s="261" t="s">
        <v>322</v>
      </c>
      <c r="F396" s="261" t="s">
        <v>322</v>
      </c>
      <c r="G396" s="261" t="s">
        <v>322</v>
      </c>
      <c r="H396" s="261" t="s">
        <v>323</v>
      </c>
      <c r="I396" s="261" t="s">
        <v>323</v>
      </c>
      <c r="J396" s="261" t="s">
        <v>323</v>
      </c>
      <c r="K396" s="261" t="s">
        <v>323</v>
      </c>
      <c r="L396" s="261" t="s">
        <v>323</v>
      </c>
      <c r="AR396" s="261" t="e">
        <v>#N/A</v>
      </c>
    </row>
    <row r="397" spans="1:44" s="261" customFormat="1">
      <c r="A397" s="261">
        <v>122192</v>
      </c>
      <c r="B397" s="43" t="s">
        <v>3767</v>
      </c>
      <c r="C397" s="261" t="s">
        <v>324</v>
      </c>
      <c r="D397" s="261" t="s">
        <v>322</v>
      </c>
      <c r="E397" s="261" t="s">
        <v>322</v>
      </c>
      <c r="F397" s="261" t="s">
        <v>323</v>
      </c>
      <c r="G397" s="261" t="s">
        <v>322</v>
      </c>
      <c r="H397" s="261" t="s">
        <v>324</v>
      </c>
      <c r="I397" s="261" t="s">
        <v>323</v>
      </c>
      <c r="J397" s="261" t="s">
        <v>323</v>
      </c>
      <c r="K397" s="261" t="s">
        <v>323</v>
      </c>
      <c r="L397" s="261" t="s">
        <v>323</v>
      </c>
      <c r="AR397" s="261" t="e">
        <v>#N/A</v>
      </c>
    </row>
    <row r="398" spans="1:44" s="261" customFormat="1">
      <c r="A398" s="261">
        <v>122193</v>
      </c>
      <c r="B398" s="43" t="s">
        <v>3767</v>
      </c>
      <c r="C398" s="261" t="s">
        <v>324</v>
      </c>
      <c r="D398" s="261" t="s">
        <v>322</v>
      </c>
      <c r="E398" s="261" t="s">
        <v>323</v>
      </c>
      <c r="F398" s="261" t="s">
        <v>324</v>
      </c>
      <c r="G398" s="261" t="s">
        <v>323</v>
      </c>
      <c r="H398" s="261" t="s">
        <v>324</v>
      </c>
      <c r="I398" s="261" t="s">
        <v>324</v>
      </c>
      <c r="J398" s="261" t="s">
        <v>324</v>
      </c>
      <c r="K398" s="261" t="s">
        <v>324</v>
      </c>
      <c r="L398" s="261" t="s">
        <v>324</v>
      </c>
      <c r="AR398" s="261" t="e">
        <v>#N/A</v>
      </c>
    </row>
    <row r="399" spans="1:44" s="261" customFormat="1">
      <c r="A399" s="261">
        <v>122195</v>
      </c>
      <c r="B399" s="43" t="s">
        <v>3767</v>
      </c>
      <c r="C399" s="261" t="s">
        <v>324</v>
      </c>
      <c r="D399" s="261" t="s">
        <v>322</v>
      </c>
      <c r="E399" s="261" t="s">
        <v>322</v>
      </c>
      <c r="F399" s="261" t="s">
        <v>324</v>
      </c>
      <c r="G399" s="261" t="s">
        <v>322</v>
      </c>
      <c r="H399" s="261" t="s">
        <v>324</v>
      </c>
      <c r="I399" s="261" t="s">
        <v>324</v>
      </c>
      <c r="J399" s="261" t="s">
        <v>324</v>
      </c>
      <c r="K399" s="261" t="s">
        <v>323</v>
      </c>
      <c r="L399" s="261" t="s">
        <v>324</v>
      </c>
      <c r="AR399" s="261" t="e">
        <v>#N/A</v>
      </c>
    </row>
    <row r="400" spans="1:44" s="261" customFormat="1">
      <c r="A400" s="261">
        <v>122202</v>
      </c>
      <c r="B400" s="43" t="s">
        <v>3767</v>
      </c>
      <c r="C400" s="261" t="s">
        <v>324</v>
      </c>
      <c r="D400" s="261" t="s">
        <v>324</v>
      </c>
      <c r="E400" s="261" t="s">
        <v>322</v>
      </c>
      <c r="F400" s="261" t="s">
        <v>324</v>
      </c>
      <c r="G400" s="261" t="s">
        <v>322</v>
      </c>
      <c r="H400" s="261" t="s">
        <v>323</v>
      </c>
      <c r="I400" s="261" t="s">
        <v>324</v>
      </c>
      <c r="J400" s="261" t="s">
        <v>323</v>
      </c>
      <c r="K400" s="261" t="s">
        <v>324</v>
      </c>
      <c r="L400" s="261" t="s">
        <v>323</v>
      </c>
      <c r="AR400" s="261" t="e">
        <v>#N/A</v>
      </c>
    </row>
    <row r="401" spans="1:44" s="261" customFormat="1">
      <c r="A401" s="261">
        <v>122213</v>
      </c>
      <c r="B401" s="43" t="s">
        <v>3767</v>
      </c>
      <c r="C401" s="261" t="s">
        <v>324</v>
      </c>
      <c r="D401" s="261" t="s">
        <v>322</v>
      </c>
      <c r="E401" s="261" t="s">
        <v>324</v>
      </c>
      <c r="F401" s="261" t="s">
        <v>323</v>
      </c>
      <c r="G401" s="261" t="s">
        <v>324</v>
      </c>
      <c r="H401" s="261" t="s">
        <v>324</v>
      </c>
      <c r="I401" s="261" t="s">
        <v>323</v>
      </c>
      <c r="J401" s="261" t="s">
        <v>323</v>
      </c>
      <c r="K401" s="261" t="s">
        <v>323</v>
      </c>
      <c r="L401" s="261" t="s">
        <v>323</v>
      </c>
      <c r="AR401" s="261" t="e">
        <v>#N/A</v>
      </c>
    </row>
    <row r="402" spans="1:44" s="261" customFormat="1">
      <c r="A402" s="261">
        <v>122221</v>
      </c>
      <c r="B402" s="43" t="s">
        <v>3767</v>
      </c>
      <c r="C402" s="261" t="s">
        <v>322</v>
      </c>
      <c r="D402" s="261" t="s">
        <v>322</v>
      </c>
      <c r="E402" s="261" t="s">
        <v>322</v>
      </c>
      <c r="F402" s="261" t="s">
        <v>324</v>
      </c>
      <c r="G402" s="261" t="s">
        <v>322</v>
      </c>
      <c r="H402" s="261" t="s">
        <v>324</v>
      </c>
      <c r="I402" s="261" t="s">
        <v>324</v>
      </c>
      <c r="J402" s="261" t="s">
        <v>324</v>
      </c>
      <c r="K402" s="261" t="s">
        <v>324</v>
      </c>
      <c r="L402" s="261" t="s">
        <v>324</v>
      </c>
      <c r="AR402" s="261" t="e">
        <v>#N/A</v>
      </c>
    </row>
    <row r="403" spans="1:44" s="261" customFormat="1">
      <c r="A403" s="261">
        <v>122223</v>
      </c>
      <c r="B403" s="43" t="s">
        <v>3767</v>
      </c>
      <c r="C403" s="261" t="s">
        <v>324</v>
      </c>
      <c r="D403" s="261" t="s">
        <v>324</v>
      </c>
      <c r="E403" s="261" t="s">
        <v>322</v>
      </c>
      <c r="F403" s="261" t="s">
        <v>324</v>
      </c>
      <c r="G403" s="261" t="s">
        <v>324</v>
      </c>
      <c r="H403" s="261" t="s">
        <v>324</v>
      </c>
      <c r="I403" s="261" t="s">
        <v>324</v>
      </c>
      <c r="J403" s="261" t="s">
        <v>324</v>
      </c>
      <c r="K403" s="261" t="s">
        <v>324</v>
      </c>
      <c r="L403" s="261" t="s">
        <v>323</v>
      </c>
      <c r="AR403" s="261" t="e">
        <v>#N/A</v>
      </c>
    </row>
    <row r="404" spans="1:44" s="261" customFormat="1">
      <c r="A404" s="261">
        <v>122224</v>
      </c>
      <c r="B404" s="43" t="s">
        <v>3767</v>
      </c>
      <c r="C404" s="261" t="s">
        <v>322</v>
      </c>
      <c r="D404" s="261" t="s">
        <v>322</v>
      </c>
      <c r="E404" s="261" t="s">
        <v>324</v>
      </c>
      <c r="F404" s="261" t="s">
        <v>322</v>
      </c>
      <c r="G404" s="261" t="s">
        <v>322</v>
      </c>
      <c r="H404" s="261" t="s">
        <v>324</v>
      </c>
      <c r="I404" s="261" t="s">
        <v>323</v>
      </c>
      <c r="J404" s="261" t="s">
        <v>322</v>
      </c>
      <c r="K404" s="261" t="s">
        <v>322</v>
      </c>
      <c r="L404" s="261" t="s">
        <v>323</v>
      </c>
      <c r="AR404" s="261" t="e">
        <v>#N/A</v>
      </c>
    </row>
    <row r="405" spans="1:44" s="261" customFormat="1">
      <c r="A405" s="261">
        <v>122227</v>
      </c>
      <c r="B405" s="43" t="s">
        <v>3767</v>
      </c>
      <c r="C405" s="261" t="s">
        <v>322</v>
      </c>
      <c r="D405" s="261" t="s">
        <v>322</v>
      </c>
      <c r="E405" s="261" t="s">
        <v>322</v>
      </c>
      <c r="F405" s="261" t="s">
        <v>322</v>
      </c>
      <c r="G405" s="261" t="s">
        <v>322</v>
      </c>
      <c r="H405" s="261" t="s">
        <v>324</v>
      </c>
      <c r="I405" s="261" t="s">
        <v>324</v>
      </c>
      <c r="J405" s="261" t="s">
        <v>324</v>
      </c>
      <c r="K405" s="261" t="s">
        <v>324</v>
      </c>
      <c r="L405" s="261" t="s">
        <v>324</v>
      </c>
      <c r="AR405" s="261" t="e">
        <v>#N/A</v>
      </c>
    </row>
    <row r="406" spans="1:44" s="261" customFormat="1">
      <c r="A406" s="261">
        <v>122236</v>
      </c>
      <c r="B406" s="43" t="s">
        <v>3767</v>
      </c>
      <c r="C406" s="261" t="s">
        <v>324</v>
      </c>
      <c r="D406" s="261" t="s">
        <v>324</v>
      </c>
      <c r="E406" s="261" t="s">
        <v>322</v>
      </c>
      <c r="F406" s="261" t="s">
        <v>324</v>
      </c>
      <c r="G406" s="261" t="s">
        <v>322</v>
      </c>
      <c r="H406" s="261" t="s">
        <v>324</v>
      </c>
      <c r="I406" s="261" t="s">
        <v>324</v>
      </c>
      <c r="J406" s="261" t="s">
        <v>324</v>
      </c>
      <c r="K406" s="261" t="s">
        <v>324</v>
      </c>
      <c r="L406" s="261" t="s">
        <v>324</v>
      </c>
      <c r="AR406" s="261" t="e">
        <v>#N/A</v>
      </c>
    </row>
    <row r="407" spans="1:44" s="261" customFormat="1">
      <c r="A407" s="261">
        <v>122246</v>
      </c>
      <c r="B407" s="43" t="s">
        <v>3767</v>
      </c>
      <c r="C407" s="261" t="s">
        <v>322</v>
      </c>
      <c r="D407" s="261" t="s">
        <v>322</v>
      </c>
      <c r="E407" s="261" t="s">
        <v>322</v>
      </c>
      <c r="F407" s="261" t="s">
        <v>322</v>
      </c>
      <c r="G407" s="261" t="s">
        <v>322</v>
      </c>
      <c r="H407" s="261" t="s">
        <v>324</v>
      </c>
      <c r="I407" s="261" t="s">
        <v>323</v>
      </c>
      <c r="J407" s="261" t="s">
        <v>323</v>
      </c>
      <c r="K407" s="261" t="s">
        <v>323</v>
      </c>
      <c r="L407" s="261" t="s">
        <v>323</v>
      </c>
      <c r="AR407" s="261" t="e">
        <v>#N/A</v>
      </c>
    </row>
    <row r="408" spans="1:44" s="261" customFormat="1">
      <c r="A408" s="261">
        <v>122261</v>
      </c>
      <c r="B408" s="43" t="s">
        <v>3767</v>
      </c>
      <c r="C408" s="261" t="s">
        <v>324</v>
      </c>
      <c r="D408" s="261" t="s">
        <v>322</v>
      </c>
      <c r="E408" s="261" t="s">
        <v>322</v>
      </c>
      <c r="F408" s="261" t="s">
        <v>324</v>
      </c>
      <c r="G408" s="261" t="s">
        <v>322</v>
      </c>
      <c r="H408" s="261" t="s">
        <v>324</v>
      </c>
      <c r="I408" s="261" t="s">
        <v>323</v>
      </c>
      <c r="J408" s="261" t="s">
        <v>324</v>
      </c>
      <c r="K408" s="261" t="s">
        <v>323</v>
      </c>
      <c r="L408" s="261" t="s">
        <v>324</v>
      </c>
      <c r="AR408" s="261" t="e">
        <v>#N/A</v>
      </c>
    </row>
    <row r="409" spans="1:44" s="261" customFormat="1">
      <c r="A409" s="261">
        <v>122269</v>
      </c>
      <c r="B409" s="43" t="s">
        <v>3767</v>
      </c>
      <c r="C409" s="261" t="s">
        <v>324</v>
      </c>
      <c r="D409" s="261" t="s">
        <v>323</v>
      </c>
      <c r="E409" s="261" t="s">
        <v>322</v>
      </c>
      <c r="F409" s="261" t="s">
        <v>324</v>
      </c>
      <c r="G409" s="261" t="s">
        <v>322</v>
      </c>
      <c r="H409" s="261" t="s">
        <v>322</v>
      </c>
      <c r="I409" s="261" t="s">
        <v>324</v>
      </c>
      <c r="J409" s="261" t="s">
        <v>323</v>
      </c>
      <c r="K409" s="261" t="s">
        <v>324</v>
      </c>
      <c r="L409" s="261" t="s">
        <v>323</v>
      </c>
      <c r="AR409" s="261" t="e">
        <v>#N/A</v>
      </c>
    </row>
    <row r="410" spans="1:44" s="261" customFormat="1">
      <c r="A410" s="261">
        <v>122288</v>
      </c>
      <c r="B410" s="43" t="s">
        <v>3767</v>
      </c>
      <c r="C410" s="261" t="s">
        <v>322</v>
      </c>
      <c r="D410" s="261" t="s">
        <v>322</v>
      </c>
      <c r="E410" s="261" t="s">
        <v>322</v>
      </c>
      <c r="F410" s="261" t="s">
        <v>324</v>
      </c>
      <c r="G410" s="261" t="s">
        <v>322</v>
      </c>
      <c r="H410" s="261" t="s">
        <v>324</v>
      </c>
      <c r="I410" s="261" t="s">
        <v>324</v>
      </c>
      <c r="J410" s="261" t="s">
        <v>323</v>
      </c>
      <c r="K410" s="261" t="s">
        <v>323</v>
      </c>
      <c r="L410" s="261" t="s">
        <v>324</v>
      </c>
      <c r="AR410" s="261" t="e">
        <v>#N/A</v>
      </c>
    </row>
    <row r="411" spans="1:44" s="261" customFormat="1">
      <c r="A411" s="261">
        <v>122289</v>
      </c>
      <c r="B411" s="43" t="s">
        <v>3767</v>
      </c>
      <c r="C411" s="261" t="s">
        <v>324</v>
      </c>
      <c r="D411" s="261" t="s">
        <v>322</v>
      </c>
      <c r="E411" s="261" t="s">
        <v>322</v>
      </c>
      <c r="F411" s="261" t="s">
        <v>322</v>
      </c>
      <c r="G411" s="261" t="s">
        <v>322</v>
      </c>
      <c r="H411" s="261" t="s">
        <v>324</v>
      </c>
      <c r="I411" s="261" t="s">
        <v>324</v>
      </c>
      <c r="J411" s="261" t="s">
        <v>324</v>
      </c>
      <c r="K411" s="261" t="s">
        <v>324</v>
      </c>
      <c r="L411" s="261" t="s">
        <v>322</v>
      </c>
      <c r="AR411" s="261" t="e">
        <v>#N/A</v>
      </c>
    </row>
    <row r="412" spans="1:44" s="261" customFormat="1">
      <c r="A412" s="261">
        <v>122290</v>
      </c>
      <c r="B412" s="43" t="s">
        <v>3767</v>
      </c>
      <c r="C412" s="261" t="s">
        <v>322</v>
      </c>
      <c r="D412" s="261" t="s">
        <v>324</v>
      </c>
      <c r="E412" s="261" t="s">
        <v>324</v>
      </c>
      <c r="F412" s="261" t="s">
        <v>324</v>
      </c>
      <c r="G412" s="261" t="s">
        <v>324</v>
      </c>
      <c r="H412" s="261" t="s">
        <v>323</v>
      </c>
      <c r="I412" s="261" t="s">
        <v>322</v>
      </c>
      <c r="J412" s="261" t="s">
        <v>322</v>
      </c>
      <c r="K412" s="261" t="s">
        <v>324</v>
      </c>
      <c r="L412" s="261" t="s">
        <v>323</v>
      </c>
      <c r="AR412" s="261" t="e">
        <v>#N/A</v>
      </c>
    </row>
    <row r="413" spans="1:44" s="261" customFormat="1">
      <c r="A413" s="261">
        <v>122297</v>
      </c>
      <c r="B413" s="43" t="s">
        <v>3767</v>
      </c>
      <c r="C413" s="261" t="s">
        <v>322</v>
      </c>
      <c r="D413" s="261" t="s">
        <v>322</v>
      </c>
      <c r="E413" s="261" t="s">
        <v>322</v>
      </c>
      <c r="F413" s="261" t="s">
        <v>322</v>
      </c>
      <c r="G413" s="261" t="s">
        <v>324</v>
      </c>
      <c r="H413" s="261" t="s">
        <v>324</v>
      </c>
      <c r="I413" s="261" t="s">
        <v>324</v>
      </c>
      <c r="J413" s="261" t="s">
        <v>322</v>
      </c>
      <c r="K413" s="261" t="s">
        <v>322</v>
      </c>
      <c r="L413" s="261" t="s">
        <v>324</v>
      </c>
      <c r="AR413" s="261" t="e">
        <v>#N/A</v>
      </c>
    </row>
    <row r="414" spans="1:44" s="261" customFormat="1">
      <c r="A414" s="261">
        <v>122299</v>
      </c>
      <c r="B414" s="43" t="s">
        <v>3767</v>
      </c>
      <c r="C414" s="261" t="s">
        <v>322</v>
      </c>
      <c r="D414" s="261" t="s">
        <v>322</v>
      </c>
      <c r="E414" s="261" t="s">
        <v>322</v>
      </c>
      <c r="F414" s="261" t="s">
        <v>322</v>
      </c>
      <c r="G414" s="261" t="s">
        <v>322</v>
      </c>
      <c r="H414" s="261" t="s">
        <v>322</v>
      </c>
      <c r="I414" s="261" t="s">
        <v>322</v>
      </c>
      <c r="J414" s="261" t="s">
        <v>323</v>
      </c>
      <c r="K414" s="261" t="s">
        <v>323</v>
      </c>
      <c r="L414" s="261" t="s">
        <v>323</v>
      </c>
      <c r="AR414" s="261" t="e">
        <v>#N/A</v>
      </c>
    </row>
    <row r="415" spans="1:44" s="261" customFormat="1">
      <c r="A415" s="261">
        <v>122302</v>
      </c>
      <c r="B415" s="43" t="s">
        <v>3767</v>
      </c>
      <c r="C415" s="261" t="s">
        <v>324</v>
      </c>
      <c r="D415" s="261" t="s">
        <v>324</v>
      </c>
      <c r="E415" s="261" t="s">
        <v>322</v>
      </c>
      <c r="F415" s="261" t="s">
        <v>322</v>
      </c>
      <c r="G415" s="261" t="s">
        <v>324</v>
      </c>
      <c r="H415" s="261" t="s">
        <v>324</v>
      </c>
      <c r="I415" s="261" t="s">
        <v>324</v>
      </c>
      <c r="J415" s="261" t="s">
        <v>322</v>
      </c>
      <c r="K415" s="261" t="s">
        <v>324</v>
      </c>
      <c r="L415" s="261" t="s">
        <v>322</v>
      </c>
      <c r="AR415" s="261" t="e">
        <v>#N/A</v>
      </c>
    </row>
    <row r="416" spans="1:44" s="261" customFormat="1">
      <c r="A416" s="261">
        <v>122309</v>
      </c>
      <c r="B416" s="43" t="s">
        <v>3767</v>
      </c>
      <c r="C416" s="261" t="s">
        <v>324</v>
      </c>
      <c r="D416" s="261" t="s">
        <v>322</v>
      </c>
      <c r="E416" s="261" t="s">
        <v>323</v>
      </c>
      <c r="F416" s="261" t="s">
        <v>323</v>
      </c>
      <c r="G416" s="261" t="s">
        <v>324</v>
      </c>
      <c r="H416" s="261" t="s">
        <v>323</v>
      </c>
      <c r="I416" s="261" t="s">
        <v>324</v>
      </c>
      <c r="J416" s="261" t="s">
        <v>324</v>
      </c>
      <c r="K416" s="261" t="s">
        <v>324</v>
      </c>
      <c r="L416" s="261" t="s">
        <v>324</v>
      </c>
      <c r="AR416" s="261" t="e">
        <v>#N/A</v>
      </c>
    </row>
    <row r="417" spans="1:44" s="261" customFormat="1">
      <c r="A417" s="261">
        <v>122313</v>
      </c>
      <c r="B417" s="43" t="s">
        <v>3767</v>
      </c>
      <c r="C417" s="261" t="s">
        <v>324</v>
      </c>
      <c r="D417" s="261" t="s">
        <v>322</v>
      </c>
      <c r="E417" s="261" t="s">
        <v>324</v>
      </c>
      <c r="F417" s="261" t="s">
        <v>324</v>
      </c>
      <c r="G417" s="261" t="s">
        <v>324</v>
      </c>
      <c r="H417" s="261" t="s">
        <v>324</v>
      </c>
      <c r="I417" s="261" t="s">
        <v>324</v>
      </c>
      <c r="J417" s="261" t="s">
        <v>324</v>
      </c>
      <c r="K417" s="261" t="s">
        <v>324</v>
      </c>
      <c r="L417" s="261" t="s">
        <v>322</v>
      </c>
      <c r="AR417" s="261" t="e">
        <v>#N/A</v>
      </c>
    </row>
    <row r="418" spans="1:44" s="261" customFormat="1">
      <c r="A418" s="261">
        <v>122315</v>
      </c>
      <c r="B418" s="43" t="s">
        <v>3767</v>
      </c>
      <c r="C418" s="261" t="s">
        <v>324</v>
      </c>
      <c r="D418" s="261" t="s">
        <v>324</v>
      </c>
      <c r="E418" s="261" t="s">
        <v>322</v>
      </c>
      <c r="F418" s="261" t="s">
        <v>322</v>
      </c>
      <c r="G418" s="261" t="s">
        <v>322</v>
      </c>
      <c r="H418" s="261" t="s">
        <v>324</v>
      </c>
      <c r="I418" s="261" t="s">
        <v>323</v>
      </c>
      <c r="J418" s="261" t="s">
        <v>324</v>
      </c>
      <c r="K418" s="261" t="s">
        <v>323</v>
      </c>
      <c r="L418" s="261" t="s">
        <v>323</v>
      </c>
      <c r="AR418" s="261" t="e">
        <v>#N/A</v>
      </c>
    </row>
    <row r="419" spans="1:44" s="261" customFormat="1">
      <c r="A419" s="261">
        <v>122328</v>
      </c>
      <c r="B419" s="43" t="s">
        <v>3767</v>
      </c>
      <c r="C419" s="261" t="s">
        <v>324</v>
      </c>
      <c r="D419" s="261" t="s">
        <v>324</v>
      </c>
      <c r="E419" s="261" t="s">
        <v>323</v>
      </c>
      <c r="F419" s="261" t="s">
        <v>324</v>
      </c>
      <c r="G419" s="261" t="s">
        <v>324</v>
      </c>
      <c r="H419" s="261" t="s">
        <v>323</v>
      </c>
      <c r="I419" s="261" t="s">
        <v>323</v>
      </c>
      <c r="J419" s="261" t="s">
        <v>324</v>
      </c>
      <c r="K419" s="261" t="s">
        <v>323</v>
      </c>
      <c r="L419" s="261" t="s">
        <v>323</v>
      </c>
      <c r="AR419" s="261" t="e">
        <v>#N/A</v>
      </c>
    </row>
    <row r="420" spans="1:44" s="261" customFormat="1">
      <c r="A420" s="261">
        <v>122332</v>
      </c>
      <c r="B420" s="43" t="s">
        <v>3767</v>
      </c>
      <c r="C420" s="261" t="s">
        <v>324</v>
      </c>
      <c r="D420" s="261" t="s">
        <v>322</v>
      </c>
      <c r="E420" s="261" t="s">
        <v>324</v>
      </c>
      <c r="F420" s="261" t="s">
        <v>324</v>
      </c>
      <c r="G420" s="261" t="s">
        <v>324</v>
      </c>
      <c r="H420" s="261" t="s">
        <v>323</v>
      </c>
      <c r="I420" s="261" t="s">
        <v>323</v>
      </c>
      <c r="J420" s="261" t="s">
        <v>323</v>
      </c>
      <c r="K420" s="261" t="s">
        <v>323</v>
      </c>
      <c r="L420" s="261" t="s">
        <v>323</v>
      </c>
      <c r="AR420" s="261" t="e">
        <v>#N/A</v>
      </c>
    </row>
    <row r="421" spans="1:44" s="261" customFormat="1">
      <c r="A421" s="261">
        <v>122333</v>
      </c>
      <c r="B421" s="43" t="s">
        <v>3767</v>
      </c>
      <c r="C421" s="261" t="s">
        <v>324</v>
      </c>
      <c r="D421" s="261" t="s">
        <v>324</v>
      </c>
      <c r="E421" s="261" t="s">
        <v>324</v>
      </c>
      <c r="F421" s="261" t="s">
        <v>324</v>
      </c>
      <c r="G421" s="261" t="s">
        <v>322</v>
      </c>
      <c r="H421" s="261" t="s">
        <v>324</v>
      </c>
      <c r="I421" s="261" t="s">
        <v>322</v>
      </c>
      <c r="J421" s="261" t="s">
        <v>322</v>
      </c>
      <c r="K421" s="261" t="s">
        <v>324</v>
      </c>
      <c r="L421" s="261" t="s">
        <v>324</v>
      </c>
      <c r="AR421" s="261" t="e">
        <v>#N/A</v>
      </c>
    </row>
    <row r="422" spans="1:44" s="261" customFormat="1">
      <c r="A422" s="261">
        <v>122334</v>
      </c>
      <c r="B422" s="43" t="s">
        <v>3767</v>
      </c>
      <c r="C422" s="261" t="s">
        <v>322</v>
      </c>
      <c r="D422" s="261" t="s">
        <v>324</v>
      </c>
      <c r="E422" s="261" t="s">
        <v>322</v>
      </c>
      <c r="F422" s="261" t="s">
        <v>324</v>
      </c>
      <c r="G422" s="261" t="s">
        <v>322</v>
      </c>
      <c r="H422" s="261" t="s">
        <v>324</v>
      </c>
      <c r="I422" s="261" t="s">
        <v>324</v>
      </c>
      <c r="J422" s="261" t="s">
        <v>322</v>
      </c>
      <c r="K422" s="261" t="s">
        <v>324</v>
      </c>
      <c r="L422" s="261" t="s">
        <v>323</v>
      </c>
      <c r="AR422" s="261" t="e">
        <v>#N/A</v>
      </c>
    </row>
    <row r="423" spans="1:44" s="261" customFormat="1">
      <c r="A423" s="261">
        <v>122335</v>
      </c>
      <c r="B423" s="43" t="s">
        <v>3767</v>
      </c>
      <c r="C423" s="261" t="s">
        <v>324</v>
      </c>
      <c r="D423" s="261" t="s">
        <v>322</v>
      </c>
      <c r="E423" s="261" t="s">
        <v>324</v>
      </c>
      <c r="F423" s="261" t="s">
        <v>322</v>
      </c>
      <c r="G423" s="261" t="s">
        <v>324</v>
      </c>
      <c r="H423" s="261" t="s">
        <v>324</v>
      </c>
      <c r="I423" s="261" t="s">
        <v>323</v>
      </c>
      <c r="J423" s="261" t="s">
        <v>322</v>
      </c>
      <c r="K423" s="261" t="s">
        <v>322</v>
      </c>
      <c r="L423" s="261" t="s">
        <v>323</v>
      </c>
      <c r="AR423" s="261" t="e">
        <v>#N/A</v>
      </c>
    </row>
    <row r="424" spans="1:44" s="261" customFormat="1">
      <c r="A424" s="261">
        <v>122340</v>
      </c>
      <c r="B424" s="43" t="s">
        <v>3767</v>
      </c>
      <c r="C424" s="261" t="s">
        <v>324</v>
      </c>
      <c r="D424" s="261" t="s">
        <v>322</v>
      </c>
      <c r="E424" s="261" t="s">
        <v>322</v>
      </c>
      <c r="F424" s="261" t="s">
        <v>322</v>
      </c>
      <c r="G424" s="261" t="s">
        <v>324</v>
      </c>
      <c r="H424" s="261" t="s">
        <v>324</v>
      </c>
      <c r="I424" s="261" t="s">
        <v>322</v>
      </c>
      <c r="J424" s="261" t="s">
        <v>324</v>
      </c>
      <c r="K424" s="261" t="s">
        <v>322</v>
      </c>
      <c r="L424" s="261" t="s">
        <v>322</v>
      </c>
      <c r="AR424" s="261" t="e">
        <v>#N/A</v>
      </c>
    </row>
    <row r="425" spans="1:44" s="261" customFormat="1">
      <c r="A425" s="261">
        <v>122372</v>
      </c>
      <c r="B425" s="43" t="s">
        <v>3767</v>
      </c>
      <c r="C425" s="261" t="s">
        <v>324</v>
      </c>
      <c r="D425" s="261" t="s">
        <v>324</v>
      </c>
      <c r="E425" s="261" t="s">
        <v>324</v>
      </c>
      <c r="F425" s="261" t="s">
        <v>322</v>
      </c>
      <c r="G425" s="261" t="s">
        <v>324</v>
      </c>
      <c r="H425" s="261" t="s">
        <v>323</v>
      </c>
      <c r="I425" s="261" t="s">
        <v>323</v>
      </c>
      <c r="J425" s="261" t="s">
        <v>323</v>
      </c>
      <c r="K425" s="261" t="s">
        <v>323</v>
      </c>
      <c r="L425" s="261" t="s">
        <v>323</v>
      </c>
      <c r="AR425" s="261" t="e">
        <v>#N/A</v>
      </c>
    </row>
    <row r="426" spans="1:44" s="261" customFormat="1">
      <c r="A426" s="261">
        <v>122380</v>
      </c>
      <c r="B426" s="43" t="s">
        <v>3767</v>
      </c>
      <c r="C426" s="261" t="s">
        <v>324</v>
      </c>
      <c r="D426" s="261" t="s">
        <v>322</v>
      </c>
      <c r="E426" s="261" t="s">
        <v>324</v>
      </c>
      <c r="F426" s="261" t="s">
        <v>322</v>
      </c>
      <c r="G426" s="261" t="s">
        <v>324</v>
      </c>
      <c r="H426" s="261" t="s">
        <v>324</v>
      </c>
      <c r="I426" s="261" t="s">
        <v>324</v>
      </c>
      <c r="J426" s="261" t="s">
        <v>323</v>
      </c>
      <c r="K426" s="261" t="s">
        <v>323</v>
      </c>
      <c r="L426" s="261" t="s">
        <v>323</v>
      </c>
      <c r="AR426" s="261" t="e">
        <v>#N/A</v>
      </c>
    </row>
    <row r="427" spans="1:44" s="261" customFormat="1">
      <c r="A427" s="261">
        <v>122382</v>
      </c>
      <c r="B427" s="43" t="s">
        <v>3767</v>
      </c>
      <c r="C427" s="261" t="s">
        <v>324</v>
      </c>
      <c r="D427" s="261" t="s">
        <v>324</v>
      </c>
      <c r="E427" s="261" t="s">
        <v>324</v>
      </c>
      <c r="F427" s="261" t="s">
        <v>324</v>
      </c>
      <c r="G427" s="261" t="s">
        <v>323</v>
      </c>
      <c r="H427" s="261" t="s">
        <v>323</v>
      </c>
      <c r="I427" s="261" t="s">
        <v>323</v>
      </c>
      <c r="J427" s="261" t="s">
        <v>323</v>
      </c>
      <c r="K427" s="261" t="s">
        <v>323</v>
      </c>
      <c r="L427" s="261" t="s">
        <v>323</v>
      </c>
      <c r="AR427" s="261" t="e">
        <v>#N/A</v>
      </c>
    </row>
    <row r="428" spans="1:44" s="261" customFormat="1">
      <c r="A428" s="261">
        <v>122387</v>
      </c>
      <c r="B428" s="43" t="s">
        <v>3767</v>
      </c>
      <c r="C428" s="261" t="s">
        <v>324</v>
      </c>
      <c r="D428" s="261" t="s">
        <v>322</v>
      </c>
      <c r="E428" s="261" t="s">
        <v>322</v>
      </c>
      <c r="F428" s="261" t="s">
        <v>322</v>
      </c>
      <c r="G428" s="261" t="s">
        <v>322</v>
      </c>
      <c r="H428" s="261" t="s">
        <v>324</v>
      </c>
      <c r="I428" s="261" t="s">
        <v>322</v>
      </c>
      <c r="J428" s="261" t="s">
        <v>322</v>
      </c>
      <c r="K428" s="261" t="s">
        <v>324</v>
      </c>
      <c r="L428" s="261" t="s">
        <v>324</v>
      </c>
      <c r="AR428" s="261" t="e">
        <v>#N/A</v>
      </c>
    </row>
    <row r="429" spans="1:44" s="261" customFormat="1">
      <c r="A429" s="261">
        <v>122406</v>
      </c>
      <c r="B429" s="43" t="s">
        <v>3767</v>
      </c>
      <c r="C429" s="261" t="s">
        <v>324</v>
      </c>
      <c r="D429" s="261" t="s">
        <v>324</v>
      </c>
      <c r="E429" s="261" t="s">
        <v>323</v>
      </c>
      <c r="F429" s="261" t="s">
        <v>324</v>
      </c>
      <c r="G429" s="261" t="s">
        <v>324</v>
      </c>
      <c r="H429" s="261" t="s">
        <v>323</v>
      </c>
      <c r="I429" s="261" t="s">
        <v>322</v>
      </c>
      <c r="J429" s="261" t="s">
        <v>323</v>
      </c>
      <c r="K429" s="261" t="s">
        <v>323</v>
      </c>
      <c r="L429" s="261" t="s">
        <v>322</v>
      </c>
      <c r="AR429" s="261" t="e">
        <v>#N/A</v>
      </c>
    </row>
    <row r="430" spans="1:44" s="261" customFormat="1">
      <c r="A430" s="261">
        <v>122407</v>
      </c>
      <c r="B430" s="43" t="s">
        <v>3767</v>
      </c>
      <c r="C430" s="261" t="s">
        <v>322</v>
      </c>
      <c r="D430" s="261" t="s">
        <v>324</v>
      </c>
      <c r="E430" s="261" t="s">
        <v>322</v>
      </c>
      <c r="F430" s="261" t="s">
        <v>324</v>
      </c>
      <c r="G430" s="261" t="s">
        <v>323</v>
      </c>
      <c r="H430" s="261" t="s">
        <v>323</v>
      </c>
      <c r="I430" s="261" t="s">
        <v>323</v>
      </c>
      <c r="J430" s="261" t="s">
        <v>323</v>
      </c>
      <c r="K430" s="261" t="s">
        <v>323</v>
      </c>
      <c r="L430" s="261" t="s">
        <v>323</v>
      </c>
      <c r="AR430" s="261" t="e">
        <v>#N/A</v>
      </c>
    </row>
    <row r="431" spans="1:44" s="261" customFormat="1">
      <c r="A431" s="261">
        <v>122410</v>
      </c>
      <c r="B431" s="43" t="s">
        <v>3767</v>
      </c>
      <c r="C431" s="261" t="s">
        <v>324</v>
      </c>
      <c r="D431" s="261" t="s">
        <v>324</v>
      </c>
      <c r="E431" s="261" t="s">
        <v>324</v>
      </c>
      <c r="F431" s="261" t="s">
        <v>324</v>
      </c>
      <c r="G431" s="261" t="s">
        <v>322</v>
      </c>
      <c r="H431" s="261" t="s">
        <v>322</v>
      </c>
      <c r="I431" s="261" t="s">
        <v>323</v>
      </c>
      <c r="J431" s="261" t="s">
        <v>324</v>
      </c>
      <c r="K431" s="261" t="s">
        <v>324</v>
      </c>
      <c r="L431" s="261" t="s">
        <v>323</v>
      </c>
      <c r="AR431" s="261" t="e">
        <v>#N/A</v>
      </c>
    </row>
    <row r="432" spans="1:44" s="261" customFormat="1">
      <c r="A432" s="261">
        <v>122412</v>
      </c>
      <c r="B432" s="43" t="s">
        <v>3767</v>
      </c>
      <c r="C432" s="261" t="s">
        <v>324</v>
      </c>
      <c r="D432" s="261" t="s">
        <v>322</v>
      </c>
      <c r="E432" s="261" t="s">
        <v>322</v>
      </c>
      <c r="F432" s="261" t="s">
        <v>322</v>
      </c>
      <c r="G432" s="261" t="s">
        <v>322</v>
      </c>
      <c r="H432" s="261" t="s">
        <v>324</v>
      </c>
      <c r="I432" s="261" t="s">
        <v>323</v>
      </c>
      <c r="J432" s="261" t="s">
        <v>323</v>
      </c>
      <c r="K432" s="261" t="s">
        <v>323</v>
      </c>
      <c r="L432" s="261" t="s">
        <v>323</v>
      </c>
      <c r="AR432" s="261" t="e">
        <v>#N/A</v>
      </c>
    </row>
    <row r="433" spans="1:44" s="261" customFormat="1">
      <c r="A433" s="261">
        <v>122421</v>
      </c>
      <c r="B433" s="43" t="s">
        <v>3767</v>
      </c>
      <c r="C433" s="261" t="s">
        <v>324</v>
      </c>
      <c r="D433" s="261" t="s">
        <v>322</v>
      </c>
      <c r="E433" s="261" t="s">
        <v>322</v>
      </c>
      <c r="F433" s="261" t="s">
        <v>322</v>
      </c>
      <c r="G433" s="261" t="s">
        <v>324</v>
      </c>
      <c r="H433" s="261" t="s">
        <v>324</v>
      </c>
      <c r="I433" s="261" t="s">
        <v>323</v>
      </c>
      <c r="J433" s="261" t="s">
        <v>324</v>
      </c>
      <c r="K433" s="261" t="s">
        <v>324</v>
      </c>
      <c r="L433" s="261" t="s">
        <v>324</v>
      </c>
      <c r="AR433" s="261" t="e">
        <v>#N/A</v>
      </c>
    </row>
    <row r="434" spans="1:44" s="261" customFormat="1">
      <c r="A434" s="261">
        <v>122431</v>
      </c>
      <c r="B434" s="43" t="s">
        <v>3767</v>
      </c>
      <c r="C434" s="261" t="s">
        <v>322</v>
      </c>
      <c r="D434" s="261" t="s">
        <v>322</v>
      </c>
      <c r="E434" s="261" t="s">
        <v>322</v>
      </c>
      <c r="F434" s="261" t="s">
        <v>324</v>
      </c>
      <c r="G434" s="261" t="s">
        <v>324</v>
      </c>
      <c r="H434" s="261" t="s">
        <v>324</v>
      </c>
      <c r="I434" s="261" t="s">
        <v>324</v>
      </c>
      <c r="J434" s="261" t="s">
        <v>324</v>
      </c>
      <c r="K434" s="261" t="s">
        <v>324</v>
      </c>
      <c r="L434" s="261" t="s">
        <v>323</v>
      </c>
      <c r="AR434" s="261" t="e">
        <v>#N/A</v>
      </c>
    </row>
    <row r="435" spans="1:44" s="261" customFormat="1">
      <c r="A435" s="261">
        <v>122441</v>
      </c>
      <c r="B435" s="43" t="s">
        <v>3767</v>
      </c>
      <c r="C435" s="261" t="s">
        <v>322</v>
      </c>
      <c r="D435" s="261" t="s">
        <v>322</v>
      </c>
      <c r="E435" s="261" t="s">
        <v>322</v>
      </c>
      <c r="F435" s="261" t="s">
        <v>322</v>
      </c>
      <c r="G435" s="261" t="s">
        <v>322</v>
      </c>
      <c r="H435" s="261" t="s">
        <v>324</v>
      </c>
      <c r="I435" s="261" t="s">
        <v>323</v>
      </c>
      <c r="J435" s="261" t="s">
        <v>324</v>
      </c>
      <c r="K435" s="261" t="s">
        <v>323</v>
      </c>
      <c r="L435" s="261" t="s">
        <v>323</v>
      </c>
      <c r="AR435" s="261" t="e">
        <v>#N/A</v>
      </c>
    </row>
    <row r="436" spans="1:44" s="261" customFormat="1">
      <c r="A436" s="261">
        <v>122443</v>
      </c>
      <c r="B436" s="43" t="s">
        <v>3767</v>
      </c>
      <c r="C436" s="261" t="s">
        <v>324</v>
      </c>
      <c r="D436" s="261" t="s">
        <v>324</v>
      </c>
      <c r="E436" s="261" t="s">
        <v>323</v>
      </c>
      <c r="F436" s="261" t="s">
        <v>324</v>
      </c>
      <c r="G436" s="261" t="s">
        <v>323</v>
      </c>
      <c r="H436" s="261" t="s">
        <v>323</v>
      </c>
      <c r="I436" s="261" t="s">
        <v>324</v>
      </c>
      <c r="J436" s="261" t="s">
        <v>324</v>
      </c>
      <c r="K436" s="261" t="s">
        <v>323</v>
      </c>
      <c r="L436" s="261" t="s">
        <v>323</v>
      </c>
      <c r="AR436" s="261" t="e">
        <v>#N/A</v>
      </c>
    </row>
    <row r="437" spans="1:44" s="261" customFormat="1">
      <c r="A437" s="261">
        <v>122449</v>
      </c>
      <c r="B437" s="43" t="s">
        <v>3767</v>
      </c>
      <c r="C437" s="261" t="s">
        <v>322</v>
      </c>
      <c r="D437" s="261" t="s">
        <v>324</v>
      </c>
      <c r="E437" s="261" t="s">
        <v>323</v>
      </c>
      <c r="F437" s="261" t="s">
        <v>323</v>
      </c>
      <c r="G437" s="261" t="s">
        <v>324</v>
      </c>
      <c r="H437" s="261" t="s">
        <v>323</v>
      </c>
      <c r="I437" s="261" t="s">
        <v>324</v>
      </c>
      <c r="J437" s="261" t="s">
        <v>324</v>
      </c>
      <c r="K437" s="261" t="s">
        <v>324</v>
      </c>
      <c r="L437" s="261" t="s">
        <v>323</v>
      </c>
      <c r="AR437" s="261" t="e">
        <v>#N/A</v>
      </c>
    </row>
    <row r="438" spans="1:44" s="261" customFormat="1">
      <c r="A438" s="261">
        <v>122450</v>
      </c>
      <c r="B438" s="43" t="s">
        <v>3767</v>
      </c>
      <c r="C438" s="261" t="s">
        <v>322</v>
      </c>
      <c r="D438" s="261" t="s">
        <v>322</v>
      </c>
      <c r="E438" s="261" t="s">
        <v>324</v>
      </c>
      <c r="F438" s="261" t="s">
        <v>322</v>
      </c>
      <c r="G438" s="261" t="s">
        <v>324</v>
      </c>
      <c r="H438" s="261" t="s">
        <v>324</v>
      </c>
      <c r="I438" s="261" t="s">
        <v>323</v>
      </c>
      <c r="J438" s="261" t="s">
        <v>323</v>
      </c>
      <c r="K438" s="261" t="s">
        <v>323</v>
      </c>
      <c r="L438" s="261" t="s">
        <v>323</v>
      </c>
      <c r="AR438" s="261" t="e">
        <v>#N/A</v>
      </c>
    </row>
    <row r="439" spans="1:44" s="261" customFormat="1">
      <c r="A439" s="261">
        <v>122451</v>
      </c>
      <c r="B439" s="43" t="s">
        <v>3767</v>
      </c>
      <c r="C439" s="261" t="s">
        <v>324</v>
      </c>
      <c r="D439" s="261" t="s">
        <v>324</v>
      </c>
      <c r="E439" s="261" t="s">
        <v>323</v>
      </c>
      <c r="F439" s="261" t="s">
        <v>323</v>
      </c>
      <c r="G439" s="261" t="s">
        <v>323</v>
      </c>
      <c r="H439" s="261" t="s">
        <v>323</v>
      </c>
      <c r="I439" s="261" t="s">
        <v>323</v>
      </c>
      <c r="J439" s="261" t="s">
        <v>323</v>
      </c>
      <c r="K439" s="261" t="s">
        <v>323</v>
      </c>
      <c r="L439" s="261" t="s">
        <v>323</v>
      </c>
      <c r="AR439" s="261" t="e">
        <v>#N/A</v>
      </c>
    </row>
    <row r="440" spans="1:44" s="261" customFormat="1">
      <c r="A440" s="261">
        <v>122452</v>
      </c>
      <c r="B440" s="43" t="s">
        <v>3767</v>
      </c>
      <c r="C440" s="261" t="s">
        <v>324</v>
      </c>
      <c r="D440" s="261" t="s">
        <v>324</v>
      </c>
      <c r="E440" s="261" t="s">
        <v>324</v>
      </c>
      <c r="F440" s="261" t="s">
        <v>324</v>
      </c>
      <c r="G440" s="261" t="s">
        <v>324</v>
      </c>
      <c r="H440" s="261" t="s">
        <v>323</v>
      </c>
      <c r="I440" s="261" t="s">
        <v>323</v>
      </c>
      <c r="J440" s="261" t="s">
        <v>323</v>
      </c>
      <c r="K440" s="261" t="s">
        <v>323</v>
      </c>
      <c r="L440" s="261" t="s">
        <v>323</v>
      </c>
      <c r="AR440" s="261" t="e">
        <v>#N/A</v>
      </c>
    </row>
    <row r="441" spans="1:44" s="261" customFormat="1">
      <c r="A441" s="261">
        <v>122453</v>
      </c>
      <c r="B441" s="43" t="s">
        <v>3767</v>
      </c>
      <c r="C441" s="261" t="s">
        <v>324</v>
      </c>
      <c r="D441" s="261" t="s">
        <v>324</v>
      </c>
      <c r="E441" s="261" t="s">
        <v>324</v>
      </c>
      <c r="F441" s="261" t="s">
        <v>324</v>
      </c>
      <c r="G441" s="261" t="s">
        <v>324</v>
      </c>
      <c r="H441" s="261" t="s">
        <v>323</v>
      </c>
      <c r="I441" s="261" t="s">
        <v>323</v>
      </c>
      <c r="J441" s="261" t="s">
        <v>323</v>
      </c>
      <c r="K441" s="261" t="s">
        <v>323</v>
      </c>
      <c r="L441" s="261" t="s">
        <v>323</v>
      </c>
      <c r="AR441" s="261" t="e">
        <v>#N/A</v>
      </c>
    </row>
    <row r="442" spans="1:44" s="261" customFormat="1">
      <c r="A442" s="261">
        <v>122454</v>
      </c>
      <c r="B442" s="43" t="s">
        <v>3767</v>
      </c>
      <c r="C442" s="261" t="s">
        <v>324</v>
      </c>
      <c r="D442" s="261" t="s">
        <v>323</v>
      </c>
      <c r="E442" s="261" t="s">
        <v>323</v>
      </c>
      <c r="F442" s="261" t="s">
        <v>324</v>
      </c>
      <c r="G442" s="261" t="s">
        <v>324</v>
      </c>
      <c r="H442" s="261" t="s">
        <v>323</v>
      </c>
      <c r="I442" s="261" t="s">
        <v>323</v>
      </c>
      <c r="J442" s="261" t="s">
        <v>323</v>
      </c>
      <c r="K442" s="261" t="s">
        <v>323</v>
      </c>
      <c r="L442" s="261" t="s">
        <v>323</v>
      </c>
      <c r="AR442" s="261" t="e">
        <v>#N/A</v>
      </c>
    </row>
    <row r="443" spans="1:44" s="261" customFormat="1">
      <c r="A443" s="261">
        <v>122455</v>
      </c>
      <c r="B443" s="43" t="s">
        <v>3767</v>
      </c>
      <c r="C443" s="261" t="s">
        <v>324</v>
      </c>
      <c r="D443" s="261" t="s">
        <v>324</v>
      </c>
      <c r="E443" s="261" t="s">
        <v>324</v>
      </c>
      <c r="F443" s="261" t="s">
        <v>324</v>
      </c>
      <c r="G443" s="261" t="s">
        <v>324</v>
      </c>
      <c r="H443" s="261" t="s">
        <v>323</v>
      </c>
      <c r="I443" s="261" t="s">
        <v>323</v>
      </c>
      <c r="J443" s="261" t="s">
        <v>323</v>
      </c>
      <c r="K443" s="261" t="s">
        <v>323</v>
      </c>
      <c r="L443" s="261" t="s">
        <v>323</v>
      </c>
      <c r="AR443" s="261" t="e">
        <v>#N/A</v>
      </c>
    </row>
    <row r="444" spans="1:44" s="261" customFormat="1">
      <c r="A444" s="261">
        <v>122456</v>
      </c>
      <c r="B444" s="43" t="s">
        <v>3767</v>
      </c>
      <c r="C444" s="261" t="s">
        <v>324</v>
      </c>
      <c r="D444" s="261" t="s">
        <v>323</v>
      </c>
      <c r="E444" s="261" t="s">
        <v>324</v>
      </c>
      <c r="F444" s="261" t="s">
        <v>324</v>
      </c>
      <c r="G444" s="261" t="s">
        <v>323</v>
      </c>
      <c r="H444" s="261" t="s">
        <v>323</v>
      </c>
      <c r="I444" s="261" t="s">
        <v>323</v>
      </c>
      <c r="J444" s="261" t="s">
        <v>323</v>
      </c>
      <c r="K444" s="261" t="s">
        <v>323</v>
      </c>
      <c r="L444" s="261" t="s">
        <v>323</v>
      </c>
      <c r="AR444" s="261" t="e">
        <v>#N/A</v>
      </c>
    </row>
    <row r="445" spans="1:44" s="261" customFormat="1">
      <c r="A445" s="261">
        <v>122457</v>
      </c>
      <c r="B445" s="43" t="s">
        <v>3767</v>
      </c>
      <c r="C445" s="261" t="s">
        <v>324</v>
      </c>
      <c r="D445" s="261" t="s">
        <v>324</v>
      </c>
      <c r="E445" s="261" t="s">
        <v>324</v>
      </c>
      <c r="F445" s="261" t="s">
        <v>324</v>
      </c>
      <c r="G445" s="261" t="s">
        <v>324</v>
      </c>
      <c r="H445" s="261" t="s">
        <v>323</v>
      </c>
      <c r="I445" s="261" t="s">
        <v>323</v>
      </c>
      <c r="J445" s="261" t="s">
        <v>323</v>
      </c>
      <c r="K445" s="261" t="s">
        <v>323</v>
      </c>
      <c r="L445" s="261" t="s">
        <v>323</v>
      </c>
      <c r="AR445" s="261" t="e">
        <v>#N/A</v>
      </c>
    </row>
    <row r="446" spans="1:44" s="261" customFormat="1">
      <c r="A446" s="261">
        <v>122458</v>
      </c>
      <c r="B446" s="43" t="s">
        <v>3767</v>
      </c>
      <c r="C446" s="261" t="s">
        <v>324</v>
      </c>
      <c r="D446" s="261" t="s">
        <v>324</v>
      </c>
      <c r="E446" s="261" t="s">
        <v>324</v>
      </c>
      <c r="F446" s="261" t="s">
        <v>324</v>
      </c>
      <c r="G446" s="261" t="s">
        <v>324</v>
      </c>
      <c r="H446" s="261" t="s">
        <v>323</v>
      </c>
      <c r="I446" s="261" t="s">
        <v>323</v>
      </c>
      <c r="J446" s="261" t="s">
        <v>323</v>
      </c>
      <c r="K446" s="261" t="s">
        <v>323</v>
      </c>
      <c r="L446" s="261" t="s">
        <v>323</v>
      </c>
      <c r="AR446" s="261" t="e">
        <v>#N/A</v>
      </c>
    </row>
    <row r="447" spans="1:44" s="261" customFormat="1">
      <c r="A447" s="261">
        <v>122459</v>
      </c>
      <c r="B447" s="43" t="s">
        <v>3767</v>
      </c>
      <c r="C447" s="261" t="s">
        <v>324</v>
      </c>
      <c r="D447" s="261" t="s">
        <v>324</v>
      </c>
      <c r="E447" s="261" t="s">
        <v>324</v>
      </c>
      <c r="F447" s="261" t="s">
        <v>324</v>
      </c>
      <c r="G447" s="261" t="s">
        <v>323</v>
      </c>
      <c r="H447" s="261" t="s">
        <v>323</v>
      </c>
      <c r="I447" s="261" t="s">
        <v>323</v>
      </c>
      <c r="J447" s="261" t="s">
        <v>323</v>
      </c>
      <c r="K447" s="261" t="s">
        <v>323</v>
      </c>
      <c r="L447" s="261" t="s">
        <v>323</v>
      </c>
      <c r="AR447" s="261" t="e">
        <v>#N/A</v>
      </c>
    </row>
    <row r="448" spans="1:44" s="261" customFormat="1">
      <c r="A448" s="261">
        <v>122460</v>
      </c>
      <c r="B448" s="43" t="s">
        <v>3767</v>
      </c>
      <c r="C448" s="261" t="s">
        <v>324</v>
      </c>
      <c r="D448" s="261" t="s">
        <v>324</v>
      </c>
      <c r="E448" s="261" t="s">
        <v>323</v>
      </c>
      <c r="F448" s="261" t="s">
        <v>324</v>
      </c>
      <c r="G448" s="261" t="s">
        <v>323</v>
      </c>
      <c r="H448" s="261" t="s">
        <v>323</v>
      </c>
      <c r="I448" s="261" t="s">
        <v>323</v>
      </c>
      <c r="J448" s="261" t="s">
        <v>323</v>
      </c>
      <c r="K448" s="261" t="s">
        <v>323</v>
      </c>
      <c r="L448" s="261" t="s">
        <v>323</v>
      </c>
      <c r="AR448" s="261" t="e">
        <v>#N/A</v>
      </c>
    </row>
    <row r="449" spans="1:44" s="261" customFormat="1">
      <c r="A449" s="261">
        <v>122461</v>
      </c>
      <c r="B449" s="43" t="s">
        <v>3767</v>
      </c>
      <c r="C449" s="261" t="s">
        <v>323</v>
      </c>
      <c r="D449" s="261" t="s">
        <v>324</v>
      </c>
      <c r="E449" s="261" t="s">
        <v>324</v>
      </c>
      <c r="F449" s="261" t="s">
        <v>324</v>
      </c>
      <c r="G449" s="261" t="s">
        <v>323</v>
      </c>
      <c r="H449" s="261" t="s">
        <v>323</v>
      </c>
      <c r="I449" s="261" t="s">
        <v>323</v>
      </c>
      <c r="J449" s="261" t="s">
        <v>323</v>
      </c>
      <c r="K449" s="261" t="s">
        <v>323</v>
      </c>
      <c r="L449" s="261" t="s">
        <v>323</v>
      </c>
      <c r="AR449" s="261" t="e">
        <v>#N/A</v>
      </c>
    </row>
    <row r="450" spans="1:44" s="261" customFormat="1">
      <c r="A450" s="261">
        <v>122462</v>
      </c>
      <c r="B450" s="43" t="s">
        <v>3767</v>
      </c>
      <c r="C450" s="261" t="s">
        <v>324</v>
      </c>
      <c r="D450" s="261" t="s">
        <v>324</v>
      </c>
      <c r="E450" s="261" t="s">
        <v>324</v>
      </c>
      <c r="F450" s="261" t="s">
        <v>324</v>
      </c>
      <c r="G450" s="261" t="s">
        <v>324</v>
      </c>
      <c r="H450" s="261" t="s">
        <v>323</v>
      </c>
      <c r="I450" s="261" t="s">
        <v>323</v>
      </c>
      <c r="J450" s="261" t="s">
        <v>323</v>
      </c>
      <c r="K450" s="261" t="s">
        <v>323</v>
      </c>
      <c r="L450" s="261" t="s">
        <v>323</v>
      </c>
      <c r="AR450" s="261" t="e">
        <v>#N/A</v>
      </c>
    </row>
    <row r="451" spans="1:44" s="261" customFormat="1">
      <c r="A451" s="261">
        <v>122463</v>
      </c>
      <c r="B451" s="43" t="s">
        <v>3767</v>
      </c>
      <c r="C451" s="261" t="s">
        <v>324</v>
      </c>
      <c r="D451" s="261" t="s">
        <v>324</v>
      </c>
      <c r="E451" s="261" t="s">
        <v>324</v>
      </c>
      <c r="F451" s="261" t="s">
        <v>324</v>
      </c>
      <c r="G451" s="261" t="s">
        <v>324</v>
      </c>
      <c r="H451" s="261" t="s">
        <v>323</v>
      </c>
      <c r="I451" s="261" t="s">
        <v>323</v>
      </c>
      <c r="J451" s="261" t="s">
        <v>323</v>
      </c>
      <c r="K451" s="261" t="s">
        <v>323</v>
      </c>
      <c r="L451" s="261" t="s">
        <v>323</v>
      </c>
      <c r="AR451" s="261" t="e">
        <v>#N/A</v>
      </c>
    </row>
    <row r="452" spans="1:44" s="261" customFormat="1">
      <c r="A452" s="261">
        <v>122464</v>
      </c>
      <c r="B452" s="43" t="s">
        <v>3767</v>
      </c>
      <c r="C452" s="261" t="s">
        <v>324</v>
      </c>
      <c r="D452" s="261" t="s">
        <v>323</v>
      </c>
      <c r="E452" s="261" t="s">
        <v>324</v>
      </c>
      <c r="F452" s="261" t="s">
        <v>324</v>
      </c>
      <c r="G452" s="261" t="s">
        <v>324</v>
      </c>
      <c r="H452" s="261" t="s">
        <v>323</v>
      </c>
      <c r="I452" s="261" t="s">
        <v>323</v>
      </c>
      <c r="J452" s="261" t="s">
        <v>323</v>
      </c>
      <c r="K452" s="261" t="s">
        <v>323</v>
      </c>
      <c r="L452" s="261" t="s">
        <v>323</v>
      </c>
      <c r="AR452" s="261" t="e">
        <v>#N/A</v>
      </c>
    </row>
    <row r="453" spans="1:44" s="261" customFormat="1">
      <c r="A453" s="261">
        <v>122465</v>
      </c>
      <c r="B453" s="43" t="s">
        <v>3767</v>
      </c>
      <c r="C453" s="261" t="s">
        <v>324</v>
      </c>
      <c r="D453" s="261" t="s">
        <v>324</v>
      </c>
      <c r="E453" s="261" t="s">
        <v>324</v>
      </c>
      <c r="F453" s="261" t="s">
        <v>324</v>
      </c>
      <c r="G453" s="261" t="s">
        <v>324</v>
      </c>
      <c r="H453" s="261" t="s">
        <v>323</v>
      </c>
      <c r="I453" s="261" t="s">
        <v>323</v>
      </c>
      <c r="J453" s="261" t="s">
        <v>323</v>
      </c>
      <c r="K453" s="261" t="s">
        <v>323</v>
      </c>
      <c r="L453" s="261" t="s">
        <v>323</v>
      </c>
      <c r="AR453" s="261" t="e">
        <v>#N/A</v>
      </c>
    </row>
    <row r="454" spans="1:44" s="261" customFormat="1">
      <c r="A454" s="261">
        <v>122466</v>
      </c>
      <c r="B454" s="43" t="s">
        <v>3767</v>
      </c>
      <c r="C454" s="261" t="s">
        <v>324</v>
      </c>
      <c r="D454" s="261" t="s">
        <v>324</v>
      </c>
      <c r="E454" s="261" t="s">
        <v>324</v>
      </c>
      <c r="F454" s="261" t="s">
        <v>324</v>
      </c>
      <c r="G454" s="261" t="s">
        <v>324</v>
      </c>
      <c r="H454" s="261" t="s">
        <v>323</v>
      </c>
      <c r="I454" s="261" t="s">
        <v>323</v>
      </c>
      <c r="J454" s="261" t="s">
        <v>323</v>
      </c>
      <c r="K454" s="261" t="s">
        <v>323</v>
      </c>
      <c r="L454" s="261" t="s">
        <v>323</v>
      </c>
      <c r="AR454" s="261" t="e">
        <v>#N/A</v>
      </c>
    </row>
    <row r="455" spans="1:44" s="261" customFormat="1">
      <c r="A455" s="261">
        <v>122467</v>
      </c>
      <c r="B455" s="43" t="s">
        <v>3767</v>
      </c>
      <c r="C455" s="261" t="s">
        <v>323</v>
      </c>
      <c r="D455" s="261" t="s">
        <v>323</v>
      </c>
      <c r="E455" s="261" t="s">
        <v>324</v>
      </c>
      <c r="F455" s="261" t="s">
        <v>324</v>
      </c>
      <c r="G455" s="261" t="s">
        <v>324</v>
      </c>
      <c r="H455" s="261" t="s">
        <v>323</v>
      </c>
      <c r="I455" s="261" t="s">
        <v>323</v>
      </c>
      <c r="J455" s="261" t="s">
        <v>323</v>
      </c>
      <c r="K455" s="261" t="s">
        <v>323</v>
      </c>
      <c r="L455" s="261" t="s">
        <v>323</v>
      </c>
      <c r="AR455" s="261" t="e">
        <v>#N/A</v>
      </c>
    </row>
    <row r="456" spans="1:44" s="261" customFormat="1">
      <c r="A456" s="261">
        <v>122468</v>
      </c>
      <c r="B456" s="43" t="s">
        <v>3767</v>
      </c>
      <c r="C456" s="261" t="s">
        <v>323</v>
      </c>
      <c r="D456" s="261" t="s">
        <v>324</v>
      </c>
      <c r="E456" s="261" t="s">
        <v>323</v>
      </c>
      <c r="F456" s="261" t="s">
        <v>324</v>
      </c>
      <c r="G456" s="261" t="s">
        <v>323</v>
      </c>
      <c r="H456" s="261" t="s">
        <v>323</v>
      </c>
      <c r="I456" s="261" t="s">
        <v>323</v>
      </c>
      <c r="J456" s="261" t="s">
        <v>323</v>
      </c>
      <c r="K456" s="261" t="s">
        <v>323</v>
      </c>
      <c r="L456" s="261" t="s">
        <v>323</v>
      </c>
      <c r="AR456" s="261" t="e">
        <v>#N/A</v>
      </c>
    </row>
    <row r="457" spans="1:44" s="261" customFormat="1">
      <c r="A457" s="261">
        <v>122469</v>
      </c>
      <c r="B457" s="43" t="s">
        <v>3767</v>
      </c>
      <c r="C457" s="261" t="s">
        <v>324</v>
      </c>
      <c r="D457" s="261" t="s">
        <v>324</v>
      </c>
      <c r="E457" s="261" t="s">
        <v>323</v>
      </c>
      <c r="F457" s="261" t="s">
        <v>323</v>
      </c>
      <c r="G457" s="261" t="s">
        <v>323</v>
      </c>
      <c r="H457" s="261" t="s">
        <v>323</v>
      </c>
      <c r="I457" s="261" t="s">
        <v>323</v>
      </c>
      <c r="J457" s="261" t="s">
        <v>323</v>
      </c>
      <c r="K457" s="261" t="s">
        <v>323</v>
      </c>
      <c r="L457" s="261" t="s">
        <v>323</v>
      </c>
      <c r="AR457" s="261" t="e">
        <v>#N/A</v>
      </c>
    </row>
    <row r="458" spans="1:44" s="261" customFormat="1">
      <c r="A458" s="261">
        <v>122470</v>
      </c>
      <c r="B458" s="43" t="s">
        <v>3767</v>
      </c>
      <c r="C458" s="261" t="s">
        <v>324</v>
      </c>
      <c r="D458" s="261" t="s">
        <v>324</v>
      </c>
      <c r="E458" s="261" t="s">
        <v>324</v>
      </c>
      <c r="F458" s="261" t="s">
        <v>324</v>
      </c>
      <c r="G458" s="261" t="s">
        <v>324</v>
      </c>
      <c r="H458" s="261" t="s">
        <v>323</v>
      </c>
      <c r="I458" s="261" t="s">
        <v>323</v>
      </c>
      <c r="J458" s="261" t="s">
        <v>323</v>
      </c>
      <c r="K458" s="261" t="s">
        <v>323</v>
      </c>
      <c r="L458" s="261" t="s">
        <v>323</v>
      </c>
      <c r="AR458" s="261" t="e">
        <v>#N/A</v>
      </c>
    </row>
    <row r="459" spans="1:44" s="261" customFormat="1">
      <c r="A459" s="261">
        <v>122471</v>
      </c>
      <c r="B459" s="43" t="s">
        <v>3767</v>
      </c>
      <c r="C459" s="261" t="s">
        <v>324</v>
      </c>
      <c r="D459" s="261" t="s">
        <v>324</v>
      </c>
      <c r="E459" s="261" t="s">
        <v>324</v>
      </c>
      <c r="F459" s="261" t="s">
        <v>324</v>
      </c>
      <c r="G459" s="261" t="s">
        <v>324</v>
      </c>
      <c r="H459" s="261" t="s">
        <v>323</v>
      </c>
      <c r="I459" s="261" t="s">
        <v>323</v>
      </c>
      <c r="J459" s="261" t="s">
        <v>323</v>
      </c>
      <c r="K459" s="261" t="s">
        <v>323</v>
      </c>
      <c r="L459" s="261" t="s">
        <v>323</v>
      </c>
      <c r="AR459" s="261" t="e">
        <v>#N/A</v>
      </c>
    </row>
    <row r="460" spans="1:44" s="261" customFormat="1">
      <c r="A460" s="261">
        <v>122472</v>
      </c>
      <c r="B460" s="43" t="s">
        <v>3767</v>
      </c>
      <c r="C460" s="261" t="s">
        <v>324</v>
      </c>
      <c r="D460" s="261" t="s">
        <v>324</v>
      </c>
      <c r="E460" s="261" t="s">
        <v>324</v>
      </c>
      <c r="F460" s="261" t="s">
        <v>324</v>
      </c>
      <c r="G460" s="261" t="s">
        <v>324</v>
      </c>
      <c r="H460" s="261" t="s">
        <v>323</v>
      </c>
      <c r="I460" s="261" t="s">
        <v>323</v>
      </c>
      <c r="J460" s="261" t="s">
        <v>323</v>
      </c>
      <c r="K460" s="261" t="s">
        <v>323</v>
      </c>
      <c r="L460" s="261" t="s">
        <v>323</v>
      </c>
      <c r="AR460" s="261" t="e">
        <v>#N/A</v>
      </c>
    </row>
    <row r="461" spans="1:44" s="261" customFormat="1">
      <c r="A461" s="261">
        <v>122473</v>
      </c>
      <c r="B461" s="43" t="s">
        <v>3767</v>
      </c>
      <c r="C461" s="261" t="s">
        <v>324</v>
      </c>
      <c r="D461" s="261" t="s">
        <v>324</v>
      </c>
      <c r="E461" s="261" t="s">
        <v>324</v>
      </c>
      <c r="F461" s="261" t="s">
        <v>324</v>
      </c>
      <c r="G461" s="261" t="s">
        <v>324</v>
      </c>
      <c r="H461" s="261" t="s">
        <v>323</v>
      </c>
      <c r="I461" s="261" t="s">
        <v>323</v>
      </c>
      <c r="J461" s="261" t="s">
        <v>323</v>
      </c>
      <c r="K461" s="261" t="s">
        <v>323</v>
      </c>
      <c r="L461" s="261" t="s">
        <v>323</v>
      </c>
      <c r="AR461" s="261" t="e">
        <v>#N/A</v>
      </c>
    </row>
    <row r="462" spans="1:44" s="261" customFormat="1">
      <c r="A462" s="261">
        <v>122474</v>
      </c>
      <c r="B462" s="43" t="s">
        <v>3767</v>
      </c>
      <c r="C462" s="261" t="s">
        <v>323</v>
      </c>
      <c r="D462" s="261" t="s">
        <v>324</v>
      </c>
      <c r="E462" s="261" t="s">
        <v>324</v>
      </c>
      <c r="F462" s="261" t="s">
        <v>324</v>
      </c>
      <c r="G462" s="261" t="s">
        <v>323</v>
      </c>
      <c r="H462" s="261" t="s">
        <v>323</v>
      </c>
      <c r="I462" s="261" t="s">
        <v>323</v>
      </c>
      <c r="J462" s="261" t="s">
        <v>323</v>
      </c>
      <c r="K462" s="261" t="s">
        <v>323</v>
      </c>
      <c r="L462" s="261" t="s">
        <v>323</v>
      </c>
      <c r="AR462" s="261" t="e">
        <v>#N/A</v>
      </c>
    </row>
    <row r="463" spans="1:44" s="261" customFormat="1">
      <c r="A463" s="261">
        <v>122475</v>
      </c>
      <c r="B463" s="43" t="s">
        <v>3767</v>
      </c>
      <c r="C463" s="261" t="s">
        <v>324</v>
      </c>
      <c r="D463" s="261" t="s">
        <v>323</v>
      </c>
      <c r="E463" s="261" t="s">
        <v>324</v>
      </c>
      <c r="F463" s="261" t="s">
        <v>323</v>
      </c>
      <c r="G463" s="261" t="s">
        <v>324</v>
      </c>
      <c r="H463" s="261" t="s">
        <v>323</v>
      </c>
      <c r="I463" s="261" t="s">
        <v>323</v>
      </c>
      <c r="J463" s="261" t="s">
        <v>323</v>
      </c>
      <c r="K463" s="261" t="s">
        <v>323</v>
      </c>
      <c r="L463" s="261" t="s">
        <v>323</v>
      </c>
      <c r="AR463" s="261" t="e">
        <v>#N/A</v>
      </c>
    </row>
    <row r="464" spans="1:44" s="261" customFormat="1">
      <c r="A464" s="261">
        <v>122476</v>
      </c>
      <c r="B464" s="43" t="s">
        <v>3767</v>
      </c>
      <c r="C464" s="261" t="s">
        <v>324</v>
      </c>
      <c r="D464" s="261" t="s">
        <v>324</v>
      </c>
      <c r="E464" s="261" t="s">
        <v>324</v>
      </c>
      <c r="F464" s="261" t="s">
        <v>324</v>
      </c>
      <c r="G464" s="261" t="s">
        <v>324</v>
      </c>
      <c r="H464" s="261" t="s">
        <v>323</v>
      </c>
      <c r="I464" s="261" t="s">
        <v>323</v>
      </c>
      <c r="J464" s="261" t="s">
        <v>323</v>
      </c>
      <c r="K464" s="261" t="s">
        <v>323</v>
      </c>
      <c r="L464" s="261" t="s">
        <v>323</v>
      </c>
      <c r="AR464" s="261" t="e">
        <v>#N/A</v>
      </c>
    </row>
    <row r="465" spans="1:44" s="261" customFormat="1">
      <c r="A465" s="261">
        <v>122477</v>
      </c>
      <c r="B465" s="43" t="s">
        <v>3767</v>
      </c>
      <c r="C465" s="261" t="s">
        <v>324</v>
      </c>
      <c r="D465" s="261" t="s">
        <v>324</v>
      </c>
      <c r="E465" s="261" t="s">
        <v>324</v>
      </c>
      <c r="F465" s="261" t="s">
        <v>324</v>
      </c>
      <c r="G465" s="261" t="s">
        <v>323</v>
      </c>
      <c r="H465" s="261" t="s">
        <v>323</v>
      </c>
      <c r="I465" s="261" t="s">
        <v>323</v>
      </c>
      <c r="J465" s="261" t="s">
        <v>323</v>
      </c>
      <c r="K465" s="261" t="s">
        <v>323</v>
      </c>
      <c r="L465" s="261" t="s">
        <v>323</v>
      </c>
      <c r="AR465" s="261" t="e">
        <v>#N/A</v>
      </c>
    </row>
    <row r="466" spans="1:44" s="261" customFormat="1">
      <c r="A466" s="261">
        <v>122478</v>
      </c>
      <c r="B466" s="43" t="s">
        <v>3767</v>
      </c>
      <c r="C466" s="261" t="s">
        <v>323</v>
      </c>
      <c r="D466" s="261" t="s">
        <v>324</v>
      </c>
      <c r="E466" s="261" t="s">
        <v>323</v>
      </c>
      <c r="F466" s="261" t="s">
        <v>324</v>
      </c>
      <c r="G466" s="261" t="s">
        <v>324</v>
      </c>
      <c r="H466" s="261" t="s">
        <v>323</v>
      </c>
      <c r="I466" s="261" t="s">
        <v>323</v>
      </c>
      <c r="J466" s="261" t="s">
        <v>323</v>
      </c>
      <c r="K466" s="261" t="s">
        <v>323</v>
      </c>
      <c r="L466" s="261" t="s">
        <v>323</v>
      </c>
      <c r="AR466" s="261" t="e">
        <v>#N/A</v>
      </c>
    </row>
    <row r="467" spans="1:44" s="261" customFormat="1">
      <c r="A467" s="261">
        <v>122479</v>
      </c>
      <c r="B467" s="43" t="s">
        <v>3767</v>
      </c>
      <c r="C467" s="261" t="s">
        <v>324</v>
      </c>
      <c r="D467" s="261" t="s">
        <v>324</v>
      </c>
      <c r="E467" s="261" t="s">
        <v>324</v>
      </c>
      <c r="F467" s="261" t="s">
        <v>323</v>
      </c>
      <c r="G467" s="261" t="s">
        <v>323</v>
      </c>
      <c r="H467" s="261" t="s">
        <v>323</v>
      </c>
      <c r="I467" s="261" t="s">
        <v>323</v>
      </c>
      <c r="J467" s="261" t="s">
        <v>323</v>
      </c>
      <c r="K467" s="261" t="s">
        <v>323</v>
      </c>
      <c r="L467" s="261" t="s">
        <v>323</v>
      </c>
      <c r="AR467" s="261" t="e">
        <v>#N/A</v>
      </c>
    </row>
    <row r="468" spans="1:44" s="261" customFormat="1">
      <c r="A468" s="261">
        <v>122480</v>
      </c>
      <c r="B468" s="43" t="s">
        <v>3767</v>
      </c>
      <c r="C468" s="261" t="s">
        <v>324</v>
      </c>
      <c r="D468" s="261" t="s">
        <v>323</v>
      </c>
      <c r="E468" s="261" t="s">
        <v>324</v>
      </c>
      <c r="F468" s="261" t="s">
        <v>324</v>
      </c>
      <c r="G468" s="261" t="s">
        <v>323</v>
      </c>
      <c r="H468" s="261" t="s">
        <v>323</v>
      </c>
      <c r="I468" s="261" t="s">
        <v>323</v>
      </c>
      <c r="J468" s="261" t="s">
        <v>323</v>
      </c>
      <c r="K468" s="261" t="s">
        <v>323</v>
      </c>
      <c r="L468" s="261" t="s">
        <v>323</v>
      </c>
      <c r="AR468" s="261" t="e">
        <v>#N/A</v>
      </c>
    </row>
    <row r="469" spans="1:44" s="261" customFormat="1">
      <c r="A469" s="261">
        <v>122481</v>
      </c>
      <c r="B469" s="43" t="s">
        <v>3767</v>
      </c>
      <c r="C469" s="261" t="s">
        <v>324</v>
      </c>
      <c r="D469" s="261" t="s">
        <v>324</v>
      </c>
      <c r="E469" s="261" t="s">
        <v>324</v>
      </c>
      <c r="F469" s="261" t="s">
        <v>323</v>
      </c>
      <c r="G469" s="261" t="s">
        <v>323</v>
      </c>
      <c r="H469" s="261" t="s">
        <v>323</v>
      </c>
      <c r="I469" s="261" t="s">
        <v>323</v>
      </c>
      <c r="J469" s="261" t="s">
        <v>323</v>
      </c>
      <c r="K469" s="261" t="s">
        <v>323</v>
      </c>
      <c r="L469" s="261" t="s">
        <v>323</v>
      </c>
      <c r="AR469" s="261" t="e">
        <v>#N/A</v>
      </c>
    </row>
    <row r="470" spans="1:44" s="261" customFormat="1">
      <c r="A470" s="261">
        <v>122482</v>
      </c>
      <c r="B470" s="43" t="s">
        <v>3767</v>
      </c>
      <c r="C470" s="261" t="s">
        <v>324</v>
      </c>
      <c r="D470" s="261" t="s">
        <v>324</v>
      </c>
      <c r="E470" s="261" t="s">
        <v>324</v>
      </c>
      <c r="F470" s="261" t="s">
        <v>324</v>
      </c>
      <c r="G470" s="261" t="s">
        <v>324</v>
      </c>
      <c r="H470" s="261" t="s">
        <v>323</v>
      </c>
      <c r="I470" s="261" t="s">
        <v>323</v>
      </c>
      <c r="J470" s="261" t="s">
        <v>323</v>
      </c>
      <c r="K470" s="261" t="s">
        <v>323</v>
      </c>
      <c r="L470" s="261" t="s">
        <v>323</v>
      </c>
      <c r="AR470" s="261" t="e">
        <v>#N/A</v>
      </c>
    </row>
    <row r="471" spans="1:44" s="261" customFormat="1">
      <c r="A471" s="261">
        <v>122483</v>
      </c>
      <c r="B471" s="43" t="s">
        <v>3767</v>
      </c>
      <c r="C471" s="261" t="s">
        <v>324</v>
      </c>
      <c r="D471" s="261" t="s">
        <v>324</v>
      </c>
      <c r="E471" s="261" t="s">
        <v>323</v>
      </c>
      <c r="F471" s="261" t="s">
        <v>324</v>
      </c>
      <c r="G471" s="261" t="s">
        <v>324</v>
      </c>
      <c r="H471" s="261" t="s">
        <v>323</v>
      </c>
      <c r="I471" s="261" t="s">
        <v>323</v>
      </c>
      <c r="J471" s="261" t="s">
        <v>323</v>
      </c>
      <c r="K471" s="261" t="s">
        <v>323</v>
      </c>
      <c r="L471" s="261" t="s">
        <v>323</v>
      </c>
      <c r="AR471" s="261" t="e">
        <v>#N/A</v>
      </c>
    </row>
    <row r="472" spans="1:44" s="261" customFormat="1">
      <c r="A472" s="261">
        <v>122484</v>
      </c>
      <c r="B472" s="43" t="s">
        <v>3767</v>
      </c>
      <c r="C472" s="261" t="s">
        <v>323</v>
      </c>
      <c r="D472" s="261" t="s">
        <v>324</v>
      </c>
      <c r="E472" s="261" t="s">
        <v>324</v>
      </c>
      <c r="F472" s="261" t="s">
        <v>324</v>
      </c>
      <c r="G472" s="261" t="s">
        <v>323</v>
      </c>
      <c r="H472" s="261" t="s">
        <v>323</v>
      </c>
      <c r="I472" s="261" t="s">
        <v>323</v>
      </c>
      <c r="J472" s="261" t="s">
        <v>323</v>
      </c>
      <c r="K472" s="261" t="s">
        <v>323</v>
      </c>
      <c r="L472" s="261" t="s">
        <v>323</v>
      </c>
      <c r="AR472" s="261" t="e">
        <v>#N/A</v>
      </c>
    </row>
    <row r="473" spans="1:44" s="261" customFormat="1">
      <c r="A473" s="261">
        <v>122485</v>
      </c>
      <c r="B473" s="43" t="s">
        <v>3767</v>
      </c>
      <c r="C473" s="261" t="s">
        <v>324</v>
      </c>
      <c r="D473" s="261" t="s">
        <v>324</v>
      </c>
      <c r="E473" s="261" t="s">
        <v>323</v>
      </c>
      <c r="F473" s="261" t="s">
        <v>323</v>
      </c>
      <c r="G473" s="261" t="s">
        <v>324</v>
      </c>
      <c r="H473" s="261" t="s">
        <v>323</v>
      </c>
      <c r="I473" s="261" t="s">
        <v>323</v>
      </c>
      <c r="J473" s="261" t="s">
        <v>323</v>
      </c>
      <c r="K473" s="261" t="s">
        <v>323</v>
      </c>
      <c r="L473" s="261" t="s">
        <v>323</v>
      </c>
      <c r="AR473" s="261" t="e">
        <v>#N/A</v>
      </c>
    </row>
    <row r="474" spans="1:44" s="261" customFormat="1">
      <c r="A474" s="261">
        <v>122486</v>
      </c>
      <c r="B474" s="43" t="s">
        <v>3767</v>
      </c>
      <c r="C474" s="261" t="s">
        <v>324</v>
      </c>
      <c r="D474" s="261" t="s">
        <v>324</v>
      </c>
      <c r="E474" s="261" t="s">
        <v>324</v>
      </c>
      <c r="F474" s="261" t="s">
        <v>324</v>
      </c>
      <c r="G474" s="261" t="s">
        <v>324</v>
      </c>
      <c r="H474" s="261" t="s">
        <v>323</v>
      </c>
      <c r="I474" s="261" t="s">
        <v>323</v>
      </c>
      <c r="J474" s="261" t="s">
        <v>323</v>
      </c>
      <c r="K474" s="261" t="s">
        <v>323</v>
      </c>
      <c r="L474" s="261" t="s">
        <v>323</v>
      </c>
      <c r="AR474" s="261" t="e">
        <v>#N/A</v>
      </c>
    </row>
    <row r="475" spans="1:44" s="261" customFormat="1">
      <c r="A475" s="261">
        <v>122487</v>
      </c>
      <c r="B475" s="43" t="s">
        <v>3767</v>
      </c>
      <c r="C475" s="261" t="s">
        <v>324</v>
      </c>
      <c r="D475" s="261" t="s">
        <v>324</v>
      </c>
      <c r="E475" s="261" t="s">
        <v>324</v>
      </c>
      <c r="F475" s="261" t="s">
        <v>324</v>
      </c>
      <c r="G475" s="261" t="s">
        <v>324</v>
      </c>
      <c r="H475" s="261" t="s">
        <v>323</v>
      </c>
      <c r="I475" s="261" t="s">
        <v>323</v>
      </c>
      <c r="J475" s="261" t="s">
        <v>323</v>
      </c>
      <c r="K475" s="261" t="s">
        <v>323</v>
      </c>
      <c r="L475" s="261" t="s">
        <v>323</v>
      </c>
      <c r="AR475" s="261" t="e">
        <v>#N/A</v>
      </c>
    </row>
    <row r="476" spans="1:44" s="261" customFormat="1">
      <c r="A476" s="261">
        <v>122488</v>
      </c>
      <c r="B476" s="43" t="s">
        <v>3767</v>
      </c>
      <c r="C476" s="261" t="s">
        <v>324</v>
      </c>
      <c r="D476" s="261" t="s">
        <v>324</v>
      </c>
      <c r="E476" s="261" t="s">
        <v>324</v>
      </c>
      <c r="F476" s="261" t="s">
        <v>324</v>
      </c>
      <c r="G476" s="261" t="s">
        <v>324</v>
      </c>
      <c r="H476" s="261" t="s">
        <v>323</v>
      </c>
      <c r="I476" s="261" t="s">
        <v>323</v>
      </c>
      <c r="J476" s="261" t="s">
        <v>323</v>
      </c>
      <c r="K476" s="261" t="s">
        <v>323</v>
      </c>
      <c r="L476" s="261" t="s">
        <v>323</v>
      </c>
      <c r="AR476" s="261" t="e">
        <v>#N/A</v>
      </c>
    </row>
    <row r="477" spans="1:44" s="261" customFormat="1">
      <c r="A477" s="261">
        <v>122489</v>
      </c>
      <c r="B477" s="43" t="s">
        <v>3767</v>
      </c>
      <c r="C477" s="261" t="s">
        <v>324</v>
      </c>
      <c r="D477" s="261" t="s">
        <v>324</v>
      </c>
      <c r="E477" s="261" t="s">
        <v>324</v>
      </c>
      <c r="F477" s="261" t="s">
        <v>324</v>
      </c>
      <c r="G477" s="261" t="s">
        <v>324</v>
      </c>
      <c r="H477" s="261" t="s">
        <v>323</v>
      </c>
      <c r="I477" s="261" t="s">
        <v>323</v>
      </c>
      <c r="J477" s="261" t="s">
        <v>323</v>
      </c>
      <c r="K477" s="261" t="s">
        <v>323</v>
      </c>
      <c r="L477" s="261" t="s">
        <v>323</v>
      </c>
      <c r="AR477" s="261" t="e">
        <v>#N/A</v>
      </c>
    </row>
    <row r="478" spans="1:44" s="261" customFormat="1">
      <c r="A478" s="261">
        <v>122490</v>
      </c>
      <c r="B478" s="43" t="s">
        <v>3767</v>
      </c>
      <c r="C478" s="261" t="s">
        <v>323</v>
      </c>
      <c r="D478" s="261" t="s">
        <v>324</v>
      </c>
      <c r="E478" s="261" t="s">
        <v>324</v>
      </c>
      <c r="F478" s="261" t="s">
        <v>324</v>
      </c>
      <c r="G478" s="261" t="s">
        <v>323</v>
      </c>
      <c r="H478" s="261" t="s">
        <v>323</v>
      </c>
      <c r="I478" s="261" t="s">
        <v>323</v>
      </c>
      <c r="J478" s="261" t="s">
        <v>323</v>
      </c>
      <c r="K478" s="261" t="s">
        <v>323</v>
      </c>
      <c r="L478" s="261" t="s">
        <v>323</v>
      </c>
      <c r="AR478" s="261" t="e">
        <v>#N/A</v>
      </c>
    </row>
    <row r="479" spans="1:44" s="261" customFormat="1">
      <c r="A479" s="261">
        <v>122491</v>
      </c>
      <c r="B479" s="43" t="s">
        <v>3767</v>
      </c>
      <c r="C479" s="261" t="s">
        <v>324</v>
      </c>
      <c r="D479" s="261" t="s">
        <v>324</v>
      </c>
      <c r="E479" s="261" t="s">
        <v>324</v>
      </c>
      <c r="F479" s="261" t="s">
        <v>324</v>
      </c>
      <c r="G479" s="261" t="s">
        <v>324</v>
      </c>
      <c r="H479" s="261" t="s">
        <v>323</v>
      </c>
      <c r="I479" s="261" t="s">
        <v>323</v>
      </c>
      <c r="J479" s="261" t="s">
        <v>323</v>
      </c>
      <c r="K479" s="261" t="s">
        <v>323</v>
      </c>
      <c r="L479" s="261" t="s">
        <v>323</v>
      </c>
      <c r="AR479" s="261" t="e">
        <v>#N/A</v>
      </c>
    </row>
    <row r="480" spans="1:44" s="261" customFormat="1">
      <c r="A480" s="261">
        <v>122492</v>
      </c>
      <c r="B480" s="43" t="s">
        <v>3767</v>
      </c>
      <c r="C480" s="261" t="s">
        <v>324</v>
      </c>
      <c r="D480" s="261" t="s">
        <v>324</v>
      </c>
      <c r="E480" s="261" t="s">
        <v>324</v>
      </c>
      <c r="F480" s="261" t="s">
        <v>324</v>
      </c>
      <c r="G480" s="261" t="s">
        <v>324</v>
      </c>
      <c r="H480" s="261" t="s">
        <v>323</v>
      </c>
      <c r="I480" s="261" t="s">
        <v>323</v>
      </c>
      <c r="J480" s="261" t="s">
        <v>323</v>
      </c>
      <c r="K480" s="261" t="s">
        <v>323</v>
      </c>
      <c r="L480" s="261" t="s">
        <v>323</v>
      </c>
      <c r="AR480" s="261" t="e">
        <v>#N/A</v>
      </c>
    </row>
    <row r="481" spans="1:44" s="261" customFormat="1">
      <c r="A481" s="261">
        <v>122493</v>
      </c>
      <c r="B481" s="43" t="s">
        <v>3767</v>
      </c>
      <c r="C481" s="261" t="s">
        <v>324</v>
      </c>
      <c r="D481" s="261" t="s">
        <v>324</v>
      </c>
      <c r="E481" s="261" t="s">
        <v>324</v>
      </c>
      <c r="F481" s="261" t="s">
        <v>324</v>
      </c>
      <c r="G481" s="261" t="s">
        <v>324</v>
      </c>
      <c r="H481" s="261" t="s">
        <v>323</v>
      </c>
      <c r="I481" s="261" t="s">
        <v>323</v>
      </c>
      <c r="J481" s="261" t="s">
        <v>323</v>
      </c>
      <c r="K481" s="261" t="s">
        <v>323</v>
      </c>
      <c r="L481" s="261" t="s">
        <v>323</v>
      </c>
      <c r="AR481" s="261" t="e">
        <v>#N/A</v>
      </c>
    </row>
    <row r="482" spans="1:44" s="261" customFormat="1">
      <c r="A482" s="261">
        <v>122494</v>
      </c>
      <c r="B482" s="43" t="s">
        <v>3767</v>
      </c>
      <c r="C482" s="261" t="s">
        <v>324</v>
      </c>
      <c r="D482" s="261" t="s">
        <v>324</v>
      </c>
      <c r="E482" s="261" t="s">
        <v>324</v>
      </c>
      <c r="F482" s="261" t="s">
        <v>324</v>
      </c>
      <c r="G482" s="261" t="s">
        <v>324</v>
      </c>
      <c r="H482" s="261" t="s">
        <v>323</v>
      </c>
      <c r="I482" s="261" t="s">
        <v>323</v>
      </c>
      <c r="J482" s="261" t="s">
        <v>323</v>
      </c>
      <c r="K482" s="261" t="s">
        <v>323</v>
      </c>
      <c r="L482" s="261" t="s">
        <v>323</v>
      </c>
      <c r="AR482" s="261" t="e">
        <v>#N/A</v>
      </c>
    </row>
    <row r="483" spans="1:44" s="261" customFormat="1">
      <c r="A483" s="261">
        <v>122495</v>
      </c>
      <c r="B483" s="43" t="s">
        <v>3767</v>
      </c>
      <c r="C483" s="261" t="s">
        <v>324</v>
      </c>
      <c r="D483" s="261" t="s">
        <v>324</v>
      </c>
      <c r="E483" s="261" t="s">
        <v>324</v>
      </c>
      <c r="F483" s="261" t="s">
        <v>324</v>
      </c>
      <c r="G483" s="261" t="s">
        <v>324</v>
      </c>
      <c r="H483" s="261" t="s">
        <v>323</v>
      </c>
      <c r="I483" s="261" t="s">
        <v>323</v>
      </c>
      <c r="J483" s="261" t="s">
        <v>323</v>
      </c>
      <c r="K483" s="261" t="s">
        <v>323</v>
      </c>
      <c r="L483" s="261" t="s">
        <v>323</v>
      </c>
      <c r="AR483" s="261" t="e">
        <v>#N/A</v>
      </c>
    </row>
    <row r="484" spans="1:44" s="261" customFormat="1">
      <c r="A484" s="261">
        <v>122496</v>
      </c>
      <c r="B484" s="43" t="s">
        <v>3767</v>
      </c>
      <c r="C484" s="261" t="s">
        <v>324</v>
      </c>
      <c r="D484" s="261" t="s">
        <v>324</v>
      </c>
      <c r="E484" s="261" t="s">
        <v>324</v>
      </c>
      <c r="F484" s="261" t="s">
        <v>324</v>
      </c>
      <c r="G484" s="261" t="s">
        <v>323</v>
      </c>
      <c r="H484" s="261" t="s">
        <v>323</v>
      </c>
      <c r="I484" s="261" t="s">
        <v>323</v>
      </c>
      <c r="J484" s="261" t="s">
        <v>323</v>
      </c>
      <c r="K484" s="261" t="s">
        <v>323</v>
      </c>
      <c r="L484" s="261" t="s">
        <v>323</v>
      </c>
      <c r="AR484" s="261" t="e">
        <v>#N/A</v>
      </c>
    </row>
    <row r="485" spans="1:44" s="261" customFormat="1">
      <c r="A485" s="261">
        <v>122497</v>
      </c>
      <c r="B485" s="43" t="s">
        <v>3767</v>
      </c>
      <c r="C485" s="261" t="s">
        <v>324</v>
      </c>
      <c r="D485" s="261" t="s">
        <v>324</v>
      </c>
      <c r="E485" s="261" t="s">
        <v>324</v>
      </c>
      <c r="F485" s="261" t="s">
        <v>324</v>
      </c>
      <c r="G485" s="261" t="s">
        <v>324</v>
      </c>
      <c r="H485" s="261" t="s">
        <v>323</v>
      </c>
      <c r="I485" s="261" t="s">
        <v>323</v>
      </c>
      <c r="J485" s="261" t="s">
        <v>323</v>
      </c>
      <c r="K485" s="261" t="s">
        <v>323</v>
      </c>
      <c r="L485" s="261" t="s">
        <v>323</v>
      </c>
      <c r="AR485" s="261" t="e">
        <v>#N/A</v>
      </c>
    </row>
    <row r="486" spans="1:44" s="261" customFormat="1">
      <c r="A486" s="261">
        <v>122498</v>
      </c>
      <c r="B486" s="43" t="s">
        <v>3767</v>
      </c>
      <c r="C486" s="261" t="s">
        <v>324</v>
      </c>
      <c r="D486" s="261" t="s">
        <v>324</v>
      </c>
      <c r="E486" s="261" t="s">
        <v>323</v>
      </c>
      <c r="F486" s="261" t="s">
        <v>323</v>
      </c>
      <c r="G486" s="261" t="s">
        <v>324</v>
      </c>
      <c r="H486" s="261" t="s">
        <v>323</v>
      </c>
      <c r="I486" s="261" t="s">
        <v>323</v>
      </c>
      <c r="J486" s="261" t="s">
        <v>323</v>
      </c>
      <c r="K486" s="261" t="s">
        <v>323</v>
      </c>
      <c r="L486" s="261" t="s">
        <v>323</v>
      </c>
      <c r="AR486" s="261" t="e">
        <v>#N/A</v>
      </c>
    </row>
    <row r="487" spans="1:44" s="261" customFormat="1">
      <c r="A487" s="261">
        <v>122499</v>
      </c>
      <c r="B487" s="43" t="s">
        <v>3767</v>
      </c>
      <c r="C487" s="261" t="s">
        <v>324</v>
      </c>
      <c r="D487" s="261" t="s">
        <v>324</v>
      </c>
      <c r="E487" s="261" t="s">
        <v>324</v>
      </c>
      <c r="F487" s="261" t="s">
        <v>324</v>
      </c>
      <c r="G487" s="261" t="s">
        <v>324</v>
      </c>
      <c r="H487" s="261" t="s">
        <v>323</v>
      </c>
      <c r="I487" s="261" t="s">
        <v>323</v>
      </c>
      <c r="J487" s="261" t="s">
        <v>323</v>
      </c>
      <c r="K487" s="261" t="s">
        <v>323</v>
      </c>
      <c r="L487" s="261" t="s">
        <v>323</v>
      </c>
      <c r="AR487" s="261" t="e">
        <v>#N/A</v>
      </c>
    </row>
    <row r="488" spans="1:44" s="261" customFormat="1">
      <c r="A488" s="261">
        <v>122500</v>
      </c>
      <c r="B488" s="43" t="s">
        <v>3767</v>
      </c>
      <c r="C488" s="261" t="s">
        <v>324</v>
      </c>
      <c r="D488" s="261" t="s">
        <v>324</v>
      </c>
      <c r="E488" s="261" t="s">
        <v>324</v>
      </c>
      <c r="F488" s="261" t="s">
        <v>324</v>
      </c>
      <c r="G488" s="261" t="s">
        <v>324</v>
      </c>
      <c r="H488" s="261" t="s">
        <v>323</v>
      </c>
      <c r="I488" s="261" t="s">
        <v>323</v>
      </c>
      <c r="J488" s="261" t="s">
        <v>323</v>
      </c>
      <c r="K488" s="261" t="s">
        <v>323</v>
      </c>
      <c r="L488" s="261" t="s">
        <v>323</v>
      </c>
      <c r="AR488" s="261" t="e">
        <v>#N/A</v>
      </c>
    </row>
    <row r="489" spans="1:44" s="261" customFormat="1">
      <c r="A489" s="261">
        <v>122501</v>
      </c>
      <c r="B489" s="43" t="s">
        <v>3767</v>
      </c>
      <c r="C489" s="261" t="s">
        <v>324</v>
      </c>
      <c r="D489" s="261" t="s">
        <v>324</v>
      </c>
      <c r="E489" s="261" t="s">
        <v>324</v>
      </c>
      <c r="F489" s="261" t="s">
        <v>324</v>
      </c>
      <c r="G489" s="261" t="s">
        <v>324</v>
      </c>
      <c r="H489" s="261" t="s">
        <v>323</v>
      </c>
      <c r="I489" s="261" t="s">
        <v>323</v>
      </c>
      <c r="J489" s="261" t="s">
        <v>323</v>
      </c>
      <c r="K489" s="261" t="s">
        <v>323</v>
      </c>
      <c r="L489" s="261" t="s">
        <v>323</v>
      </c>
      <c r="AR489" s="261" t="e">
        <v>#N/A</v>
      </c>
    </row>
    <row r="490" spans="1:44" s="261" customFormat="1">
      <c r="A490" s="261">
        <v>122502</v>
      </c>
      <c r="B490" s="43" t="s">
        <v>3767</v>
      </c>
      <c r="C490" s="261" t="s">
        <v>324</v>
      </c>
      <c r="D490" s="261" t="s">
        <v>324</v>
      </c>
      <c r="E490" s="261" t="s">
        <v>324</v>
      </c>
      <c r="F490" s="261" t="s">
        <v>324</v>
      </c>
      <c r="G490" s="261" t="s">
        <v>324</v>
      </c>
      <c r="H490" s="261" t="s">
        <v>323</v>
      </c>
      <c r="I490" s="261" t="s">
        <v>323</v>
      </c>
      <c r="J490" s="261" t="s">
        <v>323</v>
      </c>
      <c r="K490" s="261" t="s">
        <v>323</v>
      </c>
      <c r="L490" s="261" t="s">
        <v>323</v>
      </c>
      <c r="AR490" s="261" t="e">
        <v>#N/A</v>
      </c>
    </row>
    <row r="491" spans="1:44" s="261" customFormat="1">
      <c r="A491" s="261">
        <v>122503</v>
      </c>
      <c r="B491" s="43" t="s">
        <v>3767</v>
      </c>
      <c r="C491" s="261" t="s">
        <v>323</v>
      </c>
      <c r="D491" s="261" t="s">
        <v>324</v>
      </c>
      <c r="E491" s="261" t="s">
        <v>324</v>
      </c>
      <c r="F491" s="261" t="s">
        <v>324</v>
      </c>
      <c r="G491" s="261" t="s">
        <v>324</v>
      </c>
      <c r="H491" s="261" t="s">
        <v>323</v>
      </c>
      <c r="I491" s="261" t="s">
        <v>323</v>
      </c>
      <c r="J491" s="261" t="s">
        <v>323</v>
      </c>
      <c r="K491" s="261" t="s">
        <v>323</v>
      </c>
      <c r="L491" s="261" t="s">
        <v>323</v>
      </c>
      <c r="AR491" s="261" t="e">
        <v>#N/A</v>
      </c>
    </row>
    <row r="492" spans="1:44" s="261" customFormat="1">
      <c r="A492" s="261">
        <v>122504</v>
      </c>
      <c r="B492" s="43" t="s">
        <v>3767</v>
      </c>
      <c r="C492" s="261" t="s">
        <v>324</v>
      </c>
      <c r="D492" s="261" t="s">
        <v>324</v>
      </c>
      <c r="E492" s="261" t="s">
        <v>324</v>
      </c>
      <c r="F492" s="261" t="s">
        <v>324</v>
      </c>
      <c r="G492" s="261" t="s">
        <v>324</v>
      </c>
      <c r="H492" s="261" t="s">
        <v>323</v>
      </c>
      <c r="I492" s="261" t="s">
        <v>323</v>
      </c>
      <c r="J492" s="261" t="s">
        <v>323</v>
      </c>
      <c r="K492" s="261" t="s">
        <v>323</v>
      </c>
      <c r="L492" s="261" t="s">
        <v>323</v>
      </c>
      <c r="AR492" s="261" t="e">
        <v>#N/A</v>
      </c>
    </row>
    <row r="493" spans="1:44" s="261" customFormat="1">
      <c r="A493" s="261">
        <v>122505</v>
      </c>
      <c r="B493" s="43" t="s">
        <v>3767</v>
      </c>
      <c r="C493" s="261" t="s">
        <v>324</v>
      </c>
      <c r="D493" s="261" t="s">
        <v>324</v>
      </c>
      <c r="E493" s="261" t="s">
        <v>324</v>
      </c>
      <c r="F493" s="261" t="s">
        <v>324</v>
      </c>
      <c r="G493" s="261" t="s">
        <v>324</v>
      </c>
      <c r="H493" s="261" t="s">
        <v>323</v>
      </c>
      <c r="I493" s="261" t="s">
        <v>323</v>
      </c>
      <c r="J493" s="261" t="s">
        <v>323</v>
      </c>
      <c r="K493" s="261" t="s">
        <v>323</v>
      </c>
      <c r="L493" s="261" t="s">
        <v>323</v>
      </c>
      <c r="AR493" s="261" t="e">
        <v>#N/A</v>
      </c>
    </row>
    <row r="494" spans="1:44" s="261" customFormat="1">
      <c r="A494" s="261">
        <v>122506</v>
      </c>
      <c r="B494" s="43" t="s">
        <v>3767</v>
      </c>
      <c r="C494" s="261" t="s">
        <v>323</v>
      </c>
      <c r="D494" s="261" t="s">
        <v>324</v>
      </c>
      <c r="E494" s="261" t="s">
        <v>324</v>
      </c>
      <c r="F494" s="261" t="s">
        <v>324</v>
      </c>
      <c r="G494" s="261" t="s">
        <v>323</v>
      </c>
      <c r="H494" s="261" t="s">
        <v>323</v>
      </c>
      <c r="I494" s="261" t="s">
        <v>323</v>
      </c>
      <c r="J494" s="261" t="s">
        <v>323</v>
      </c>
      <c r="K494" s="261" t="s">
        <v>323</v>
      </c>
      <c r="L494" s="261" t="s">
        <v>323</v>
      </c>
      <c r="AR494" s="261" t="e">
        <v>#N/A</v>
      </c>
    </row>
    <row r="495" spans="1:44" s="261" customFormat="1">
      <c r="A495" s="261">
        <v>122507</v>
      </c>
      <c r="B495" s="43" t="s">
        <v>3767</v>
      </c>
      <c r="C495" s="261" t="s">
        <v>323</v>
      </c>
      <c r="D495" s="261" t="s">
        <v>324</v>
      </c>
      <c r="E495" s="261" t="s">
        <v>324</v>
      </c>
      <c r="F495" s="261" t="s">
        <v>324</v>
      </c>
      <c r="G495" s="261" t="s">
        <v>323</v>
      </c>
      <c r="H495" s="261" t="s">
        <v>323</v>
      </c>
      <c r="I495" s="261" t="s">
        <v>323</v>
      </c>
      <c r="J495" s="261" t="s">
        <v>323</v>
      </c>
      <c r="K495" s="261" t="s">
        <v>323</v>
      </c>
      <c r="L495" s="261" t="s">
        <v>323</v>
      </c>
      <c r="AR495" s="261" t="e">
        <v>#N/A</v>
      </c>
    </row>
    <row r="496" spans="1:44" s="261" customFormat="1">
      <c r="A496" s="261">
        <v>122508</v>
      </c>
      <c r="B496" s="43" t="s">
        <v>3767</v>
      </c>
      <c r="C496" s="261" t="s">
        <v>324</v>
      </c>
      <c r="D496" s="261" t="s">
        <v>324</v>
      </c>
      <c r="E496" s="261" t="s">
        <v>324</v>
      </c>
      <c r="F496" s="261" t="s">
        <v>324</v>
      </c>
      <c r="G496" s="261" t="s">
        <v>324</v>
      </c>
      <c r="H496" s="261" t="s">
        <v>323</v>
      </c>
      <c r="I496" s="261" t="s">
        <v>323</v>
      </c>
      <c r="J496" s="261" t="s">
        <v>323</v>
      </c>
      <c r="K496" s="261" t="s">
        <v>323</v>
      </c>
      <c r="L496" s="261" t="s">
        <v>323</v>
      </c>
      <c r="AR496" s="261" t="e">
        <v>#N/A</v>
      </c>
    </row>
    <row r="497" spans="1:44" s="261" customFormat="1">
      <c r="A497" s="261">
        <v>122509</v>
      </c>
      <c r="B497" s="43" t="s">
        <v>3767</v>
      </c>
      <c r="C497" s="261" t="s">
        <v>324</v>
      </c>
      <c r="D497" s="261" t="s">
        <v>323</v>
      </c>
      <c r="E497" s="261" t="s">
        <v>324</v>
      </c>
      <c r="F497" s="261" t="s">
        <v>323</v>
      </c>
      <c r="G497" s="261" t="s">
        <v>323</v>
      </c>
      <c r="H497" s="261" t="s">
        <v>323</v>
      </c>
      <c r="I497" s="261" t="s">
        <v>323</v>
      </c>
      <c r="J497" s="261" t="s">
        <v>323</v>
      </c>
      <c r="K497" s="261" t="s">
        <v>323</v>
      </c>
      <c r="L497" s="261" t="s">
        <v>323</v>
      </c>
      <c r="AR497" s="261" t="e">
        <v>#N/A</v>
      </c>
    </row>
    <row r="498" spans="1:44" s="261" customFormat="1">
      <c r="A498" s="261">
        <v>122510</v>
      </c>
      <c r="B498" s="43" t="s">
        <v>3767</v>
      </c>
      <c r="C498" s="261" t="s">
        <v>323</v>
      </c>
      <c r="D498" s="261" t="s">
        <v>324</v>
      </c>
      <c r="E498" s="261" t="s">
        <v>323</v>
      </c>
      <c r="F498" s="261" t="s">
        <v>324</v>
      </c>
      <c r="G498" s="261" t="s">
        <v>324</v>
      </c>
      <c r="H498" s="261" t="s">
        <v>323</v>
      </c>
      <c r="I498" s="261" t="s">
        <v>323</v>
      </c>
      <c r="J498" s="261" t="s">
        <v>323</v>
      </c>
      <c r="K498" s="261" t="s">
        <v>323</v>
      </c>
      <c r="L498" s="261" t="s">
        <v>323</v>
      </c>
      <c r="AR498" s="261" t="e">
        <v>#N/A</v>
      </c>
    </row>
    <row r="499" spans="1:44" s="261" customFormat="1">
      <c r="A499" s="261">
        <v>122511</v>
      </c>
      <c r="B499" s="43" t="s">
        <v>3767</v>
      </c>
      <c r="C499" s="261" t="s">
        <v>324</v>
      </c>
      <c r="D499" s="261" t="s">
        <v>324</v>
      </c>
      <c r="E499" s="261" t="s">
        <v>324</v>
      </c>
      <c r="F499" s="261" t="s">
        <v>324</v>
      </c>
      <c r="G499" s="261" t="s">
        <v>324</v>
      </c>
      <c r="H499" s="261" t="s">
        <v>323</v>
      </c>
      <c r="I499" s="261" t="s">
        <v>323</v>
      </c>
      <c r="J499" s="261" t="s">
        <v>323</v>
      </c>
      <c r="K499" s="261" t="s">
        <v>323</v>
      </c>
      <c r="L499" s="261" t="s">
        <v>323</v>
      </c>
      <c r="AR499" s="261" t="e">
        <v>#N/A</v>
      </c>
    </row>
    <row r="500" spans="1:44" s="261" customFormat="1">
      <c r="A500" s="261">
        <v>122512</v>
      </c>
      <c r="B500" s="43" t="s">
        <v>3767</v>
      </c>
      <c r="C500" s="261" t="s">
        <v>324</v>
      </c>
      <c r="D500" s="261" t="s">
        <v>324</v>
      </c>
      <c r="E500" s="261" t="s">
        <v>324</v>
      </c>
      <c r="F500" s="261" t="s">
        <v>324</v>
      </c>
      <c r="G500" s="261" t="s">
        <v>323</v>
      </c>
      <c r="H500" s="261" t="s">
        <v>323</v>
      </c>
      <c r="I500" s="261" t="s">
        <v>323</v>
      </c>
      <c r="J500" s="261" t="s">
        <v>323</v>
      </c>
      <c r="K500" s="261" t="s">
        <v>323</v>
      </c>
      <c r="L500" s="261" t="s">
        <v>323</v>
      </c>
      <c r="AR500" s="261" t="e">
        <v>#N/A</v>
      </c>
    </row>
    <row r="501" spans="1:44" s="261" customFormat="1">
      <c r="A501" s="261">
        <v>122513</v>
      </c>
      <c r="B501" s="43" t="s">
        <v>3767</v>
      </c>
      <c r="C501" s="261" t="s">
        <v>323</v>
      </c>
      <c r="D501" s="261" t="s">
        <v>323</v>
      </c>
      <c r="E501" s="261" t="s">
        <v>323</v>
      </c>
      <c r="F501" s="261" t="s">
        <v>324</v>
      </c>
      <c r="G501" s="261" t="s">
        <v>324</v>
      </c>
      <c r="H501" s="261" t="s">
        <v>323</v>
      </c>
      <c r="I501" s="261" t="s">
        <v>323</v>
      </c>
      <c r="J501" s="261" t="s">
        <v>323</v>
      </c>
      <c r="K501" s="261" t="s">
        <v>323</v>
      </c>
      <c r="L501" s="261" t="s">
        <v>323</v>
      </c>
      <c r="AR501" s="261" t="e">
        <v>#N/A</v>
      </c>
    </row>
    <row r="502" spans="1:44" s="261" customFormat="1">
      <c r="A502" s="261">
        <v>122514</v>
      </c>
      <c r="B502" s="43" t="s">
        <v>3767</v>
      </c>
      <c r="C502" s="261" t="s">
        <v>324</v>
      </c>
      <c r="D502" s="261" t="s">
        <v>323</v>
      </c>
      <c r="E502" s="261" t="s">
        <v>323</v>
      </c>
      <c r="F502" s="261" t="s">
        <v>324</v>
      </c>
      <c r="G502" s="261" t="s">
        <v>324</v>
      </c>
      <c r="H502" s="261" t="s">
        <v>323</v>
      </c>
      <c r="I502" s="261" t="s">
        <v>323</v>
      </c>
      <c r="J502" s="261" t="s">
        <v>323</v>
      </c>
      <c r="K502" s="261" t="s">
        <v>323</v>
      </c>
      <c r="L502" s="261" t="s">
        <v>323</v>
      </c>
      <c r="AR502" s="261" t="e">
        <v>#N/A</v>
      </c>
    </row>
    <row r="503" spans="1:44" s="261" customFormat="1">
      <c r="A503" s="261">
        <v>122515</v>
      </c>
      <c r="B503" s="43" t="s">
        <v>3767</v>
      </c>
      <c r="C503" s="261" t="s">
        <v>323</v>
      </c>
      <c r="D503" s="261" t="s">
        <v>324</v>
      </c>
      <c r="E503" s="261" t="s">
        <v>324</v>
      </c>
      <c r="F503" s="261" t="s">
        <v>324</v>
      </c>
      <c r="G503" s="261" t="s">
        <v>324</v>
      </c>
      <c r="H503" s="261" t="s">
        <v>323</v>
      </c>
      <c r="I503" s="261" t="s">
        <v>323</v>
      </c>
      <c r="J503" s="261" t="s">
        <v>323</v>
      </c>
      <c r="K503" s="261" t="s">
        <v>323</v>
      </c>
      <c r="L503" s="261" t="s">
        <v>323</v>
      </c>
      <c r="AR503" s="261" t="e">
        <v>#N/A</v>
      </c>
    </row>
    <row r="504" spans="1:44" s="261" customFormat="1">
      <c r="A504" s="261">
        <v>122516</v>
      </c>
      <c r="B504" s="43" t="s">
        <v>3767</v>
      </c>
      <c r="C504" s="261" t="s">
        <v>324</v>
      </c>
      <c r="D504" s="261" t="s">
        <v>323</v>
      </c>
      <c r="E504" s="261" t="s">
        <v>323</v>
      </c>
      <c r="F504" s="261" t="s">
        <v>324</v>
      </c>
      <c r="G504" s="261" t="s">
        <v>323</v>
      </c>
      <c r="H504" s="261" t="s">
        <v>323</v>
      </c>
      <c r="I504" s="261" t="s">
        <v>323</v>
      </c>
      <c r="J504" s="261" t="s">
        <v>323</v>
      </c>
      <c r="K504" s="261" t="s">
        <v>323</v>
      </c>
      <c r="L504" s="261" t="s">
        <v>323</v>
      </c>
      <c r="AR504" s="261" t="e">
        <v>#N/A</v>
      </c>
    </row>
    <row r="505" spans="1:44" s="261" customFormat="1">
      <c r="A505" s="261">
        <v>122517</v>
      </c>
      <c r="B505" s="43" t="s">
        <v>3767</v>
      </c>
      <c r="C505" s="261" t="s">
        <v>323</v>
      </c>
      <c r="D505" s="261" t="s">
        <v>324</v>
      </c>
      <c r="E505" s="261" t="s">
        <v>324</v>
      </c>
      <c r="F505" s="261" t="s">
        <v>324</v>
      </c>
      <c r="G505" s="261" t="s">
        <v>324</v>
      </c>
      <c r="H505" s="261" t="s">
        <v>323</v>
      </c>
      <c r="I505" s="261" t="s">
        <v>323</v>
      </c>
      <c r="J505" s="261" t="s">
        <v>323</v>
      </c>
      <c r="K505" s="261" t="s">
        <v>323</v>
      </c>
      <c r="L505" s="261" t="s">
        <v>323</v>
      </c>
      <c r="AR505" s="261" t="e">
        <v>#N/A</v>
      </c>
    </row>
    <row r="506" spans="1:44" s="261" customFormat="1">
      <c r="A506" s="261">
        <v>122518</v>
      </c>
      <c r="B506" s="43" t="s">
        <v>3767</v>
      </c>
      <c r="C506" s="261" t="s">
        <v>324</v>
      </c>
      <c r="D506" s="261" t="s">
        <v>324</v>
      </c>
      <c r="E506" s="261" t="s">
        <v>324</v>
      </c>
      <c r="F506" s="261" t="s">
        <v>323</v>
      </c>
      <c r="G506" s="261" t="s">
        <v>323</v>
      </c>
      <c r="H506" s="261" t="s">
        <v>323</v>
      </c>
      <c r="I506" s="261" t="s">
        <v>323</v>
      </c>
      <c r="J506" s="261" t="s">
        <v>323</v>
      </c>
      <c r="K506" s="261" t="s">
        <v>323</v>
      </c>
      <c r="L506" s="261" t="s">
        <v>323</v>
      </c>
      <c r="AR506" s="261" t="e">
        <v>#N/A</v>
      </c>
    </row>
    <row r="507" spans="1:44" s="261" customFormat="1">
      <c r="A507" s="261">
        <v>122519</v>
      </c>
      <c r="B507" s="43" t="s">
        <v>3767</v>
      </c>
      <c r="C507" s="261" t="s">
        <v>324</v>
      </c>
      <c r="D507" s="261" t="s">
        <v>324</v>
      </c>
      <c r="E507" s="261" t="s">
        <v>324</v>
      </c>
      <c r="F507" s="261" t="s">
        <v>324</v>
      </c>
      <c r="G507" s="261" t="s">
        <v>324</v>
      </c>
      <c r="H507" s="261" t="s">
        <v>323</v>
      </c>
      <c r="I507" s="261" t="s">
        <v>323</v>
      </c>
      <c r="J507" s="261" t="s">
        <v>323</v>
      </c>
      <c r="K507" s="261" t="s">
        <v>323</v>
      </c>
      <c r="L507" s="261" t="s">
        <v>323</v>
      </c>
      <c r="AR507" s="261" t="e">
        <v>#N/A</v>
      </c>
    </row>
    <row r="508" spans="1:44" s="261" customFormat="1">
      <c r="A508" s="261">
        <v>122520</v>
      </c>
      <c r="B508" s="43" t="s">
        <v>3767</v>
      </c>
      <c r="C508" s="261" t="s">
        <v>324</v>
      </c>
      <c r="D508" s="261" t="s">
        <v>323</v>
      </c>
      <c r="E508" s="261" t="s">
        <v>324</v>
      </c>
      <c r="F508" s="261" t="s">
        <v>324</v>
      </c>
      <c r="G508" s="261" t="s">
        <v>324</v>
      </c>
      <c r="H508" s="261" t="s">
        <v>323</v>
      </c>
      <c r="I508" s="261" t="s">
        <v>323</v>
      </c>
      <c r="J508" s="261" t="s">
        <v>323</v>
      </c>
      <c r="K508" s="261" t="s">
        <v>323</v>
      </c>
      <c r="L508" s="261" t="s">
        <v>323</v>
      </c>
      <c r="AR508" s="261" t="e">
        <v>#N/A</v>
      </c>
    </row>
    <row r="509" spans="1:44" s="261" customFormat="1">
      <c r="A509" s="261">
        <v>122521</v>
      </c>
      <c r="B509" s="43" t="s">
        <v>3767</v>
      </c>
      <c r="C509" s="261" t="s">
        <v>324</v>
      </c>
      <c r="D509" s="261" t="s">
        <v>324</v>
      </c>
      <c r="E509" s="261" t="s">
        <v>324</v>
      </c>
      <c r="F509" s="261" t="s">
        <v>323</v>
      </c>
      <c r="G509" s="261" t="s">
        <v>323</v>
      </c>
      <c r="H509" s="261" t="s">
        <v>323</v>
      </c>
      <c r="I509" s="261" t="s">
        <v>323</v>
      </c>
      <c r="J509" s="261" t="s">
        <v>323</v>
      </c>
      <c r="K509" s="261" t="s">
        <v>323</v>
      </c>
      <c r="L509" s="261" t="s">
        <v>323</v>
      </c>
      <c r="AR509" s="261" t="e">
        <v>#N/A</v>
      </c>
    </row>
    <row r="510" spans="1:44" s="261" customFormat="1">
      <c r="A510" s="261">
        <v>122522</v>
      </c>
      <c r="B510" s="43" t="s">
        <v>3767</v>
      </c>
      <c r="C510" s="261" t="s">
        <v>324</v>
      </c>
      <c r="D510" s="261" t="s">
        <v>324</v>
      </c>
      <c r="E510" s="261" t="s">
        <v>324</v>
      </c>
      <c r="F510" s="261" t="s">
        <v>323</v>
      </c>
      <c r="G510" s="261" t="s">
        <v>323</v>
      </c>
      <c r="H510" s="261" t="s">
        <v>323</v>
      </c>
      <c r="I510" s="261" t="s">
        <v>323</v>
      </c>
      <c r="J510" s="261" t="s">
        <v>323</v>
      </c>
      <c r="K510" s="261" t="s">
        <v>323</v>
      </c>
      <c r="L510" s="261" t="s">
        <v>323</v>
      </c>
      <c r="AR510" s="261" t="e">
        <v>#N/A</v>
      </c>
    </row>
    <row r="511" spans="1:44" s="261" customFormat="1">
      <c r="A511" s="261">
        <v>122523</v>
      </c>
      <c r="B511" s="43" t="s">
        <v>3767</v>
      </c>
      <c r="C511" s="261" t="s">
        <v>324</v>
      </c>
      <c r="D511" s="261" t="s">
        <v>323</v>
      </c>
      <c r="E511" s="261" t="s">
        <v>324</v>
      </c>
      <c r="F511" s="261" t="s">
        <v>324</v>
      </c>
      <c r="G511" s="261" t="s">
        <v>323</v>
      </c>
      <c r="H511" s="261" t="s">
        <v>323</v>
      </c>
      <c r="I511" s="261" t="s">
        <v>323</v>
      </c>
      <c r="J511" s="261" t="s">
        <v>323</v>
      </c>
      <c r="K511" s="261" t="s">
        <v>323</v>
      </c>
      <c r="L511" s="261" t="s">
        <v>323</v>
      </c>
      <c r="AR511" s="261" t="e">
        <v>#N/A</v>
      </c>
    </row>
    <row r="512" spans="1:44" s="261" customFormat="1">
      <c r="A512" s="261">
        <v>122524</v>
      </c>
      <c r="B512" s="43" t="s">
        <v>3767</v>
      </c>
      <c r="C512" s="261" t="s">
        <v>324</v>
      </c>
      <c r="D512" s="261" t="s">
        <v>324</v>
      </c>
      <c r="E512" s="261" t="s">
        <v>324</v>
      </c>
      <c r="F512" s="261" t="s">
        <v>324</v>
      </c>
      <c r="G512" s="261" t="s">
        <v>324</v>
      </c>
      <c r="H512" s="261" t="s">
        <v>323</v>
      </c>
      <c r="I512" s="261" t="s">
        <v>323</v>
      </c>
      <c r="J512" s="261" t="s">
        <v>323</v>
      </c>
      <c r="K512" s="261" t="s">
        <v>323</v>
      </c>
      <c r="L512" s="261" t="s">
        <v>323</v>
      </c>
      <c r="AR512" s="261" t="e">
        <v>#N/A</v>
      </c>
    </row>
    <row r="513" spans="1:44" s="261" customFormat="1">
      <c r="A513" s="261">
        <v>122525</v>
      </c>
      <c r="B513" s="43" t="s">
        <v>3767</v>
      </c>
      <c r="C513" s="261" t="s">
        <v>324</v>
      </c>
      <c r="D513" s="261" t="s">
        <v>324</v>
      </c>
      <c r="E513" s="261" t="s">
        <v>323</v>
      </c>
      <c r="F513" s="261" t="s">
        <v>324</v>
      </c>
      <c r="G513" s="261" t="s">
        <v>323</v>
      </c>
      <c r="H513" s="261" t="s">
        <v>323</v>
      </c>
      <c r="I513" s="261" t="s">
        <v>323</v>
      </c>
      <c r="J513" s="261" t="s">
        <v>323</v>
      </c>
      <c r="K513" s="261" t="s">
        <v>323</v>
      </c>
      <c r="L513" s="261" t="s">
        <v>323</v>
      </c>
      <c r="AR513" s="261" t="e">
        <v>#N/A</v>
      </c>
    </row>
    <row r="514" spans="1:44" s="261" customFormat="1">
      <c r="A514" s="261">
        <v>122526</v>
      </c>
      <c r="B514" s="43" t="s">
        <v>3767</v>
      </c>
      <c r="C514" s="261" t="s">
        <v>324</v>
      </c>
      <c r="D514" s="261" t="s">
        <v>324</v>
      </c>
      <c r="E514" s="261" t="s">
        <v>324</v>
      </c>
      <c r="F514" s="261" t="s">
        <v>324</v>
      </c>
      <c r="G514" s="261" t="s">
        <v>324</v>
      </c>
      <c r="H514" s="261" t="s">
        <v>323</v>
      </c>
      <c r="I514" s="261" t="s">
        <v>323</v>
      </c>
      <c r="J514" s="261" t="s">
        <v>323</v>
      </c>
      <c r="K514" s="261" t="s">
        <v>323</v>
      </c>
      <c r="L514" s="261" t="s">
        <v>323</v>
      </c>
      <c r="AR514" s="261" t="e">
        <v>#N/A</v>
      </c>
    </row>
    <row r="515" spans="1:44" s="261" customFormat="1">
      <c r="A515" s="261">
        <v>122527</v>
      </c>
      <c r="B515" s="43" t="s">
        <v>3767</v>
      </c>
      <c r="C515" s="261" t="s">
        <v>324</v>
      </c>
      <c r="D515" s="261" t="s">
        <v>324</v>
      </c>
      <c r="E515" s="261" t="s">
        <v>324</v>
      </c>
      <c r="F515" s="261" t="s">
        <v>324</v>
      </c>
      <c r="G515" s="261" t="s">
        <v>324</v>
      </c>
      <c r="H515" s="261" t="s">
        <v>323</v>
      </c>
      <c r="I515" s="261" t="s">
        <v>323</v>
      </c>
      <c r="J515" s="261" t="s">
        <v>323</v>
      </c>
      <c r="K515" s="261" t="s">
        <v>323</v>
      </c>
      <c r="L515" s="261" t="s">
        <v>323</v>
      </c>
      <c r="AR515" s="261" t="e">
        <v>#N/A</v>
      </c>
    </row>
    <row r="516" spans="1:44" s="261" customFormat="1">
      <c r="A516" s="261">
        <v>122528</v>
      </c>
      <c r="B516" s="43" t="s">
        <v>3767</v>
      </c>
      <c r="C516" s="261" t="s">
        <v>324</v>
      </c>
      <c r="D516" s="261" t="s">
        <v>324</v>
      </c>
      <c r="E516" s="261" t="s">
        <v>324</v>
      </c>
      <c r="F516" s="261" t="s">
        <v>324</v>
      </c>
      <c r="G516" s="261" t="s">
        <v>324</v>
      </c>
      <c r="H516" s="261" t="s">
        <v>323</v>
      </c>
      <c r="I516" s="261" t="s">
        <v>323</v>
      </c>
      <c r="J516" s="261" t="s">
        <v>323</v>
      </c>
      <c r="K516" s="261" t="s">
        <v>323</v>
      </c>
      <c r="L516" s="261" t="s">
        <v>323</v>
      </c>
      <c r="AR516" s="261" t="e">
        <v>#N/A</v>
      </c>
    </row>
    <row r="517" spans="1:44" s="261" customFormat="1">
      <c r="A517" s="261">
        <v>122529</v>
      </c>
      <c r="B517" s="43" t="s">
        <v>3767</v>
      </c>
      <c r="C517" s="261" t="s">
        <v>323</v>
      </c>
      <c r="D517" s="261" t="s">
        <v>324</v>
      </c>
      <c r="E517" s="261" t="s">
        <v>324</v>
      </c>
      <c r="F517" s="261" t="s">
        <v>323</v>
      </c>
      <c r="G517" s="261" t="s">
        <v>323</v>
      </c>
      <c r="H517" s="261" t="s">
        <v>323</v>
      </c>
      <c r="I517" s="261" t="s">
        <v>323</v>
      </c>
      <c r="J517" s="261" t="s">
        <v>323</v>
      </c>
      <c r="K517" s="261" t="s">
        <v>323</v>
      </c>
      <c r="L517" s="261" t="s">
        <v>323</v>
      </c>
      <c r="AR517" s="261" t="e">
        <v>#N/A</v>
      </c>
    </row>
    <row r="518" spans="1:44" s="261" customFormat="1">
      <c r="A518" s="261">
        <v>122530</v>
      </c>
      <c r="B518" s="43" t="s">
        <v>3767</v>
      </c>
      <c r="C518" s="261" t="s">
        <v>324</v>
      </c>
      <c r="D518" s="261" t="s">
        <v>324</v>
      </c>
      <c r="E518" s="261" t="s">
        <v>324</v>
      </c>
      <c r="F518" s="261" t="s">
        <v>324</v>
      </c>
      <c r="G518" s="261" t="s">
        <v>324</v>
      </c>
      <c r="H518" s="261" t="s">
        <v>323</v>
      </c>
      <c r="I518" s="261" t="s">
        <v>323</v>
      </c>
      <c r="J518" s="261" t="s">
        <v>323</v>
      </c>
      <c r="K518" s="261" t="s">
        <v>323</v>
      </c>
      <c r="L518" s="261" t="s">
        <v>323</v>
      </c>
      <c r="AR518" s="261" t="e">
        <v>#N/A</v>
      </c>
    </row>
    <row r="519" spans="1:44" s="261" customFormat="1">
      <c r="A519" s="261">
        <v>122531</v>
      </c>
      <c r="B519" s="43" t="s">
        <v>3767</v>
      </c>
      <c r="C519" s="261" t="s">
        <v>324</v>
      </c>
      <c r="D519" s="261" t="s">
        <v>324</v>
      </c>
      <c r="E519" s="261" t="s">
        <v>324</v>
      </c>
      <c r="F519" s="261" t="s">
        <v>323</v>
      </c>
      <c r="G519" s="261" t="s">
        <v>323</v>
      </c>
      <c r="H519" s="261" t="s">
        <v>323</v>
      </c>
      <c r="I519" s="261" t="s">
        <v>323</v>
      </c>
      <c r="J519" s="261" t="s">
        <v>323</v>
      </c>
      <c r="K519" s="261" t="s">
        <v>323</v>
      </c>
      <c r="L519" s="261" t="s">
        <v>323</v>
      </c>
      <c r="AR519" s="261" t="e">
        <v>#N/A</v>
      </c>
    </row>
    <row r="520" spans="1:44" s="261" customFormat="1">
      <c r="A520" s="261">
        <v>122532</v>
      </c>
      <c r="B520" s="43" t="s">
        <v>3767</v>
      </c>
      <c r="C520" s="261" t="s">
        <v>323</v>
      </c>
      <c r="D520" s="261" t="s">
        <v>324</v>
      </c>
      <c r="E520" s="261" t="s">
        <v>324</v>
      </c>
      <c r="F520" s="261" t="s">
        <v>324</v>
      </c>
      <c r="G520" s="261" t="s">
        <v>323</v>
      </c>
      <c r="H520" s="261" t="s">
        <v>323</v>
      </c>
      <c r="I520" s="261" t="s">
        <v>323</v>
      </c>
      <c r="J520" s="261" t="s">
        <v>323</v>
      </c>
      <c r="K520" s="261" t="s">
        <v>323</v>
      </c>
      <c r="L520" s="261" t="s">
        <v>323</v>
      </c>
      <c r="AR520" s="261" t="e">
        <v>#N/A</v>
      </c>
    </row>
    <row r="521" spans="1:44" s="261" customFormat="1">
      <c r="A521" s="261">
        <v>122533</v>
      </c>
      <c r="B521" s="43" t="s">
        <v>3767</v>
      </c>
      <c r="C521" s="261" t="s">
        <v>324</v>
      </c>
      <c r="D521" s="261" t="s">
        <v>324</v>
      </c>
      <c r="E521" s="261" t="s">
        <v>324</v>
      </c>
      <c r="F521" s="261" t="s">
        <v>324</v>
      </c>
      <c r="G521" s="261" t="s">
        <v>324</v>
      </c>
      <c r="H521" s="261" t="s">
        <v>323</v>
      </c>
      <c r="I521" s="261" t="s">
        <v>323</v>
      </c>
      <c r="J521" s="261" t="s">
        <v>323</v>
      </c>
      <c r="K521" s="261" t="s">
        <v>323</v>
      </c>
      <c r="L521" s="261" t="s">
        <v>323</v>
      </c>
      <c r="AR521" s="261" t="e">
        <v>#N/A</v>
      </c>
    </row>
    <row r="522" spans="1:44" s="261" customFormat="1">
      <c r="A522" s="261">
        <v>122534</v>
      </c>
      <c r="B522" s="43" t="s">
        <v>3767</v>
      </c>
      <c r="C522" s="261" t="s">
        <v>324</v>
      </c>
      <c r="D522" s="261" t="s">
        <v>324</v>
      </c>
      <c r="E522" s="261" t="s">
        <v>324</v>
      </c>
      <c r="F522" s="261" t="s">
        <v>324</v>
      </c>
      <c r="G522" s="261" t="s">
        <v>324</v>
      </c>
      <c r="H522" s="261" t="s">
        <v>323</v>
      </c>
      <c r="I522" s="261" t="s">
        <v>323</v>
      </c>
      <c r="J522" s="261" t="s">
        <v>323</v>
      </c>
      <c r="K522" s="261" t="s">
        <v>323</v>
      </c>
      <c r="L522" s="261" t="s">
        <v>323</v>
      </c>
      <c r="AR522" s="261" t="e">
        <v>#N/A</v>
      </c>
    </row>
    <row r="523" spans="1:44" s="261" customFormat="1">
      <c r="A523" s="261">
        <v>122535</v>
      </c>
      <c r="B523" s="43" t="s">
        <v>3767</v>
      </c>
      <c r="C523" s="261" t="s">
        <v>324</v>
      </c>
      <c r="D523" s="261" t="s">
        <v>324</v>
      </c>
      <c r="E523" s="261" t="s">
        <v>324</v>
      </c>
      <c r="F523" s="261" t="s">
        <v>324</v>
      </c>
      <c r="G523" s="261" t="s">
        <v>324</v>
      </c>
      <c r="H523" s="261" t="s">
        <v>323</v>
      </c>
      <c r="I523" s="261" t="s">
        <v>323</v>
      </c>
      <c r="J523" s="261" t="s">
        <v>323</v>
      </c>
      <c r="K523" s="261" t="s">
        <v>323</v>
      </c>
      <c r="L523" s="261" t="s">
        <v>323</v>
      </c>
      <c r="AR523" s="261" t="e">
        <v>#N/A</v>
      </c>
    </row>
    <row r="524" spans="1:44" s="261" customFormat="1">
      <c r="A524" s="261">
        <v>122536</v>
      </c>
      <c r="B524" s="43" t="s">
        <v>3767</v>
      </c>
      <c r="C524" s="261" t="s">
        <v>324</v>
      </c>
      <c r="D524" s="261" t="s">
        <v>323</v>
      </c>
      <c r="E524" s="261" t="s">
        <v>324</v>
      </c>
      <c r="F524" s="261" t="s">
        <v>323</v>
      </c>
      <c r="G524" s="261" t="s">
        <v>323</v>
      </c>
      <c r="H524" s="261" t="s">
        <v>323</v>
      </c>
      <c r="I524" s="261" t="s">
        <v>323</v>
      </c>
      <c r="J524" s="261" t="s">
        <v>323</v>
      </c>
      <c r="K524" s="261" t="s">
        <v>323</v>
      </c>
      <c r="L524" s="261" t="s">
        <v>323</v>
      </c>
      <c r="AR524" s="261" t="e">
        <v>#N/A</v>
      </c>
    </row>
    <row r="525" spans="1:44" s="261" customFormat="1">
      <c r="A525" s="261">
        <v>122537</v>
      </c>
      <c r="B525" s="43" t="s">
        <v>3767</v>
      </c>
      <c r="C525" s="261" t="s">
        <v>324</v>
      </c>
      <c r="D525" s="261" t="s">
        <v>324</v>
      </c>
      <c r="E525" s="261" t="s">
        <v>324</v>
      </c>
      <c r="F525" s="261" t="s">
        <v>324</v>
      </c>
      <c r="G525" s="261" t="s">
        <v>324</v>
      </c>
      <c r="H525" s="261" t="s">
        <v>323</v>
      </c>
      <c r="I525" s="261" t="s">
        <v>323</v>
      </c>
      <c r="J525" s="261" t="s">
        <v>323</v>
      </c>
      <c r="K525" s="261" t="s">
        <v>323</v>
      </c>
      <c r="L525" s="261" t="s">
        <v>323</v>
      </c>
      <c r="AR525" s="261" t="e">
        <v>#N/A</v>
      </c>
    </row>
    <row r="526" spans="1:44" s="261" customFormat="1">
      <c r="A526" s="261">
        <v>122538</v>
      </c>
      <c r="B526" s="43" t="s">
        <v>3767</v>
      </c>
      <c r="C526" s="261" t="s">
        <v>324</v>
      </c>
      <c r="D526" s="261" t="s">
        <v>324</v>
      </c>
      <c r="E526" s="261" t="s">
        <v>324</v>
      </c>
      <c r="F526" s="261" t="s">
        <v>324</v>
      </c>
      <c r="G526" s="261" t="s">
        <v>324</v>
      </c>
      <c r="H526" s="261" t="s">
        <v>323</v>
      </c>
      <c r="I526" s="261" t="s">
        <v>323</v>
      </c>
      <c r="J526" s="261" t="s">
        <v>323</v>
      </c>
      <c r="K526" s="261" t="s">
        <v>323</v>
      </c>
      <c r="L526" s="261" t="s">
        <v>323</v>
      </c>
      <c r="AR526" s="261" t="e">
        <v>#N/A</v>
      </c>
    </row>
    <row r="527" spans="1:44" s="261" customFormat="1">
      <c r="A527" s="261">
        <v>122539</v>
      </c>
      <c r="B527" s="43" t="s">
        <v>3767</v>
      </c>
      <c r="C527" s="261" t="s">
        <v>324</v>
      </c>
      <c r="D527" s="261" t="s">
        <v>324</v>
      </c>
      <c r="E527" s="261" t="s">
        <v>324</v>
      </c>
      <c r="F527" s="261" t="s">
        <v>324</v>
      </c>
      <c r="G527" s="261" t="s">
        <v>324</v>
      </c>
      <c r="H527" s="261" t="s">
        <v>323</v>
      </c>
      <c r="I527" s="261" t="s">
        <v>323</v>
      </c>
      <c r="J527" s="261" t="s">
        <v>323</v>
      </c>
      <c r="K527" s="261" t="s">
        <v>323</v>
      </c>
      <c r="L527" s="261" t="s">
        <v>323</v>
      </c>
      <c r="AR527" s="261" t="e">
        <v>#N/A</v>
      </c>
    </row>
    <row r="528" spans="1:44" s="261" customFormat="1">
      <c r="A528" s="261">
        <v>122540</v>
      </c>
      <c r="B528" s="43" t="s">
        <v>3767</v>
      </c>
      <c r="C528" s="261" t="s">
        <v>324</v>
      </c>
      <c r="D528" s="261" t="s">
        <v>324</v>
      </c>
      <c r="E528" s="261" t="s">
        <v>324</v>
      </c>
      <c r="F528" s="261" t="s">
        <v>324</v>
      </c>
      <c r="G528" s="261" t="s">
        <v>324</v>
      </c>
      <c r="H528" s="261" t="s">
        <v>323</v>
      </c>
      <c r="I528" s="261" t="s">
        <v>323</v>
      </c>
      <c r="J528" s="261" t="s">
        <v>323</v>
      </c>
      <c r="K528" s="261" t="s">
        <v>323</v>
      </c>
      <c r="L528" s="261" t="s">
        <v>323</v>
      </c>
      <c r="AR528" s="261" t="e">
        <v>#N/A</v>
      </c>
    </row>
    <row r="529" spans="1:44" s="261" customFormat="1">
      <c r="A529" s="261">
        <v>122541</v>
      </c>
      <c r="B529" s="43" t="s">
        <v>3767</v>
      </c>
      <c r="C529" s="261" t="s">
        <v>324</v>
      </c>
      <c r="D529" s="261" t="s">
        <v>324</v>
      </c>
      <c r="E529" s="261" t="s">
        <v>323</v>
      </c>
      <c r="F529" s="261" t="s">
        <v>324</v>
      </c>
      <c r="G529" s="261" t="s">
        <v>323</v>
      </c>
      <c r="H529" s="261" t="s">
        <v>323</v>
      </c>
      <c r="I529" s="261" t="s">
        <v>323</v>
      </c>
      <c r="J529" s="261" t="s">
        <v>323</v>
      </c>
      <c r="K529" s="261" t="s">
        <v>323</v>
      </c>
      <c r="L529" s="261" t="s">
        <v>323</v>
      </c>
      <c r="AR529" s="261" t="e">
        <v>#N/A</v>
      </c>
    </row>
    <row r="530" spans="1:44" s="261" customFormat="1">
      <c r="A530" s="261">
        <v>122542</v>
      </c>
      <c r="B530" s="43" t="s">
        <v>3767</v>
      </c>
      <c r="C530" s="261" t="s">
        <v>324</v>
      </c>
      <c r="D530" s="261" t="s">
        <v>324</v>
      </c>
      <c r="E530" s="261" t="s">
        <v>324</v>
      </c>
      <c r="F530" s="261" t="s">
        <v>324</v>
      </c>
      <c r="G530" s="261" t="s">
        <v>324</v>
      </c>
      <c r="H530" s="261" t="s">
        <v>323</v>
      </c>
      <c r="I530" s="261" t="s">
        <v>323</v>
      </c>
      <c r="J530" s="261" t="s">
        <v>323</v>
      </c>
      <c r="K530" s="261" t="s">
        <v>323</v>
      </c>
      <c r="L530" s="261" t="s">
        <v>323</v>
      </c>
      <c r="AR530" s="261" t="e">
        <v>#N/A</v>
      </c>
    </row>
    <row r="531" spans="1:44" s="261" customFormat="1">
      <c r="A531" s="261">
        <v>122543</v>
      </c>
      <c r="B531" s="43" t="s">
        <v>3767</v>
      </c>
      <c r="C531" s="261" t="s">
        <v>324</v>
      </c>
      <c r="D531" s="261" t="s">
        <v>324</v>
      </c>
      <c r="E531" s="261" t="s">
        <v>324</v>
      </c>
      <c r="F531" s="261" t="s">
        <v>323</v>
      </c>
      <c r="G531" s="261" t="s">
        <v>324</v>
      </c>
      <c r="H531" s="261" t="s">
        <v>323</v>
      </c>
      <c r="I531" s="261" t="s">
        <v>323</v>
      </c>
      <c r="J531" s="261" t="s">
        <v>323</v>
      </c>
      <c r="K531" s="261" t="s">
        <v>323</v>
      </c>
      <c r="L531" s="261" t="s">
        <v>323</v>
      </c>
      <c r="AR531" s="261" t="e">
        <v>#N/A</v>
      </c>
    </row>
    <row r="532" spans="1:44" s="261" customFormat="1">
      <c r="A532" s="261">
        <v>122544</v>
      </c>
      <c r="B532" s="43" t="s">
        <v>3767</v>
      </c>
      <c r="C532" s="261" t="s">
        <v>324</v>
      </c>
      <c r="D532" s="261" t="s">
        <v>323</v>
      </c>
      <c r="E532" s="261" t="s">
        <v>323</v>
      </c>
      <c r="F532" s="261" t="s">
        <v>324</v>
      </c>
      <c r="G532" s="261" t="s">
        <v>324</v>
      </c>
      <c r="H532" s="261" t="s">
        <v>323</v>
      </c>
      <c r="I532" s="261" t="s">
        <v>323</v>
      </c>
      <c r="J532" s="261" t="s">
        <v>323</v>
      </c>
      <c r="K532" s="261" t="s">
        <v>323</v>
      </c>
      <c r="L532" s="261" t="s">
        <v>323</v>
      </c>
      <c r="AR532" s="261" t="e">
        <v>#N/A</v>
      </c>
    </row>
    <row r="533" spans="1:44" s="261" customFormat="1">
      <c r="A533" s="261">
        <v>122545</v>
      </c>
      <c r="B533" s="43" t="s">
        <v>3767</v>
      </c>
      <c r="C533" s="261" t="s">
        <v>324</v>
      </c>
      <c r="D533" s="261" t="s">
        <v>324</v>
      </c>
      <c r="E533" s="261" t="s">
        <v>324</v>
      </c>
      <c r="F533" s="261" t="s">
        <v>324</v>
      </c>
      <c r="G533" s="261" t="s">
        <v>324</v>
      </c>
      <c r="H533" s="261" t="s">
        <v>323</v>
      </c>
      <c r="I533" s="261" t="s">
        <v>323</v>
      </c>
      <c r="J533" s="261" t="s">
        <v>323</v>
      </c>
      <c r="K533" s="261" t="s">
        <v>323</v>
      </c>
      <c r="L533" s="261" t="s">
        <v>323</v>
      </c>
      <c r="AR533" s="261" t="e">
        <v>#N/A</v>
      </c>
    </row>
    <row r="534" spans="1:44" s="261" customFormat="1">
      <c r="A534" s="261">
        <v>122546</v>
      </c>
      <c r="B534" s="43" t="s">
        <v>3767</v>
      </c>
      <c r="C534" s="261" t="s">
        <v>324</v>
      </c>
      <c r="D534" s="261" t="s">
        <v>323</v>
      </c>
      <c r="E534" s="261" t="s">
        <v>324</v>
      </c>
      <c r="F534" s="261" t="s">
        <v>324</v>
      </c>
      <c r="G534" s="261" t="s">
        <v>323</v>
      </c>
      <c r="H534" s="261" t="s">
        <v>323</v>
      </c>
      <c r="I534" s="261" t="s">
        <v>323</v>
      </c>
      <c r="J534" s="261" t="s">
        <v>323</v>
      </c>
      <c r="K534" s="261" t="s">
        <v>323</v>
      </c>
      <c r="L534" s="261" t="s">
        <v>323</v>
      </c>
      <c r="AR534" s="261" t="e">
        <v>#N/A</v>
      </c>
    </row>
    <row r="535" spans="1:44" s="261" customFormat="1">
      <c r="A535" s="261">
        <v>122547</v>
      </c>
      <c r="B535" s="43" t="s">
        <v>3767</v>
      </c>
      <c r="C535" s="261" t="s">
        <v>324</v>
      </c>
      <c r="D535" s="261" t="s">
        <v>324</v>
      </c>
      <c r="E535" s="261" t="s">
        <v>324</v>
      </c>
      <c r="F535" s="261" t="s">
        <v>324</v>
      </c>
      <c r="G535" s="261" t="s">
        <v>323</v>
      </c>
      <c r="H535" s="261" t="s">
        <v>323</v>
      </c>
      <c r="I535" s="261" t="s">
        <v>323</v>
      </c>
      <c r="J535" s="261" t="s">
        <v>323</v>
      </c>
      <c r="K535" s="261" t="s">
        <v>323</v>
      </c>
      <c r="L535" s="261" t="s">
        <v>323</v>
      </c>
      <c r="AR535" s="261" t="e">
        <v>#N/A</v>
      </c>
    </row>
    <row r="536" spans="1:44" s="261" customFormat="1">
      <c r="A536" s="261">
        <v>122548</v>
      </c>
      <c r="B536" s="43" t="s">
        <v>3767</v>
      </c>
      <c r="C536" s="261" t="s">
        <v>323</v>
      </c>
      <c r="D536" s="261" t="s">
        <v>324</v>
      </c>
      <c r="E536" s="261" t="s">
        <v>324</v>
      </c>
      <c r="F536" s="261" t="s">
        <v>323</v>
      </c>
      <c r="G536" s="261" t="s">
        <v>324</v>
      </c>
      <c r="H536" s="261" t="s">
        <v>323</v>
      </c>
      <c r="I536" s="261" t="s">
        <v>323</v>
      </c>
      <c r="J536" s="261" t="s">
        <v>323</v>
      </c>
      <c r="K536" s="261" t="s">
        <v>323</v>
      </c>
      <c r="L536" s="261" t="s">
        <v>323</v>
      </c>
      <c r="AR536" s="261" t="e">
        <v>#N/A</v>
      </c>
    </row>
    <row r="537" spans="1:44" s="261" customFormat="1">
      <c r="A537" s="261">
        <v>122549</v>
      </c>
      <c r="B537" s="43" t="s">
        <v>3767</v>
      </c>
      <c r="C537" s="261" t="s">
        <v>324</v>
      </c>
      <c r="D537" s="261" t="s">
        <v>323</v>
      </c>
      <c r="E537" s="261" t="s">
        <v>324</v>
      </c>
      <c r="F537" s="261" t="s">
        <v>323</v>
      </c>
      <c r="G537" s="261" t="s">
        <v>324</v>
      </c>
      <c r="H537" s="261" t="s">
        <v>323</v>
      </c>
      <c r="I537" s="261" t="s">
        <v>323</v>
      </c>
      <c r="J537" s="261" t="s">
        <v>323</v>
      </c>
      <c r="K537" s="261" t="s">
        <v>323</v>
      </c>
      <c r="L537" s="261" t="s">
        <v>323</v>
      </c>
      <c r="AR537" s="261" t="e">
        <v>#N/A</v>
      </c>
    </row>
    <row r="538" spans="1:44" s="261" customFormat="1">
      <c r="A538" s="261">
        <v>122550</v>
      </c>
      <c r="B538" s="43" t="s">
        <v>3767</v>
      </c>
      <c r="C538" s="261" t="s">
        <v>324</v>
      </c>
      <c r="D538" s="261" t="s">
        <v>324</v>
      </c>
      <c r="E538" s="261" t="s">
        <v>324</v>
      </c>
      <c r="F538" s="261" t="s">
        <v>324</v>
      </c>
      <c r="G538" s="261" t="s">
        <v>324</v>
      </c>
      <c r="H538" s="261" t="s">
        <v>323</v>
      </c>
      <c r="I538" s="261" t="s">
        <v>323</v>
      </c>
      <c r="J538" s="261" t="s">
        <v>323</v>
      </c>
      <c r="K538" s="261" t="s">
        <v>323</v>
      </c>
      <c r="L538" s="261" t="s">
        <v>323</v>
      </c>
      <c r="AR538" s="261" t="e">
        <v>#N/A</v>
      </c>
    </row>
    <row r="539" spans="1:44" s="261" customFormat="1">
      <c r="A539" s="261">
        <v>122551</v>
      </c>
      <c r="B539" s="43" t="s">
        <v>3767</v>
      </c>
      <c r="C539" s="261" t="s">
        <v>324</v>
      </c>
      <c r="D539" s="261" t="s">
        <v>324</v>
      </c>
      <c r="E539" s="261" t="s">
        <v>324</v>
      </c>
      <c r="F539" s="261" t="s">
        <v>324</v>
      </c>
      <c r="G539" s="261" t="s">
        <v>324</v>
      </c>
      <c r="H539" s="261" t="s">
        <v>323</v>
      </c>
      <c r="I539" s="261" t="s">
        <v>323</v>
      </c>
      <c r="J539" s="261" t="s">
        <v>323</v>
      </c>
      <c r="K539" s="261" t="s">
        <v>323</v>
      </c>
      <c r="L539" s="261" t="s">
        <v>323</v>
      </c>
      <c r="AR539" s="261" t="e">
        <v>#N/A</v>
      </c>
    </row>
    <row r="540" spans="1:44" s="261" customFormat="1">
      <c r="A540" s="261">
        <v>122552</v>
      </c>
      <c r="B540" s="43" t="s">
        <v>3767</v>
      </c>
      <c r="C540" s="261" t="s">
        <v>324</v>
      </c>
      <c r="D540" s="261" t="s">
        <v>324</v>
      </c>
      <c r="E540" s="261" t="s">
        <v>324</v>
      </c>
      <c r="F540" s="261" t="s">
        <v>323</v>
      </c>
      <c r="G540" s="261" t="s">
        <v>323</v>
      </c>
      <c r="H540" s="261" t="s">
        <v>323</v>
      </c>
      <c r="I540" s="261" t="s">
        <v>323</v>
      </c>
      <c r="J540" s="261" t="s">
        <v>323</v>
      </c>
      <c r="K540" s="261" t="s">
        <v>323</v>
      </c>
      <c r="L540" s="261" t="s">
        <v>323</v>
      </c>
      <c r="AR540" s="261" t="e">
        <v>#N/A</v>
      </c>
    </row>
    <row r="541" spans="1:44" s="261" customFormat="1">
      <c r="A541" s="261">
        <v>122553</v>
      </c>
      <c r="B541" s="43" t="s">
        <v>3767</v>
      </c>
      <c r="C541" s="261" t="s">
        <v>324</v>
      </c>
      <c r="D541" s="261" t="s">
        <v>324</v>
      </c>
      <c r="E541" s="261" t="s">
        <v>324</v>
      </c>
      <c r="F541" s="261" t="s">
        <v>324</v>
      </c>
      <c r="G541" s="261" t="s">
        <v>324</v>
      </c>
      <c r="H541" s="261" t="s">
        <v>323</v>
      </c>
      <c r="I541" s="261" t="s">
        <v>323</v>
      </c>
      <c r="J541" s="261" t="s">
        <v>323</v>
      </c>
      <c r="K541" s="261" t="s">
        <v>323</v>
      </c>
      <c r="L541" s="261" t="s">
        <v>323</v>
      </c>
      <c r="AR541" s="261" t="e">
        <v>#N/A</v>
      </c>
    </row>
    <row r="542" spans="1:44" s="261" customFormat="1">
      <c r="A542" s="261">
        <v>122554</v>
      </c>
      <c r="B542" s="43" t="s">
        <v>3767</v>
      </c>
      <c r="C542" s="261" t="s">
        <v>324</v>
      </c>
      <c r="D542" s="261" t="s">
        <v>324</v>
      </c>
      <c r="E542" s="261" t="s">
        <v>324</v>
      </c>
      <c r="F542" s="261" t="s">
        <v>324</v>
      </c>
      <c r="G542" s="261" t="s">
        <v>324</v>
      </c>
      <c r="H542" s="261" t="s">
        <v>323</v>
      </c>
      <c r="I542" s="261" t="s">
        <v>323</v>
      </c>
      <c r="J542" s="261" t="s">
        <v>323</v>
      </c>
      <c r="K542" s="261" t="s">
        <v>323</v>
      </c>
      <c r="L542" s="261" t="s">
        <v>323</v>
      </c>
      <c r="AR542" s="261" t="e">
        <v>#N/A</v>
      </c>
    </row>
    <row r="543" spans="1:44" s="261" customFormat="1">
      <c r="A543" s="261">
        <v>122555</v>
      </c>
      <c r="B543" s="43" t="s">
        <v>3767</v>
      </c>
      <c r="C543" s="261" t="s">
        <v>324</v>
      </c>
      <c r="D543" s="261" t="s">
        <v>324</v>
      </c>
      <c r="E543" s="261" t="s">
        <v>324</v>
      </c>
      <c r="F543" s="261" t="s">
        <v>324</v>
      </c>
      <c r="G543" s="261" t="s">
        <v>324</v>
      </c>
      <c r="H543" s="261" t="s">
        <v>323</v>
      </c>
      <c r="I543" s="261" t="s">
        <v>323</v>
      </c>
      <c r="J543" s="261" t="s">
        <v>323</v>
      </c>
      <c r="K543" s="261" t="s">
        <v>323</v>
      </c>
      <c r="L543" s="261" t="s">
        <v>323</v>
      </c>
      <c r="AR543" s="261" t="e">
        <v>#N/A</v>
      </c>
    </row>
    <row r="544" spans="1:44" s="261" customFormat="1">
      <c r="A544" s="261">
        <v>122556</v>
      </c>
      <c r="B544" s="43" t="s">
        <v>3767</v>
      </c>
      <c r="C544" s="261" t="s">
        <v>324</v>
      </c>
      <c r="D544" s="261" t="s">
        <v>323</v>
      </c>
      <c r="E544" s="261" t="s">
        <v>324</v>
      </c>
      <c r="F544" s="261" t="s">
        <v>324</v>
      </c>
      <c r="G544" s="261" t="s">
        <v>323</v>
      </c>
      <c r="H544" s="261" t="s">
        <v>323</v>
      </c>
      <c r="I544" s="261" t="s">
        <v>323</v>
      </c>
      <c r="J544" s="261" t="s">
        <v>323</v>
      </c>
      <c r="K544" s="261" t="s">
        <v>323</v>
      </c>
      <c r="L544" s="261" t="s">
        <v>323</v>
      </c>
      <c r="AR544" s="261" t="e">
        <v>#N/A</v>
      </c>
    </row>
    <row r="545" spans="1:44" s="261" customFormat="1">
      <c r="A545" s="261">
        <v>122557</v>
      </c>
      <c r="B545" s="43" t="s">
        <v>3767</v>
      </c>
      <c r="C545" s="261" t="s">
        <v>324</v>
      </c>
      <c r="D545" s="261" t="s">
        <v>324</v>
      </c>
      <c r="E545" s="261" t="s">
        <v>323</v>
      </c>
      <c r="F545" s="261" t="s">
        <v>324</v>
      </c>
      <c r="G545" s="261" t="s">
        <v>323</v>
      </c>
      <c r="H545" s="261" t="s">
        <v>323</v>
      </c>
      <c r="I545" s="261" t="s">
        <v>323</v>
      </c>
      <c r="J545" s="261" t="s">
        <v>323</v>
      </c>
      <c r="K545" s="261" t="s">
        <v>323</v>
      </c>
      <c r="L545" s="261" t="s">
        <v>323</v>
      </c>
      <c r="AR545" s="261" t="e">
        <v>#N/A</v>
      </c>
    </row>
    <row r="546" spans="1:44" s="261" customFormat="1">
      <c r="A546" s="261">
        <v>122558</v>
      </c>
      <c r="B546" s="43" t="s">
        <v>3767</v>
      </c>
      <c r="C546" s="261" t="s">
        <v>324</v>
      </c>
      <c r="D546" s="261" t="s">
        <v>324</v>
      </c>
      <c r="E546" s="261" t="s">
        <v>324</v>
      </c>
      <c r="F546" s="261" t="s">
        <v>324</v>
      </c>
      <c r="G546" s="261" t="s">
        <v>324</v>
      </c>
      <c r="H546" s="261" t="s">
        <v>323</v>
      </c>
      <c r="I546" s="261" t="s">
        <v>323</v>
      </c>
      <c r="J546" s="261" t="s">
        <v>323</v>
      </c>
      <c r="K546" s="261" t="s">
        <v>323</v>
      </c>
      <c r="L546" s="261" t="s">
        <v>323</v>
      </c>
      <c r="AR546" s="261" t="e">
        <v>#N/A</v>
      </c>
    </row>
    <row r="547" spans="1:44" s="261" customFormat="1">
      <c r="A547" s="261">
        <v>122559</v>
      </c>
      <c r="B547" s="43" t="s">
        <v>3767</v>
      </c>
      <c r="C547" s="261" t="s">
        <v>324</v>
      </c>
      <c r="D547" s="261" t="s">
        <v>324</v>
      </c>
      <c r="E547" s="261" t="s">
        <v>324</v>
      </c>
      <c r="F547" s="261" t="s">
        <v>324</v>
      </c>
      <c r="G547" s="261" t="s">
        <v>323</v>
      </c>
      <c r="H547" s="261" t="s">
        <v>323</v>
      </c>
      <c r="I547" s="261" t="s">
        <v>323</v>
      </c>
      <c r="J547" s="261" t="s">
        <v>323</v>
      </c>
      <c r="K547" s="261" t="s">
        <v>323</v>
      </c>
      <c r="L547" s="261" t="s">
        <v>323</v>
      </c>
      <c r="AR547" s="261" t="e">
        <v>#N/A</v>
      </c>
    </row>
    <row r="548" spans="1:44" s="261" customFormat="1">
      <c r="A548" s="261">
        <v>122560</v>
      </c>
      <c r="B548" s="43" t="s">
        <v>3767</v>
      </c>
      <c r="C548" s="261" t="s">
        <v>323</v>
      </c>
      <c r="D548" s="261" t="s">
        <v>324</v>
      </c>
      <c r="E548" s="261" t="s">
        <v>324</v>
      </c>
      <c r="F548" s="261" t="s">
        <v>324</v>
      </c>
      <c r="G548" s="261" t="s">
        <v>323</v>
      </c>
      <c r="H548" s="261" t="s">
        <v>323</v>
      </c>
      <c r="I548" s="261" t="s">
        <v>323</v>
      </c>
      <c r="J548" s="261" t="s">
        <v>323</v>
      </c>
      <c r="K548" s="261" t="s">
        <v>323</v>
      </c>
      <c r="L548" s="261" t="s">
        <v>323</v>
      </c>
      <c r="AR548" s="261" t="e">
        <v>#N/A</v>
      </c>
    </row>
    <row r="549" spans="1:44" s="261" customFormat="1">
      <c r="A549" s="261">
        <v>122561</v>
      </c>
      <c r="B549" s="43" t="s">
        <v>3767</v>
      </c>
      <c r="C549" s="261" t="s">
        <v>324</v>
      </c>
      <c r="D549" s="261" t="s">
        <v>324</v>
      </c>
      <c r="E549" s="261" t="s">
        <v>323</v>
      </c>
      <c r="F549" s="261" t="s">
        <v>323</v>
      </c>
      <c r="G549" s="261" t="s">
        <v>323</v>
      </c>
      <c r="H549" s="261" t="s">
        <v>323</v>
      </c>
      <c r="I549" s="261" t="s">
        <v>323</v>
      </c>
      <c r="J549" s="261" t="s">
        <v>323</v>
      </c>
      <c r="K549" s="261" t="s">
        <v>323</v>
      </c>
      <c r="L549" s="261" t="s">
        <v>323</v>
      </c>
      <c r="AR549" s="261" t="e">
        <v>#N/A</v>
      </c>
    </row>
    <row r="550" spans="1:44" s="261" customFormat="1">
      <c r="A550" s="261">
        <v>122562</v>
      </c>
      <c r="B550" s="43" t="s">
        <v>3767</v>
      </c>
      <c r="C550" s="261" t="s">
        <v>324</v>
      </c>
      <c r="D550" s="261" t="s">
        <v>324</v>
      </c>
      <c r="E550" s="261" t="s">
        <v>324</v>
      </c>
      <c r="F550" s="261" t="s">
        <v>324</v>
      </c>
      <c r="G550" s="261" t="s">
        <v>324</v>
      </c>
      <c r="H550" s="261" t="s">
        <v>323</v>
      </c>
      <c r="I550" s="261" t="s">
        <v>323</v>
      </c>
      <c r="J550" s="261" t="s">
        <v>323</v>
      </c>
      <c r="K550" s="261" t="s">
        <v>323</v>
      </c>
      <c r="L550" s="261" t="s">
        <v>323</v>
      </c>
      <c r="AR550" s="261" t="e">
        <v>#N/A</v>
      </c>
    </row>
    <row r="551" spans="1:44" s="261" customFormat="1">
      <c r="A551" s="261">
        <v>122563</v>
      </c>
      <c r="B551" s="43" t="s">
        <v>3767</v>
      </c>
      <c r="C551" s="261" t="s">
        <v>324</v>
      </c>
      <c r="D551" s="261" t="s">
        <v>324</v>
      </c>
      <c r="E551" s="261" t="s">
        <v>324</v>
      </c>
      <c r="F551" s="261" t="s">
        <v>324</v>
      </c>
      <c r="G551" s="261" t="s">
        <v>324</v>
      </c>
      <c r="H551" s="261" t="s">
        <v>323</v>
      </c>
      <c r="I551" s="261" t="s">
        <v>323</v>
      </c>
      <c r="J551" s="261" t="s">
        <v>323</v>
      </c>
      <c r="K551" s="261" t="s">
        <v>323</v>
      </c>
      <c r="L551" s="261" t="s">
        <v>323</v>
      </c>
      <c r="AR551" s="261" t="e">
        <v>#N/A</v>
      </c>
    </row>
    <row r="552" spans="1:44" s="261" customFormat="1">
      <c r="A552" s="261">
        <v>122564</v>
      </c>
      <c r="B552" s="43" t="s">
        <v>3767</v>
      </c>
      <c r="C552" s="261" t="s">
        <v>324</v>
      </c>
      <c r="D552" s="261" t="s">
        <v>323</v>
      </c>
      <c r="E552" s="261" t="s">
        <v>324</v>
      </c>
      <c r="F552" s="261" t="s">
        <v>324</v>
      </c>
      <c r="G552" s="261" t="s">
        <v>323</v>
      </c>
      <c r="H552" s="261" t="s">
        <v>323</v>
      </c>
      <c r="I552" s="261" t="s">
        <v>323</v>
      </c>
      <c r="J552" s="261" t="s">
        <v>323</v>
      </c>
      <c r="K552" s="261" t="s">
        <v>323</v>
      </c>
      <c r="L552" s="261" t="s">
        <v>323</v>
      </c>
      <c r="AR552" s="261" t="e">
        <v>#N/A</v>
      </c>
    </row>
    <row r="553" spans="1:44" s="261" customFormat="1">
      <c r="A553" s="261">
        <v>122565</v>
      </c>
      <c r="B553" s="43" t="s">
        <v>3767</v>
      </c>
      <c r="C553" s="261" t="s">
        <v>324</v>
      </c>
      <c r="D553" s="261" t="s">
        <v>324</v>
      </c>
      <c r="E553" s="261" t="s">
        <v>324</v>
      </c>
      <c r="F553" s="261" t="s">
        <v>323</v>
      </c>
      <c r="G553" s="261" t="s">
        <v>323</v>
      </c>
      <c r="H553" s="261" t="s">
        <v>323</v>
      </c>
      <c r="I553" s="261" t="s">
        <v>323</v>
      </c>
      <c r="J553" s="261" t="s">
        <v>323</v>
      </c>
      <c r="K553" s="261" t="s">
        <v>323</v>
      </c>
      <c r="L553" s="261" t="s">
        <v>323</v>
      </c>
      <c r="AR553" s="261" t="e">
        <v>#N/A</v>
      </c>
    </row>
    <row r="554" spans="1:44" s="261" customFormat="1">
      <c r="A554" s="261">
        <v>122566</v>
      </c>
      <c r="B554" s="43" t="s">
        <v>3767</v>
      </c>
      <c r="C554" s="261" t="s">
        <v>324</v>
      </c>
      <c r="D554" s="261" t="s">
        <v>323</v>
      </c>
      <c r="E554" s="261" t="s">
        <v>324</v>
      </c>
      <c r="F554" s="261" t="s">
        <v>324</v>
      </c>
      <c r="G554" s="261" t="s">
        <v>324</v>
      </c>
      <c r="H554" s="261" t="s">
        <v>323</v>
      </c>
      <c r="I554" s="261" t="s">
        <v>323</v>
      </c>
      <c r="J554" s="261" t="s">
        <v>323</v>
      </c>
      <c r="K554" s="261" t="s">
        <v>323</v>
      </c>
      <c r="L554" s="261" t="s">
        <v>323</v>
      </c>
      <c r="AR554" s="261" t="e">
        <v>#N/A</v>
      </c>
    </row>
    <row r="555" spans="1:44" s="261" customFormat="1">
      <c r="A555" s="261">
        <v>122567</v>
      </c>
      <c r="B555" s="43" t="s">
        <v>3767</v>
      </c>
      <c r="C555" s="261" t="s">
        <v>324</v>
      </c>
      <c r="D555" s="261" t="s">
        <v>323</v>
      </c>
      <c r="E555" s="261" t="s">
        <v>324</v>
      </c>
      <c r="F555" s="261" t="s">
        <v>323</v>
      </c>
      <c r="G555" s="261" t="s">
        <v>323</v>
      </c>
      <c r="H555" s="261" t="s">
        <v>323</v>
      </c>
      <c r="I555" s="261" t="s">
        <v>323</v>
      </c>
      <c r="J555" s="261" t="s">
        <v>323</v>
      </c>
      <c r="K555" s="261" t="s">
        <v>323</v>
      </c>
      <c r="L555" s="261" t="s">
        <v>323</v>
      </c>
      <c r="AR555" s="261" t="e">
        <v>#N/A</v>
      </c>
    </row>
    <row r="556" spans="1:44" s="261" customFormat="1">
      <c r="A556" s="261">
        <v>122568</v>
      </c>
      <c r="B556" s="43" t="s">
        <v>3767</v>
      </c>
      <c r="C556" s="261" t="s">
        <v>324</v>
      </c>
      <c r="D556" s="261" t="s">
        <v>323</v>
      </c>
      <c r="E556" s="261" t="s">
        <v>324</v>
      </c>
      <c r="F556" s="261" t="s">
        <v>324</v>
      </c>
      <c r="G556" s="261" t="s">
        <v>324</v>
      </c>
      <c r="H556" s="261" t="s">
        <v>323</v>
      </c>
      <c r="I556" s="261" t="s">
        <v>323</v>
      </c>
      <c r="J556" s="261" t="s">
        <v>323</v>
      </c>
      <c r="K556" s="261" t="s">
        <v>323</v>
      </c>
      <c r="L556" s="261" t="s">
        <v>323</v>
      </c>
      <c r="AR556" s="261" t="e">
        <v>#N/A</v>
      </c>
    </row>
    <row r="557" spans="1:44" s="261" customFormat="1">
      <c r="A557" s="261">
        <v>122569</v>
      </c>
      <c r="B557" s="43" t="s">
        <v>3767</v>
      </c>
      <c r="C557" s="261" t="s">
        <v>324</v>
      </c>
      <c r="D557" s="261" t="s">
        <v>324</v>
      </c>
      <c r="E557" s="261" t="s">
        <v>324</v>
      </c>
      <c r="F557" s="261" t="s">
        <v>324</v>
      </c>
      <c r="G557" s="261" t="s">
        <v>324</v>
      </c>
      <c r="H557" s="261" t="s">
        <v>323</v>
      </c>
      <c r="I557" s="261" t="s">
        <v>323</v>
      </c>
      <c r="J557" s="261" t="s">
        <v>323</v>
      </c>
      <c r="K557" s="261" t="s">
        <v>323</v>
      </c>
      <c r="L557" s="261" t="s">
        <v>323</v>
      </c>
      <c r="AR557" s="261" t="e">
        <v>#N/A</v>
      </c>
    </row>
    <row r="558" spans="1:44" s="261" customFormat="1">
      <c r="A558" s="261">
        <v>122570</v>
      </c>
      <c r="B558" s="43" t="s">
        <v>3767</v>
      </c>
      <c r="C558" s="261" t="s">
        <v>324</v>
      </c>
      <c r="D558" s="261" t="s">
        <v>324</v>
      </c>
      <c r="E558" s="261" t="s">
        <v>324</v>
      </c>
      <c r="F558" s="261" t="s">
        <v>324</v>
      </c>
      <c r="G558" s="261" t="s">
        <v>324</v>
      </c>
      <c r="H558" s="261" t="s">
        <v>323</v>
      </c>
      <c r="I558" s="261" t="s">
        <v>323</v>
      </c>
      <c r="J558" s="261" t="s">
        <v>323</v>
      </c>
      <c r="K558" s="261" t="s">
        <v>323</v>
      </c>
      <c r="L558" s="261" t="s">
        <v>323</v>
      </c>
      <c r="AR558" s="261" t="e">
        <v>#N/A</v>
      </c>
    </row>
    <row r="559" spans="1:44" s="261" customFormat="1">
      <c r="A559" s="261">
        <v>122571</v>
      </c>
      <c r="B559" s="43" t="s">
        <v>3767</v>
      </c>
      <c r="C559" s="261" t="s">
        <v>324</v>
      </c>
      <c r="D559" s="261" t="s">
        <v>324</v>
      </c>
      <c r="E559" s="261" t="s">
        <v>324</v>
      </c>
      <c r="F559" s="261" t="s">
        <v>324</v>
      </c>
      <c r="G559" s="261" t="s">
        <v>324</v>
      </c>
      <c r="H559" s="261" t="s">
        <v>323</v>
      </c>
      <c r="I559" s="261" t="s">
        <v>323</v>
      </c>
      <c r="J559" s="261" t="s">
        <v>323</v>
      </c>
      <c r="K559" s="261" t="s">
        <v>323</v>
      </c>
      <c r="L559" s="261" t="s">
        <v>323</v>
      </c>
      <c r="AR559" s="261" t="e">
        <v>#N/A</v>
      </c>
    </row>
    <row r="560" spans="1:44" s="261" customFormat="1">
      <c r="A560" s="261">
        <v>122572</v>
      </c>
      <c r="B560" s="43" t="s">
        <v>3767</v>
      </c>
      <c r="C560" s="261" t="s">
        <v>324</v>
      </c>
      <c r="D560" s="261" t="s">
        <v>324</v>
      </c>
      <c r="E560" s="261" t="s">
        <v>324</v>
      </c>
      <c r="F560" s="261" t="s">
        <v>324</v>
      </c>
      <c r="G560" s="261" t="s">
        <v>324</v>
      </c>
      <c r="H560" s="261" t="s">
        <v>323</v>
      </c>
      <c r="I560" s="261" t="s">
        <v>323</v>
      </c>
      <c r="J560" s="261" t="s">
        <v>323</v>
      </c>
      <c r="K560" s="261" t="s">
        <v>323</v>
      </c>
      <c r="L560" s="261" t="s">
        <v>323</v>
      </c>
      <c r="AR560" s="261" t="e">
        <v>#N/A</v>
      </c>
    </row>
    <row r="561" spans="1:44" s="261" customFormat="1">
      <c r="A561" s="261">
        <v>122573</v>
      </c>
      <c r="B561" s="43" t="s">
        <v>3767</v>
      </c>
      <c r="C561" s="261" t="s">
        <v>324</v>
      </c>
      <c r="D561" s="261" t="s">
        <v>324</v>
      </c>
      <c r="E561" s="261" t="s">
        <v>324</v>
      </c>
      <c r="F561" s="261" t="s">
        <v>324</v>
      </c>
      <c r="G561" s="261" t="s">
        <v>323</v>
      </c>
      <c r="H561" s="261" t="s">
        <v>323</v>
      </c>
      <c r="I561" s="261" t="s">
        <v>323</v>
      </c>
      <c r="J561" s="261" t="s">
        <v>323</v>
      </c>
      <c r="K561" s="261" t="s">
        <v>323</v>
      </c>
      <c r="L561" s="261" t="s">
        <v>323</v>
      </c>
      <c r="AR561" s="261" t="e">
        <v>#N/A</v>
      </c>
    </row>
    <row r="562" spans="1:44" s="261" customFormat="1">
      <c r="A562" s="261">
        <v>122574</v>
      </c>
      <c r="B562" s="43" t="s">
        <v>3767</v>
      </c>
      <c r="C562" s="261" t="s">
        <v>324</v>
      </c>
      <c r="D562" s="261" t="s">
        <v>324</v>
      </c>
      <c r="E562" s="261" t="s">
        <v>324</v>
      </c>
      <c r="F562" s="261" t="s">
        <v>324</v>
      </c>
      <c r="G562" s="261" t="s">
        <v>324</v>
      </c>
      <c r="H562" s="261" t="s">
        <v>323</v>
      </c>
      <c r="I562" s="261" t="s">
        <v>323</v>
      </c>
      <c r="J562" s="261" t="s">
        <v>323</v>
      </c>
      <c r="K562" s="261" t="s">
        <v>323</v>
      </c>
      <c r="L562" s="261" t="s">
        <v>323</v>
      </c>
      <c r="AR562" s="261" t="e">
        <v>#N/A</v>
      </c>
    </row>
    <row r="563" spans="1:44" s="261" customFormat="1">
      <c r="A563" s="261">
        <v>122575</v>
      </c>
      <c r="B563" s="43" t="s">
        <v>3767</v>
      </c>
      <c r="C563" s="261" t="s">
        <v>324</v>
      </c>
      <c r="D563" s="261" t="s">
        <v>324</v>
      </c>
      <c r="E563" s="261" t="s">
        <v>324</v>
      </c>
      <c r="F563" s="261" t="s">
        <v>324</v>
      </c>
      <c r="G563" s="261" t="s">
        <v>324</v>
      </c>
      <c r="H563" s="261" t="s">
        <v>323</v>
      </c>
      <c r="I563" s="261" t="s">
        <v>323</v>
      </c>
      <c r="J563" s="261" t="s">
        <v>323</v>
      </c>
      <c r="K563" s="261" t="s">
        <v>323</v>
      </c>
      <c r="L563" s="261" t="s">
        <v>323</v>
      </c>
      <c r="AR563" s="261" t="e">
        <v>#N/A</v>
      </c>
    </row>
    <row r="564" spans="1:44" s="261" customFormat="1">
      <c r="A564" s="261">
        <v>122576</v>
      </c>
      <c r="B564" s="43" t="s">
        <v>3767</v>
      </c>
      <c r="C564" s="261" t="s">
        <v>324</v>
      </c>
      <c r="D564" s="261" t="s">
        <v>324</v>
      </c>
      <c r="E564" s="261" t="s">
        <v>324</v>
      </c>
      <c r="F564" s="261" t="s">
        <v>324</v>
      </c>
      <c r="G564" s="261" t="s">
        <v>323</v>
      </c>
      <c r="H564" s="261" t="s">
        <v>323</v>
      </c>
      <c r="I564" s="261" t="s">
        <v>323</v>
      </c>
      <c r="J564" s="261" t="s">
        <v>323</v>
      </c>
      <c r="K564" s="261" t="s">
        <v>323</v>
      </c>
      <c r="L564" s="261" t="s">
        <v>323</v>
      </c>
      <c r="AR564" s="261" t="e">
        <v>#N/A</v>
      </c>
    </row>
    <row r="565" spans="1:44" s="261" customFormat="1">
      <c r="A565" s="261">
        <v>122577</v>
      </c>
      <c r="B565" s="43" t="s">
        <v>3767</v>
      </c>
      <c r="C565" s="261" t="s">
        <v>324</v>
      </c>
      <c r="D565" s="261" t="s">
        <v>324</v>
      </c>
      <c r="E565" s="261" t="s">
        <v>324</v>
      </c>
      <c r="F565" s="261" t="s">
        <v>324</v>
      </c>
      <c r="G565" s="261" t="s">
        <v>324</v>
      </c>
      <c r="H565" s="261" t="s">
        <v>323</v>
      </c>
      <c r="I565" s="261" t="s">
        <v>323</v>
      </c>
      <c r="J565" s="261" t="s">
        <v>323</v>
      </c>
      <c r="K565" s="261" t="s">
        <v>323</v>
      </c>
      <c r="L565" s="261" t="s">
        <v>323</v>
      </c>
      <c r="AR565" s="261" t="e">
        <v>#N/A</v>
      </c>
    </row>
    <row r="566" spans="1:44" s="261" customFormat="1">
      <c r="A566" s="261">
        <v>122578</v>
      </c>
      <c r="B566" s="43" t="s">
        <v>3767</v>
      </c>
      <c r="C566" s="261" t="s">
        <v>324</v>
      </c>
      <c r="D566" s="261" t="s">
        <v>324</v>
      </c>
      <c r="E566" s="261" t="s">
        <v>324</v>
      </c>
      <c r="F566" s="261" t="s">
        <v>324</v>
      </c>
      <c r="G566" s="261" t="s">
        <v>324</v>
      </c>
      <c r="H566" s="261" t="s">
        <v>323</v>
      </c>
      <c r="I566" s="261" t="s">
        <v>323</v>
      </c>
      <c r="J566" s="261" t="s">
        <v>323</v>
      </c>
      <c r="K566" s="261" t="s">
        <v>323</v>
      </c>
      <c r="L566" s="261" t="s">
        <v>323</v>
      </c>
      <c r="AR566" s="261" t="e">
        <v>#N/A</v>
      </c>
    </row>
    <row r="567" spans="1:44" s="261" customFormat="1">
      <c r="A567" s="261">
        <v>122579</v>
      </c>
      <c r="B567" s="43" t="s">
        <v>3767</v>
      </c>
      <c r="C567" s="261" t="s">
        <v>324</v>
      </c>
      <c r="D567" s="261" t="s">
        <v>323</v>
      </c>
      <c r="E567" s="261" t="s">
        <v>323</v>
      </c>
      <c r="F567" s="261" t="s">
        <v>324</v>
      </c>
      <c r="G567" s="261" t="s">
        <v>323</v>
      </c>
      <c r="H567" s="261" t="s">
        <v>323</v>
      </c>
      <c r="I567" s="261" t="s">
        <v>323</v>
      </c>
      <c r="J567" s="261" t="s">
        <v>323</v>
      </c>
      <c r="K567" s="261" t="s">
        <v>323</v>
      </c>
      <c r="L567" s="261" t="s">
        <v>323</v>
      </c>
      <c r="AR567" s="261" t="e">
        <v>#N/A</v>
      </c>
    </row>
    <row r="568" spans="1:44" s="261" customFormat="1">
      <c r="A568" s="261">
        <v>122580</v>
      </c>
      <c r="B568" s="43" t="s">
        <v>3767</v>
      </c>
      <c r="C568" s="261" t="s">
        <v>324</v>
      </c>
      <c r="D568" s="261" t="s">
        <v>324</v>
      </c>
      <c r="E568" s="261" t="s">
        <v>324</v>
      </c>
      <c r="F568" s="261" t="s">
        <v>324</v>
      </c>
      <c r="G568" s="261" t="s">
        <v>324</v>
      </c>
      <c r="H568" s="261" t="s">
        <v>323</v>
      </c>
      <c r="I568" s="261" t="s">
        <v>323</v>
      </c>
      <c r="J568" s="261" t="s">
        <v>323</v>
      </c>
      <c r="K568" s="261" t="s">
        <v>323</v>
      </c>
      <c r="L568" s="261" t="s">
        <v>323</v>
      </c>
      <c r="AR568" s="261" t="e">
        <v>#N/A</v>
      </c>
    </row>
    <row r="569" spans="1:44" s="261" customFormat="1">
      <c r="A569" s="261">
        <v>122581</v>
      </c>
      <c r="B569" s="43" t="s">
        <v>3767</v>
      </c>
      <c r="C569" s="261" t="s">
        <v>324</v>
      </c>
      <c r="D569" s="261" t="s">
        <v>323</v>
      </c>
      <c r="E569" s="261" t="s">
        <v>324</v>
      </c>
      <c r="F569" s="261" t="s">
        <v>324</v>
      </c>
      <c r="G569" s="261" t="s">
        <v>323</v>
      </c>
      <c r="H569" s="261" t="s">
        <v>323</v>
      </c>
      <c r="I569" s="261" t="s">
        <v>323</v>
      </c>
      <c r="J569" s="261" t="s">
        <v>323</v>
      </c>
      <c r="K569" s="261" t="s">
        <v>323</v>
      </c>
      <c r="L569" s="261" t="s">
        <v>323</v>
      </c>
      <c r="AR569" s="261" t="e">
        <v>#N/A</v>
      </c>
    </row>
    <row r="570" spans="1:44" s="261" customFormat="1">
      <c r="A570" s="261">
        <v>122582</v>
      </c>
      <c r="B570" s="43" t="s">
        <v>3767</v>
      </c>
      <c r="C570" s="261" t="s">
        <v>324</v>
      </c>
      <c r="D570" s="261" t="s">
        <v>324</v>
      </c>
      <c r="E570" s="261" t="s">
        <v>324</v>
      </c>
      <c r="F570" s="261" t="s">
        <v>324</v>
      </c>
      <c r="G570" s="261" t="s">
        <v>324</v>
      </c>
      <c r="H570" s="261" t="s">
        <v>323</v>
      </c>
      <c r="I570" s="261" t="s">
        <v>323</v>
      </c>
      <c r="J570" s="261" t="s">
        <v>323</v>
      </c>
      <c r="K570" s="261" t="s">
        <v>323</v>
      </c>
      <c r="L570" s="261" t="s">
        <v>323</v>
      </c>
      <c r="AR570" s="261" t="e">
        <v>#N/A</v>
      </c>
    </row>
    <row r="571" spans="1:44" s="261" customFormat="1">
      <c r="A571" s="261">
        <v>122583</v>
      </c>
      <c r="B571" s="43" t="s">
        <v>3767</v>
      </c>
      <c r="C571" s="261" t="s">
        <v>324</v>
      </c>
      <c r="D571" s="261" t="s">
        <v>324</v>
      </c>
      <c r="E571" s="261" t="s">
        <v>324</v>
      </c>
      <c r="F571" s="261" t="s">
        <v>324</v>
      </c>
      <c r="G571" s="261" t="s">
        <v>323</v>
      </c>
      <c r="H571" s="261" t="s">
        <v>323</v>
      </c>
      <c r="I571" s="261" t="s">
        <v>323</v>
      </c>
      <c r="J571" s="261" t="s">
        <v>323</v>
      </c>
      <c r="K571" s="261" t="s">
        <v>323</v>
      </c>
      <c r="L571" s="261" t="s">
        <v>323</v>
      </c>
      <c r="AR571" s="261" t="e">
        <v>#N/A</v>
      </c>
    </row>
    <row r="572" spans="1:44" s="261" customFormat="1">
      <c r="A572" s="261">
        <v>122584</v>
      </c>
      <c r="B572" s="43" t="s">
        <v>3767</v>
      </c>
      <c r="C572" s="261" t="s">
        <v>324</v>
      </c>
      <c r="D572" s="261" t="s">
        <v>323</v>
      </c>
      <c r="E572" s="261" t="s">
        <v>324</v>
      </c>
      <c r="F572" s="261" t="s">
        <v>324</v>
      </c>
      <c r="G572" s="261" t="s">
        <v>323</v>
      </c>
      <c r="H572" s="261" t="s">
        <v>323</v>
      </c>
      <c r="I572" s="261" t="s">
        <v>323</v>
      </c>
      <c r="J572" s="261" t="s">
        <v>323</v>
      </c>
      <c r="K572" s="261" t="s">
        <v>323</v>
      </c>
      <c r="L572" s="261" t="s">
        <v>323</v>
      </c>
      <c r="AR572" s="261" t="e">
        <v>#N/A</v>
      </c>
    </row>
    <row r="573" spans="1:44" s="261" customFormat="1">
      <c r="A573" s="261">
        <v>122585</v>
      </c>
      <c r="B573" s="43" t="s">
        <v>3767</v>
      </c>
      <c r="C573" s="261" t="s">
        <v>324</v>
      </c>
      <c r="D573" s="261" t="s">
        <v>324</v>
      </c>
      <c r="E573" s="261" t="s">
        <v>323</v>
      </c>
      <c r="F573" s="261" t="s">
        <v>323</v>
      </c>
      <c r="G573" s="261" t="s">
        <v>324</v>
      </c>
      <c r="H573" s="261" t="s">
        <v>323</v>
      </c>
      <c r="I573" s="261" t="s">
        <v>323</v>
      </c>
      <c r="J573" s="261" t="s">
        <v>323</v>
      </c>
      <c r="K573" s="261" t="s">
        <v>323</v>
      </c>
      <c r="L573" s="261" t="s">
        <v>323</v>
      </c>
      <c r="AR573" s="261" t="e">
        <v>#N/A</v>
      </c>
    </row>
    <row r="574" spans="1:44" s="261" customFormat="1">
      <c r="A574" s="261">
        <v>122586</v>
      </c>
      <c r="B574" s="43" t="s">
        <v>3767</v>
      </c>
      <c r="C574" s="261" t="s">
        <v>324</v>
      </c>
      <c r="D574" s="261" t="s">
        <v>324</v>
      </c>
      <c r="E574" s="261" t="s">
        <v>324</v>
      </c>
      <c r="F574" s="261" t="s">
        <v>324</v>
      </c>
      <c r="G574" s="261" t="s">
        <v>323</v>
      </c>
      <c r="H574" s="261" t="s">
        <v>323</v>
      </c>
      <c r="I574" s="261" t="s">
        <v>323</v>
      </c>
      <c r="J574" s="261" t="s">
        <v>323</v>
      </c>
      <c r="K574" s="261" t="s">
        <v>323</v>
      </c>
      <c r="L574" s="261" t="s">
        <v>323</v>
      </c>
      <c r="AR574" s="261" t="e">
        <v>#N/A</v>
      </c>
    </row>
    <row r="575" spans="1:44" s="261" customFormat="1">
      <c r="A575" s="261">
        <v>122587</v>
      </c>
      <c r="B575" s="43" t="s">
        <v>3767</v>
      </c>
      <c r="C575" s="261" t="s">
        <v>324</v>
      </c>
      <c r="D575" s="261" t="s">
        <v>324</v>
      </c>
      <c r="E575" s="261" t="s">
        <v>324</v>
      </c>
      <c r="F575" s="261" t="s">
        <v>324</v>
      </c>
      <c r="G575" s="261" t="s">
        <v>324</v>
      </c>
      <c r="H575" s="261" t="s">
        <v>323</v>
      </c>
      <c r="I575" s="261" t="s">
        <v>323</v>
      </c>
      <c r="J575" s="261" t="s">
        <v>323</v>
      </c>
      <c r="K575" s="261" t="s">
        <v>323</v>
      </c>
      <c r="L575" s="261" t="s">
        <v>323</v>
      </c>
      <c r="AR575" s="261" t="e">
        <v>#N/A</v>
      </c>
    </row>
    <row r="576" spans="1:44" s="261" customFormat="1">
      <c r="A576" s="261">
        <v>122588</v>
      </c>
      <c r="B576" s="43" t="s">
        <v>3767</v>
      </c>
      <c r="C576" s="261" t="s">
        <v>324</v>
      </c>
      <c r="D576" s="261" t="s">
        <v>324</v>
      </c>
      <c r="E576" s="261" t="s">
        <v>324</v>
      </c>
      <c r="F576" s="261" t="s">
        <v>324</v>
      </c>
      <c r="G576" s="261" t="s">
        <v>324</v>
      </c>
      <c r="H576" s="261" t="s">
        <v>323</v>
      </c>
      <c r="I576" s="261" t="s">
        <v>323</v>
      </c>
      <c r="J576" s="261" t="s">
        <v>323</v>
      </c>
      <c r="K576" s="261" t="s">
        <v>323</v>
      </c>
      <c r="L576" s="261" t="s">
        <v>323</v>
      </c>
      <c r="AR576" s="261" t="e">
        <v>#N/A</v>
      </c>
    </row>
    <row r="577" spans="1:44" s="261" customFormat="1">
      <c r="A577" s="261">
        <v>122589</v>
      </c>
      <c r="B577" s="43" t="s">
        <v>3767</v>
      </c>
      <c r="C577" s="261" t="s">
        <v>324</v>
      </c>
      <c r="D577" s="261" t="s">
        <v>324</v>
      </c>
      <c r="E577" s="261" t="s">
        <v>324</v>
      </c>
      <c r="F577" s="261" t="s">
        <v>324</v>
      </c>
      <c r="G577" s="261" t="s">
        <v>324</v>
      </c>
      <c r="H577" s="261" t="s">
        <v>323</v>
      </c>
      <c r="I577" s="261" t="s">
        <v>323</v>
      </c>
      <c r="J577" s="261" t="s">
        <v>323</v>
      </c>
      <c r="K577" s="261" t="s">
        <v>323</v>
      </c>
      <c r="L577" s="261" t="s">
        <v>323</v>
      </c>
      <c r="AR577" s="261" t="e">
        <v>#N/A</v>
      </c>
    </row>
    <row r="578" spans="1:44" s="261" customFormat="1">
      <c r="A578" s="261">
        <v>122590</v>
      </c>
      <c r="B578" s="43" t="s">
        <v>3767</v>
      </c>
      <c r="C578" s="261" t="s">
        <v>324</v>
      </c>
      <c r="D578" s="261" t="s">
        <v>323</v>
      </c>
      <c r="E578" s="261" t="s">
        <v>324</v>
      </c>
      <c r="F578" s="261" t="s">
        <v>324</v>
      </c>
      <c r="G578" s="261" t="s">
        <v>324</v>
      </c>
      <c r="H578" s="261" t="s">
        <v>323</v>
      </c>
      <c r="I578" s="261" t="s">
        <v>323</v>
      </c>
      <c r="J578" s="261" t="s">
        <v>323</v>
      </c>
      <c r="K578" s="261" t="s">
        <v>323</v>
      </c>
      <c r="L578" s="261" t="s">
        <v>323</v>
      </c>
      <c r="AR578" s="261" t="e">
        <v>#N/A</v>
      </c>
    </row>
    <row r="579" spans="1:44" s="261" customFormat="1">
      <c r="A579" s="261">
        <v>122591</v>
      </c>
      <c r="B579" s="43" t="s">
        <v>3767</v>
      </c>
      <c r="C579" s="261" t="s">
        <v>324</v>
      </c>
      <c r="D579" s="261" t="s">
        <v>324</v>
      </c>
      <c r="E579" s="261" t="s">
        <v>324</v>
      </c>
      <c r="F579" s="261" t="s">
        <v>323</v>
      </c>
      <c r="G579" s="261" t="s">
        <v>323</v>
      </c>
      <c r="H579" s="261" t="s">
        <v>323</v>
      </c>
      <c r="I579" s="261" t="s">
        <v>323</v>
      </c>
      <c r="J579" s="261" t="s">
        <v>323</v>
      </c>
      <c r="K579" s="261" t="s">
        <v>323</v>
      </c>
      <c r="L579" s="261" t="s">
        <v>323</v>
      </c>
      <c r="AR579" s="261" t="e">
        <v>#N/A</v>
      </c>
    </row>
    <row r="580" spans="1:44" s="261" customFormat="1">
      <c r="A580" s="261">
        <v>122592</v>
      </c>
      <c r="B580" s="43" t="s">
        <v>3767</v>
      </c>
      <c r="C580" s="261" t="s">
        <v>324</v>
      </c>
      <c r="D580" s="261" t="s">
        <v>324</v>
      </c>
      <c r="E580" s="261" t="s">
        <v>324</v>
      </c>
      <c r="F580" s="261" t="s">
        <v>324</v>
      </c>
      <c r="G580" s="261" t="s">
        <v>323</v>
      </c>
      <c r="H580" s="261" t="s">
        <v>323</v>
      </c>
      <c r="I580" s="261" t="s">
        <v>323</v>
      </c>
      <c r="J580" s="261" t="s">
        <v>323</v>
      </c>
      <c r="K580" s="261" t="s">
        <v>323</v>
      </c>
      <c r="L580" s="261" t="s">
        <v>323</v>
      </c>
      <c r="AR580" s="261" t="e">
        <v>#N/A</v>
      </c>
    </row>
    <row r="581" spans="1:44" s="261" customFormat="1">
      <c r="A581" s="261">
        <v>122593</v>
      </c>
      <c r="B581" s="43" t="s">
        <v>3767</v>
      </c>
      <c r="C581" s="261" t="s">
        <v>324</v>
      </c>
      <c r="D581" s="261" t="s">
        <v>323</v>
      </c>
      <c r="E581" s="261" t="s">
        <v>323</v>
      </c>
      <c r="F581" s="261" t="s">
        <v>324</v>
      </c>
      <c r="G581" s="261" t="s">
        <v>324</v>
      </c>
      <c r="H581" s="261" t="s">
        <v>323</v>
      </c>
      <c r="I581" s="261" t="s">
        <v>323</v>
      </c>
      <c r="J581" s="261" t="s">
        <v>323</v>
      </c>
      <c r="K581" s="261" t="s">
        <v>323</v>
      </c>
      <c r="L581" s="261" t="s">
        <v>323</v>
      </c>
      <c r="AR581" s="261" t="e">
        <v>#N/A</v>
      </c>
    </row>
    <row r="582" spans="1:44" s="261" customFormat="1">
      <c r="A582" s="261">
        <v>122594</v>
      </c>
      <c r="B582" s="43" t="s">
        <v>3767</v>
      </c>
      <c r="C582" s="261" t="s">
        <v>324</v>
      </c>
      <c r="D582" s="261" t="s">
        <v>324</v>
      </c>
      <c r="E582" s="261" t="s">
        <v>324</v>
      </c>
      <c r="F582" s="261" t="s">
        <v>324</v>
      </c>
      <c r="G582" s="261" t="s">
        <v>324</v>
      </c>
      <c r="H582" s="261" t="s">
        <v>323</v>
      </c>
      <c r="I582" s="261" t="s">
        <v>323</v>
      </c>
      <c r="J582" s="261" t="s">
        <v>323</v>
      </c>
      <c r="K582" s="261" t="s">
        <v>323</v>
      </c>
      <c r="L582" s="261" t="s">
        <v>323</v>
      </c>
      <c r="AR582" s="261" t="e">
        <v>#N/A</v>
      </c>
    </row>
    <row r="583" spans="1:44" s="261" customFormat="1">
      <c r="A583" s="261">
        <v>122595</v>
      </c>
      <c r="B583" s="43" t="s">
        <v>3767</v>
      </c>
      <c r="C583" s="261" t="s">
        <v>324</v>
      </c>
      <c r="D583" s="261" t="s">
        <v>324</v>
      </c>
      <c r="E583" s="261" t="s">
        <v>324</v>
      </c>
      <c r="F583" s="261" t="s">
        <v>324</v>
      </c>
      <c r="G583" s="261" t="s">
        <v>324</v>
      </c>
      <c r="H583" s="261" t="s">
        <v>323</v>
      </c>
      <c r="I583" s="261" t="s">
        <v>323</v>
      </c>
      <c r="J583" s="261" t="s">
        <v>323</v>
      </c>
      <c r="K583" s="261" t="s">
        <v>323</v>
      </c>
      <c r="L583" s="261" t="s">
        <v>323</v>
      </c>
      <c r="AR583" s="261" t="e">
        <v>#N/A</v>
      </c>
    </row>
    <row r="584" spans="1:44" s="261" customFormat="1">
      <c r="A584" s="261">
        <v>122596</v>
      </c>
      <c r="B584" s="43" t="s">
        <v>3767</v>
      </c>
      <c r="C584" s="261" t="s">
        <v>324</v>
      </c>
      <c r="D584" s="261" t="s">
        <v>324</v>
      </c>
      <c r="E584" s="261" t="s">
        <v>324</v>
      </c>
      <c r="F584" s="261" t="s">
        <v>324</v>
      </c>
      <c r="G584" s="261" t="s">
        <v>324</v>
      </c>
      <c r="H584" s="261" t="s">
        <v>323</v>
      </c>
      <c r="I584" s="261" t="s">
        <v>323</v>
      </c>
      <c r="J584" s="261" t="s">
        <v>323</v>
      </c>
      <c r="K584" s="261" t="s">
        <v>323</v>
      </c>
      <c r="L584" s="261" t="s">
        <v>323</v>
      </c>
      <c r="AR584" s="261" t="e">
        <v>#N/A</v>
      </c>
    </row>
    <row r="585" spans="1:44" s="261" customFormat="1">
      <c r="A585" s="261">
        <v>122597</v>
      </c>
      <c r="B585" s="43" t="s">
        <v>3767</v>
      </c>
      <c r="C585" s="261" t="s">
        <v>324</v>
      </c>
      <c r="D585" s="261" t="s">
        <v>323</v>
      </c>
      <c r="E585" s="261" t="s">
        <v>324</v>
      </c>
      <c r="F585" s="261" t="s">
        <v>324</v>
      </c>
      <c r="G585" s="261" t="s">
        <v>323</v>
      </c>
      <c r="H585" s="261" t="s">
        <v>323</v>
      </c>
      <c r="I585" s="261" t="s">
        <v>323</v>
      </c>
      <c r="J585" s="261" t="s">
        <v>323</v>
      </c>
      <c r="K585" s="261" t="s">
        <v>323</v>
      </c>
      <c r="L585" s="261" t="s">
        <v>323</v>
      </c>
      <c r="AR585" s="261" t="e">
        <v>#N/A</v>
      </c>
    </row>
    <row r="586" spans="1:44" s="261" customFormat="1">
      <c r="A586" s="261">
        <v>122598</v>
      </c>
      <c r="B586" s="43" t="s">
        <v>3767</v>
      </c>
      <c r="C586" s="261" t="s">
        <v>324</v>
      </c>
      <c r="D586" s="261" t="s">
        <v>324</v>
      </c>
      <c r="E586" s="261" t="s">
        <v>324</v>
      </c>
      <c r="F586" s="261" t="s">
        <v>324</v>
      </c>
      <c r="G586" s="261" t="s">
        <v>323</v>
      </c>
      <c r="H586" s="261" t="s">
        <v>323</v>
      </c>
      <c r="I586" s="261" t="s">
        <v>323</v>
      </c>
      <c r="J586" s="261" t="s">
        <v>323</v>
      </c>
      <c r="K586" s="261" t="s">
        <v>323</v>
      </c>
      <c r="L586" s="261" t="s">
        <v>323</v>
      </c>
      <c r="AR586" s="261" t="e">
        <v>#N/A</v>
      </c>
    </row>
    <row r="587" spans="1:44" s="261" customFormat="1">
      <c r="A587" s="261">
        <v>122599</v>
      </c>
      <c r="B587" s="43" t="s">
        <v>3767</v>
      </c>
      <c r="C587" s="261" t="s">
        <v>324</v>
      </c>
      <c r="D587" s="261" t="s">
        <v>324</v>
      </c>
      <c r="E587" s="261" t="s">
        <v>324</v>
      </c>
      <c r="F587" s="261" t="s">
        <v>324</v>
      </c>
      <c r="G587" s="261" t="s">
        <v>324</v>
      </c>
      <c r="H587" s="261" t="s">
        <v>323</v>
      </c>
      <c r="I587" s="261" t="s">
        <v>323</v>
      </c>
      <c r="J587" s="261" t="s">
        <v>323</v>
      </c>
      <c r="K587" s="261" t="s">
        <v>323</v>
      </c>
      <c r="L587" s="261" t="s">
        <v>323</v>
      </c>
      <c r="AR587" s="261" t="e">
        <v>#N/A</v>
      </c>
    </row>
    <row r="588" spans="1:44" s="261" customFormat="1">
      <c r="A588" s="261">
        <v>122600</v>
      </c>
      <c r="B588" s="43" t="s">
        <v>3767</v>
      </c>
      <c r="C588" s="261" t="s">
        <v>324</v>
      </c>
      <c r="D588" s="261" t="s">
        <v>323</v>
      </c>
      <c r="E588" s="261" t="s">
        <v>324</v>
      </c>
      <c r="F588" s="261" t="s">
        <v>324</v>
      </c>
      <c r="G588" s="261" t="s">
        <v>323</v>
      </c>
      <c r="H588" s="261" t="s">
        <v>323</v>
      </c>
      <c r="I588" s="261" t="s">
        <v>323</v>
      </c>
      <c r="J588" s="261" t="s">
        <v>323</v>
      </c>
      <c r="K588" s="261" t="s">
        <v>323</v>
      </c>
      <c r="L588" s="261" t="s">
        <v>323</v>
      </c>
      <c r="AR588" s="261" t="e">
        <v>#N/A</v>
      </c>
    </row>
    <row r="589" spans="1:44" s="261" customFormat="1">
      <c r="A589" s="261">
        <v>122601</v>
      </c>
      <c r="B589" s="43" t="s">
        <v>3767</v>
      </c>
      <c r="C589" s="261" t="s">
        <v>323</v>
      </c>
      <c r="D589" s="261" t="s">
        <v>324</v>
      </c>
      <c r="E589" s="261" t="s">
        <v>324</v>
      </c>
      <c r="F589" s="261" t="s">
        <v>324</v>
      </c>
      <c r="G589" s="261" t="s">
        <v>324</v>
      </c>
      <c r="H589" s="261" t="s">
        <v>323</v>
      </c>
      <c r="I589" s="261" t="s">
        <v>323</v>
      </c>
      <c r="J589" s="261" t="s">
        <v>323</v>
      </c>
      <c r="K589" s="261" t="s">
        <v>323</v>
      </c>
      <c r="L589" s="261" t="s">
        <v>323</v>
      </c>
      <c r="AR589" s="261" t="e">
        <v>#N/A</v>
      </c>
    </row>
    <row r="590" spans="1:44" s="261" customFormat="1">
      <c r="A590" s="261">
        <v>122602</v>
      </c>
      <c r="B590" s="43" t="s">
        <v>3767</v>
      </c>
      <c r="C590" s="261" t="s">
        <v>324</v>
      </c>
      <c r="D590" s="261" t="s">
        <v>324</v>
      </c>
      <c r="E590" s="261" t="s">
        <v>324</v>
      </c>
      <c r="F590" s="261" t="s">
        <v>324</v>
      </c>
      <c r="G590" s="261" t="s">
        <v>324</v>
      </c>
      <c r="H590" s="261" t="s">
        <v>323</v>
      </c>
      <c r="I590" s="261" t="s">
        <v>323</v>
      </c>
      <c r="J590" s="261" t="s">
        <v>323</v>
      </c>
      <c r="K590" s="261" t="s">
        <v>323</v>
      </c>
      <c r="L590" s="261" t="s">
        <v>323</v>
      </c>
      <c r="AR590" s="261" t="e">
        <v>#N/A</v>
      </c>
    </row>
    <row r="591" spans="1:44" s="261" customFormat="1">
      <c r="A591" s="261">
        <v>122603</v>
      </c>
      <c r="B591" s="43" t="s">
        <v>3767</v>
      </c>
      <c r="C591" s="261" t="s">
        <v>324</v>
      </c>
      <c r="D591" s="261" t="s">
        <v>324</v>
      </c>
      <c r="E591" s="261" t="s">
        <v>324</v>
      </c>
      <c r="F591" s="261" t="s">
        <v>324</v>
      </c>
      <c r="G591" s="261" t="s">
        <v>324</v>
      </c>
      <c r="H591" s="261" t="s">
        <v>323</v>
      </c>
      <c r="I591" s="261" t="s">
        <v>323</v>
      </c>
      <c r="J591" s="261" t="s">
        <v>323</v>
      </c>
      <c r="K591" s="261" t="s">
        <v>323</v>
      </c>
      <c r="L591" s="261" t="s">
        <v>323</v>
      </c>
      <c r="AR591" s="261" t="e">
        <v>#N/A</v>
      </c>
    </row>
    <row r="592" spans="1:44" s="261" customFormat="1">
      <c r="A592" s="261">
        <v>122604</v>
      </c>
      <c r="B592" s="43" t="s">
        <v>3767</v>
      </c>
      <c r="C592" s="261" t="s">
        <v>323</v>
      </c>
      <c r="D592" s="261" t="s">
        <v>323</v>
      </c>
      <c r="E592" s="261" t="s">
        <v>324</v>
      </c>
      <c r="F592" s="261" t="s">
        <v>324</v>
      </c>
      <c r="G592" s="261" t="s">
        <v>323</v>
      </c>
      <c r="H592" s="261" t="s">
        <v>323</v>
      </c>
      <c r="I592" s="261" t="s">
        <v>323</v>
      </c>
      <c r="J592" s="261" t="s">
        <v>323</v>
      </c>
      <c r="K592" s="261" t="s">
        <v>323</v>
      </c>
      <c r="L592" s="261" t="s">
        <v>323</v>
      </c>
      <c r="AR592" s="261" t="e">
        <v>#N/A</v>
      </c>
    </row>
    <row r="593" spans="1:44" s="261" customFormat="1">
      <c r="A593" s="261">
        <v>122605</v>
      </c>
      <c r="B593" s="43" t="s">
        <v>3767</v>
      </c>
      <c r="C593" s="261" t="s">
        <v>324</v>
      </c>
      <c r="D593" s="261" t="s">
        <v>324</v>
      </c>
      <c r="E593" s="261" t="s">
        <v>324</v>
      </c>
      <c r="F593" s="261" t="s">
        <v>324</v>
      </c>
      <c r="G593" s="261" t="s">
        <v>324</v>
      </c>
      <c r="H593" s="261" t="s">
        <v>323</v>
      </c>
      <c r="I593" s="261" t="s">
        <v>323</v>
      </c>
      <c r="J593" s="261" t="s">
        <v>323</v>
      </c>
      <c r="K593" s="261" t="s">
        <v>323</v>
      </c>
      <c r="L593" s="261" t="s">
        <v>323</v>
      </c>
      <c r="AR593" s="261" t="e">
        <v>#N/A</v>
      </c>
    </row>
    <row r="594" spans="1:44" s="261" customFormat="1">
      <c r="A594" s="261">
        <v>122606</v>
      </c>
      <c r="B594" s="43" t="s">
        <v>3767</v>
      </c>
      <c r="C594" s="261" t="s">
        <v>323</v>
      </c>
      <c r="D594" s="261" t="s">
        <v>323</v>
      </c>
      <c r="E594" s="261" t="s">
        <v>324</v>
      </c>
      <c r="F594" s="261" t="s">
        <v>324</v>
      </c>
      <c r="G594" s="261" t="s">
        <v>324</v>
      </c>
      <c r="H594" s="261" t="s">
        <v>323</v>
      </c>
      <c r="I594" s="261" t="s">
        <v>323</v>
      </c>
      <c r="J594" s="261" t="s">
        <v>323</v>
      </c>
      <c r="K594" s="261" t="s">
        <v>323</v>
      </c>
      <c r="L594" s="261" t="s">
        <v>323</v>
      </c>
      <c r="AR594" s="261" t="e">
        <v>#N/A</v>
      </c>
    </row>
    <row r="595" spans="1:44" s="261" customFormat="1">
      <c r="A595" s="261">
        <v>122607</v>
      </c>
      <c r="B595" s="43" t="s">
        <v>3767</v>
      </c>
      <c r="C595" s="261" t="s">
        <v>324</v>
      </c>
      <c r="D595" s="261" t="s">
        <v>324</v>
      </c>
      <c r="E595" s="261" t="s">
        <v>324</v>
      </c>
      <c r="F595" s="261" t="s">
        <v>324</v>
      </c>
      <c r="G595" s="261" t="s">
        <v>324</v>
      </c>
      <c r="H595" s="261" t="s">
        <v>323</v>
      </c>
      <c r="I595" s="261" t="s">
        <v>323</v>
      </c>
      <c r="J595" s="261" t="s">
        <v>323</v>
      </c>
      <c r="K595" s="261" t="s">
        <v>323</v>
      </c>
      <c r="L595" s="261" t="s">
        <v>323</v>
      </c>
      <c r="AR595" s="261" t="e">
        <v>#N/A</v>
      </c>
    </row>
    <row r="596" spans="1:44" s="261" customFormat="1">
      <c r="A596" s="261">
        <v>122608</v>
      </c>
      <c r="B596" s="43" t="s">
        <v>3767</v>
      </c>
      <c r="C596" s="261" t="s">
        <v>324</v>
      </c>
      <c r="D596" s="261" t="s">
        <v>323</v>
      </c>
      <c r="E596" s="261" t="s">
        <v>324</v>
      </c>
      <c r="F596" s="261" t="s">
        <v>324</v>
      </c>
      <c r="G596" s="261" t="s">
        <v>323</v>
      </c>
      <c r="H596" s="261" t="s">
        <v>323</v>
      </c>
      <c r="I596" s="261" t="s">
        <v>323</v>
      </c>
      <c r="J596" s="261" t="s">
        <v>323</v>
      </c>
      <c r="K596" s="261" t="s">
        <v>323</v>
      </c>
      <c r="L596" s="261" t="s">
        <v>323</v>
      </c>
      <c r="AR596" s="261" t="e">
        <v>#N/A</v>
      </c>
    </row>
    <row r="597" spans="1:44" s="261" customFormat="1">
      <c r="A597" s="261">
        <v>122609</v>
      </c>
      <c r="B597" s="43" t="s">
        <v>3767</v>
      </c>
      <c r="C597" s="261" t="s">
        <v>323</v>
      </c>
      <c r="D597" s="261" t="s">
        <v>324</v>
      </c>
      <c r="E597" s="261" t="s">
        <v>323</v>
      </c>
      <c r="F597" s="261" t="s">
        <v>324</v>
      </c>
      <c r="G597" s="261" t="s">
        <v>323</v>
      </c>
      <c r="H597" s="261" t="s">
        <v>323</v>
      </c>
      <c r="I597" s="261" t="s">
        <v>323</v>
      </c>
      <c r="J597" s="261" t="s">
        <v>323</v>
      </c>
      <c r="K597" s="261" t="s">
        <v>323</v>
      </c>
      <c r="L597" s="261" t="s">
        <v>323</v>
      </c>
      <c r="AR597" s="261" t="e">
        <v>#N/A</v>
      </c>
    </row>
    <row r="598" spans="1:44" s="261" customFormat="1">
      <c r="A598" s="261">
        <v>122610</v>
      </c>
      <c r="B598" s="43" t="s">
        <v>3767</v>
      </c>
      <c r="C598" s="261" t="s">
        <v>324</v>
      </c>
      <c r="D598" s="261" t="s">
        <v>324</v>
      </c>
      <c r="E598" s="261" t="s">
        <v>324</v>
      </c>
      <c r="F598" s="261" t="s">
        <v>323</v>
      </c>
      <c r="G598" s="261" t="s">
        <v>323</v>
      </c>
      <c r="H598" s="261" t="s">
        <v>323</v>
      </c>
      <c r="I598" s="261" t="s">
        <v>323</v>
      </c>
      <c r="J598" s="261" t="s">
        <v>323</v>
      </c>
      <c r="K598" s="261" t="s">
        <v>323</v>
      </c>
      <c r="L598" s="261" t="s">
        <v>323</v>
      </c>
      <c r="AR598" s="261" t="e">
        <v>#N/A</v>
      </c>
    </row>
    <row r="599" spans="1:44" s="261" customFormat="1">
      <c r="A599" s="261">
        <v>122611</v>
      </c>
      <c r="B599" s="43" t="s">
        <v>3767</v>
      </c>
      <c r="C599" s="261" t="s">
        <v>324</v>
      </c>
      <c r="D599" s="261" t="s">
        <v>324</v>
      </c>
      <c r="E599" s="261" t="s">
        <v>324</v>
      </c>
      <c r="F599" s="261" t="s">
        <v>324</v>
      </c>
      <c r="G599" s="261" t="s">
        <v>324</v>
      </c>
      <c r="H599" s="261" t="s">
        <v>323</v>
      </c>
      <c r="I599" s="261" t="s">
        <v>323</v>
      </c>
      <c r="J599" s="261" t="s">
        <v>323</v>
      </c>
      <c r="K599" s="261" t="s">
        <v>323</v>
      </c>
      <c r="L599" s="261" t="s">
        <v>323</v>
      </c>
      <c r="AR599" s="261" t="e">
        <v>#N/A</v>
      </c>
    </row>
    <row r="600" spans="1:44" s="261" customFormat="1">
      <c r="A600" s="261">
        <v>122612</v>
      </c>
      <c r="B600" s="43" t="s">
        <v>3767</v>
      </c>
      <c r="C600" s="261" t="s">
        <v>324</v>
      </c>
      <c r="D600" s="261" t="s">
        <v>324</v>
      </c>
      <c r="E600" s="261" t="s">
        <v>324</v>
      </c>
      <c r="F600" s="261" t="s">
        <v>324</v>
      </c>
      <c r="G600" s="261" t="s">
        <v>324</v>
      </c>
      <c r="H600" s="261" t="s">
        <v>323</v>
      </c>
      <c r="I600" s="261" t="s">
        <v>323</v>
      </c>
      <c r="J600" s="261" t="s">
        <v>323</v>
      </c>
      <c r="K600" s="261" t="s">
        <v>323</v>
      </c>
      <c r="L600" s="261" t="s">
        <v>323</v>
      </c>
      <c r="AR600" s="261" t="e">
        <v>#N/A</v>
      </c>
    </row>
    <row r="601" spans="1:44" s="261" customFormat="1">
      <c r="A601" s="261">
        <v>122613</v>
      </c>
      <c r="B601" s="43" t="s">
        <v>3767</v>
      </c>
      <c r="C601" s="261" t="s">
        <v>324</v>
      </c>
      <c r="D601" s="261" t="s">
        <v>324</v>
      </c>
      <c r="E601" s="261" t="s">
        <v>323</v>
      </c>
      <c r="F601" s="261" t="s">
        <v>323</v>
      </c>
      <c r="G601" s="261" t="s">
        <v>323</v>
      </c>
      <c r="H601" s="261" t="s">
        <v>323</v>
      </c>
      <c r="I601" s="261" t="s">
        <v>323</v>
      </c>
      <c r="J601" s="261" t="s">
        <v>323</v>
      </c>
      <c r="K601" s="261" t="s">
        <v>323</v>
      </c>
      <c r="L601" s="261" t="s">
        <v>323</v>
      </c>
      <c r="AR601" s="261" t="e">
        <v>#N/A</v>
      </c>
    </row>
    <row r="602" spans="1:44" s="261" customFormat="1">
      <c r="A602" s="261">
        <v>122614</v>
      </c>
      <c r="B602" s="43" t="s">
        <v>3767</v>
      </c>
      <c r="C602" s="261" t="s">
        <v>324</v>
      </c>
      <c r="D602" s="261" t="s">
        <v>323</v>
      </c>
      <c r="E602" s="261" t="s">
        <v>324</v>
      </c>
      <c r="F602" s="261" t="s">
        <v>324</v>
      </c>
      <c r="G602" s="261" t="s">
        <v>323</v>
      </c>
      <c r="H602" s="261" t="s">
        <v>323</v>
      </c>
      <c r="I602" s="261" t="s">
        <v>323</v>
      </c>
      <c r="J602" s="261" t="s">
        <v>323</v>
      </c>
      <c r="K602" s="261" t="s">
        <v>323</v>
      </c>
      <c r="L602" s="261" t="s">
        <v>323</v>
      </c>
      <c r="AR602" s="261" t="e">
        <v>#N/A</v>
      </c>
    </row>
    <row r="603" spans="1:44" s="261" customFormat="1">
      <c r="A603" s="261">
        <v>122615</v>
      </c>
      <c r="B603" s="43" t="s">
        <v>3767</v>
      </c>
      <c r="C603" s="261" t="s">
        <v>323</v>
      </c>
      <c r="D603" s="261" t="s">
        <v>324</v>
      </c>
      <c r="E603" s="261" t="s">
        <v>324</v>
      </c>
      <c r="F603" s="261" t="s">
        <v>324</v>
      </c>
      <c r="G603" s="261" t="s">
        <v>323</v>
      </c>
      <c r="H603" s="261" t="s">
        <v>323</v>
      </c>
      <c r="I603" s="261" t="s">
        <v>323</v>
      </c>
      <c r="J603" s="261" t="s">
        <v>323</v>
      </c>
      <c r="K603" s="261" t="s">
        <v>323</v>
      </c>
      <c r="L603" s="261" t="s">
        <v>323</v>
      </c>
      <c r="AR603" s="261" t="e">
        <v>#N/A</v>
      </c>
    </row>
    <row r="604" spans="1:44" s="261" customFormat="1">
      <c r="A604" s="261">
        <v>122616</v>
      </c>
      <c r="B604" s="43" t="s">
        <v>3767</v>
      </c>
      <c r="C604" s="261" t="s">
        <v>324</v>
      </c>
      <c r="D604" s="261" t="s">
        <v>324</v>
      </c>
      <c r="E604" s="261" t="s">
        <v>324</v>
      </c>
      <c r="F604" s="261" t="s">
        <v>324</v>
      </c>
      <c r="G604" s="261" t="s">
        <v>324</v>
      </c>
      <c r="H604" s="261" t="s">
        <v>323</v>
      </c>
      <c r="I604" s="261" t="s">
        <v>323</v>
      </c>
      <c r="J604" s="261" t="s">
        <v>323</v>
      </c>
      <c r="K604" s="261" t="s">
        <v>323</v>
      </c>
      <c r="L604" s="261" t="s">
        <v>323</v>
      </c>
      <c r="AR604" s="261" t="e">
        <v>#N/A</v>
      </c>
    </row>
    <row r="605" spans="1:44" s="261" customFormat="1">
      <c r="A605" s="261">
        <v>122617</v>
      </c>
      <c r="B605" s="43" t="s">
        <v>3767</v>
      </c>
      <c r="C605" s="261" t="s">
        <v>324</v>
      </c>
      <c r="D605" s="261" t="s">
        <v>324</v>
      </c>
      <c r="E605" s="261" t="s">
        <v>324</v>
      </c>
      <c r="F605" s="261" t="s">
        <v>324</v>
      </c>
      <c r="G605" s="261" t="s">
        <v>324</v>
      </c>
      <c r="H605" s="261" t="s">
        <v>323</v>
      </c>
      <c r="I605" s="261" t="s">
        <v>323</v>
      </c>
      <c r="J605" s="261" t="s">
        <v>323</v>
      </c>
      <c r="K605" s="261" t="s">
        <v>323</v>
      </c>
      <c r="L605" s="261" t="s">
        <v>323</v>
      </c>
      <c r="AR605" s="261" t="e">
        <v>#N/A</v>
      </c>
    </row>
    <row r="606" spans="1:44" s="261" customFormat="1">
      <c r="A606" s="261">
        <v>122618</v>
      </c>
      <c r="B606" s="43" t="s">
        <v>3767</v>
      </c>
      <c r="C606" s="261" t="s">
        <v>324</v>
      </c>
      <c r="D606" s="261" t="s">
        <v>323</v>
      </c>
      <c r="E606" s="261" t="s">
        <v>324</v>
      </c>
      <c r="F606" s="261" t="s">
        <v>324</v>
      </c>
      <c r="G606" s="261" t="s">
        <v>324</v>
      </c>
      <c r="H606" s="261" t="s">
        <v>323</v>
      </c>
      <c r="I606" s="261" t="s">
        <v>323</v>
      </c>
      <c r="J606" s="261" t="s">
        <v>323</v>
      </c>
      <c r="K606" s="261" t="s">
        <v>323</v>
      </c>
      <c r="L606" s="261" t="s">
        <v>323</v>
      </c>
      <c r="AR606" s="261" t="e">
        <v>#N/A</v>
      </c>
    </row>
    <row r="607" spans="1:44" s="261" customFormat="1">
      <c r="A607" s="261">
        <v>122619</v>
      </c>
      <c r="B607" s="43" t="s">
        <v>3767</v>
      </c>
      <c r="C607" s="261" t="s">
        <v>324</v>
      </c>
      <c r="D607" s="261" t="s">
        <v>324</v>
      </c>
      <c r="E607" s="261" t="s">
        <v>324</v>
      </c>
      <c r="F607" s="261" t="s">
        <v>324</v>
      </c>
      <c r="G607" s="261" t="s">
        <v>324</v>
      </c>
      <c r="H607" s="261" t="s">
        <v>323</v>
      </c>
      <c r="I607" s="261" t="s">
        <v>323</v>
      </c>
      <c r="J607" s="261" t="s">
        <v>323</v>
      </c>
      <c r="K607" s="261" t="s">
        <v>323</v>
      </c>
      <c r="L607" s="261" t="s">
        <v>323</v>
      </c>
      <c r="AR607" s="261" t="e">
        <v>#N/A</v>
      </c>
    </row>
    <row r="608" spans="1:44" s="261" customFormat="1">
      <c r="A608" s="261">
        <v>122620</v>
      </c>
      <c r="B608" s="43" t="s">
        <v>3767</v>
      </c>
      <c r="C608" s="261" t="s">
        <v>324</v>
      </c>
      <c r="D608" s="261" t="s">
        <v>324</v>
      </c>
      <c r="E608" s="261" t="s">
        <v>323</v>
      </c>
      <c r="F608" s="261" t="s">
        <v>323</v>
      </c>
      <c r="G608" s="261" t="s">
        <v>323</v>
      </c>
      <c r="H608" s="261" t="s">
        <v>323</v>
      </c>
      <c r="I608" s="261" t="s">
        <v>323</v>
      </c>
      <c r="J608" s="261" t="s">
        <v>323</v>
      </c>
      <c r="K608" s="261" t="s">
        <v>323</v>
      </c>
      <c r="L608" s="261" t="s">
        <v>323</v>
      </c>
      <c r="AR608" s="261" t="e">
        <v>#N/A</v>
      </c>
    </row>
    <row r="609" spans="1:44" s="261" customFormat="1">
      <c r="A609" s="261">
        <v>122621</v>
      </c>
      <c r="B609" s="43" t="s">
        <v>3767</v>
      </c>
      <c r="C609" s="261" t="s">
        <v>324</v>
      </c>
      <c r="D609" s="261" t="s">
        <v>324</v>
      </c>
      <c r="E609" s="261" t="s">
        <v>324</v>
      </c>
      <c r="F609" s="261" t="s">
        <v>324</v>
      </c>
      <c r="G609" s="261" t="s">
        <v>324</v>
      </c>
      <c r="H609" s="261" t="s">
        <v>323</v>
      </c>
      <c r="I609" s="261" t="s">
        <v>323</v>
      </c>
      <c r="J609" s="261" t="s">
        <v>323</v>
      </c>
      <c r="K609" s="261" t="s">
        <v>323</v>
      </c>
      <c r="L609" s="261" t="s">
        <v>323</v>
      </c>
      <c r="AR609" s="261" t="e">
        <v>#N/A</v>
      </c>
    </row>
    <row r="610" spans="1:44" s="261" customFormat="1">
      <c r="A610" s="261">
        <v>122622</v>
      </c>
      <c r="B610" s="43" t="s">
        <v>3767</v>
      </c>
      <c r="C610" s="261" t="s">
        <v>324</v>
      </c>
      <c r="D610" s="261" t="s">
        <v>324</v>
      </c>
      <c r="E610" s="261" t="s">
        <v>323</v>
      </c>
      <c r="F610" s="261" t="s">
        <v>324</v>
      </c>
      <c r="G610" s="261" t="s">
        <v>324</v>
      </c>
      <c r="H610" s="261" t="s">
        <v>323</v>
      </c>
      <c r="I610" s="261" t="s">
        <v>323</v>
      </c>
      <c r="J610" s="261" t="s">
        <v>323</v>
      </c>
      <c r="K610" s="261" t="s">
        <v>323</v>
      </c>
      <c r="L610" s="261" t="s">
        <v>323</v>
      </c>
      <c r="AR610" s="261" t="e">
        <v>#N/A</v>
      </c>
    </row>
    <row r="611" spans="1:44" s="261" customFormat="1">
      <c r="A611" s="261">
        <v>122623</v>
      </c>
      <c r="B611" s="43" t="s">
        <v>3767</v>
      </c>
      <c r="C611" s="261" t="s">
        <v>323</v>
      </c>
      <c r="D611" s="261" t="s">
        <v>324</v>
      </c>
      <c r="E611" s="261" t="s">
        <v>324</v>
      </c>
      <c r="F611" s="261" t="s">
        <v>324</v>
      </c>
      <c r="G611" s="261" t="s">
        <v>324</v>
      </c>
      <c r="H611" s="261" t="s">
        <v>323</v>
      </c>
      <c r="I611" s="261" t="s">
        <v>323</v>
      </c>
      <c r="J611" s="261" t="s">
        <v>323</v>
      </c>
      <c r="K611" s="261" t="s">
        <v>323</v>
      </c>
      <c r="L611" s="261" t="s">
        <v>323</v>
      </c>
      <c r="AR611" s="261" t="e">
        <v>#N/A</v>
      </c>
    </row>
    <row r="612" spans="1:44" s="261" customFormat="1">
      <c r="A612" s="261">
        <v>122624</v>
      </c>
      <c r="B612" s="43" t="s">
        <v>3767</v>
      </c>
      <c r="C612" s="261" t="s">
        <v>324</v>
      </c>
      <c r="D612" s="261" t="s">
        <v>324</v>
      </c>
      <c r="E612" s="261" t="s">
        <v>324</v>
      </c>
      <c r="F612" s="261" t="s">
        <v>323</v>
      </c>
      <c r="G612" s="261" t="s">
        <v>323</v>
      </c>
      <c r="H612" s="261" t="s">
        <v>323</v>
      </c>
      <c r="I612" s="261" t="s">
        <v>323</v>
      </c>
      <c r="J612" s="261" t="s">
        <v>323</v>
      </c>
      <c r="K612" s="261" t="s">
        <v>323</v>
      </c>
      <c r="L612" s="261" t="s">
        <v>323</v>
      </c>
      <c r="AR612" s="261" t="e">
        <v>#N/A</v>
      </c>
    </row>
    <row r="613" spans="1:44" s="261" customFormat="1">
      <c r="A613" s="261">
        <v>122625</v>
      </c>
      <c r="B613" s="43" t="s">
        <v>3767</v>
      </c>
      <c r="C613" s="261" t="s">
        <v>324</v>
      </c>
      <c r="D613" s="261" t="s">
        <v>324</v>
      </c>
      <c r="E613" s="261" t="s">
        <v>324</v>
      </c>
      <c r="F613" s="261" t="s">
        <v>324</v>
      </c>
      <c r="G613" s="261" t="s">
        <v>323</v>
      </c>
      <c r="H613" s="261" t="s">
        <v>323</v>
      </c>
      <c r="I613" s="261" t="s">
        <v>323</v>
      </c>
      <c r="J613" s="261" t="s">
        <v>323</v>
      </c>
      <c r="K613" s="261" t="s">
        <v>323</v>
      </c>
      <c r="L613" s="261" t="s">
        <v>323</v>
      </c>
      <c r="AR613" s="261" t="e">
        <v>#N/A</v>
      </c>
    </row>
    <row r="614" spans="1:44" s="261" customFormat="1">
      <c r="A614" s="261">
        <v>122626</v>
      </c>
      <c r="B614" s="43" t="s">
        <v>3767</v>
      </c>
      <c r="C614" s="261" t="s">
        <v>323</v>
      </c>
      <c r="D614" s="261" t="s">
        <v>324</v>
      </c>
      <c r="E614" s="261" t="s">
        <v>323</v>
      </c>
      <c r="F614" s="261" t="s">
        <v>324</v>
      </c>
      <c r="G614" s="261" t="s">
        <v>324</v>
      </c>
      <c r="H614" s="261" t="s">
        <v>323</v>
      </c>
      <c r="I614" s="261" t="s">
        <v>323</v>
      </c>
      <c r="J614" s="261" t="s">
        <v>323</v>
      </c>
      <c r="K614" s="261" t="s">
        <v>323</v>
      </c>
      <c r="L614" s="261" t="s">
        <v>323</v>
      </c>
      <c r="AR614" s="261" t="e">
        <v>#N/A</v>
      </c>
    </row>
    <row r="615" spans="1:44" s="261" customFormat="1">
      <c r="A615" s="261">
        <v>122627</v>
      </c>
      <c r="B615" s="43" t="s">
        <v>3767</v>
      </c>
      <c r="C615" s="261" t="s">
        <v>324</v>
      </c>
      <c r="D615" s="261" t="s">
        <v>324</v>
      </c>
      <c r="E615" s="261" t="s">
        <v>323</v>
      </c>
      <c r="F615" s="261" t="s">
        <v>324</v>
      </c>
      <c r="G615" s="261" t="s">
        <v>323</v>
      </c>
      <c r="H615" s="261" t="s">
        <v>323</v>
      </c>
      <c r="I615" s="261" t="s">
        <v>323</v>
      </c>
      <c r="J615" s="261" t="s">
        <v>323</v>
      </c>
      <c r="K615" s="261" t="s">
        <v>323</v>
      </c>
      <c r="L615" s="261" t="s">
        <v>323</v>
      </c>
      <c r="AR615" s="261" t="e">
        <v>#N/A</v>
      </c>
    </row>
    <row r="616" spans="1:44" s="261" customFormat="1">
      <c r="A616" s="261">
        <v>122628</v>
      </c>
      <c r="B616" s="43" t="s">
        <v>3767</v>
      </c>
      <c r="C616" s="261" t="s">
        <v>324</v>
      </c>
      <c r="D616" s="261" t="s">
        <v>324</v>
      </c>
      <c r="E616" s="261" t="s">
        <v>324</v>
      </c>
      <c r="F616" s="261" t="s">
        <v>323</v>
      </c>
      <c r="G616" s="261" t="s">
        <v>324</v>
      </c>
      <c r="H616" s="261" t="s">
        <v>323</v>
      </c>
      <c r="I616" s="261" t="s">
        <v>323</v>
      </c>
      <c r="J616" s="261" t="s">
        <v>323</v>
      </c>
      <c r="K616" s="261" t="s">
        <v>323</v>
      </c>
      <c r="L616" s="261" t="s">
        <v>323</v>
      </c>
      <c r="AR616" s="261" t="e">
        <v>#N/A</v>
      </c>
    </row>
    <row r="617" spans="1:44" s="261" customFormat="1">
      <c r="A617" s="261">
        <v>122629</v>
      </c>
      <c r="B617" s="43" t="s">
        <v>3767</v>
      </c>
      <c r="C617" s="261" t="s">
        <v>324</v>
      </c>
      <c r="D617" s="261" t="s">
        <v>324</v>
      </c>
      <c r="E617" s="261" t="s">
        <v>324</v>
      </c>
      <c r="F617" s="261" t="s">
        <v>324</v>
      </c>
      <c r="G617" s="261" t="s">
        <v>324</v>
      </c>
      <c r="H617" s="261" t="s">
        <v>323</v>
      </c>
      <c r="I617" s="261" t="s">
        <v>323</v>
      </c>
      <c r="J617" s="261" t="s">
        <v>323</v>
      </c>
      <c r="K617" s="261" t="s">
        <v>323</v>
      </c>
      <c r="L617" s="261" t="s">
        <v>323</v>
      </c>
      <c r="AR617" s="261" t="e">
        <v>#N/A</v>
      </c>
    </row>
    <row r="618" spans="1:44" s="261" customFormat="1">
      <c r="A618" s="261">
        <v>122630</v>
      </c>
      <c r="B618" s="43" t="s">
        <v>3767</v>
      </c>
      <c r="C618" s="261" t="s">
        <v>324</v>
      </c>
      <c r="D618" s="261" t="s">
        <v>324</v>
      </c>
      <c r="E618" s="261" t="s">
        <v>324</v>
      </c>
      <c r="F618" s="261" t="s">
        <v>324</v>
      </c>
      <c r="G618" s="261" t="s">
        <v>324</v>
      </c>
      <c r="H618" s="261" t="s">
        <v>323</v>
      </c>
      <c r="I618" s="261" t="s">
        <v>323</v>
      </c>
      <c r="J618" s="261" t="s">
        <v>323</v>
      </c>
      <c r="K618" s="261" t="s">
        <v>323</v>
      </c>
      <c r="L618" s="261" t="s">
        <v>323</v>
      </c>
      <c r="AR618" s="261" t="e">
        <v>#N/A</v>
      </c>
    </row>
    <row r="619" spans="1:44" s="261" customFormat="1">
      <c r="A619" s="261">
        <v>122631</v>
      </c>
      <c r="B619" s="43" t="s">
        <v>3767</v>
      </c>
      <c r="C619" s="261" t="s">
        <v>324</v>
      </c>
      <c r="D619" s="261" t="s">
        <v>324</v>
      </c>
      <c r="E619" s="261" t="s">
        <v>324</v>
      </c>
      <c r="F619" s="261" t="s">
        <v>323</v>
      </c>
      <c r="G619" s="261" t="s">
        <v>324</v>
      </c>
      <c r="H619" s="261" t="s">
        <v>323</v>
      </c>
      <c r="I619" s="261" t="s">
        <v>323</v>
      </c>
      <c r="J619" s="261" t="s">
        <v>323</v>
      </c>
      <c r="K619" s="261" t="s">
        <v>323</v>
      </c>
      <c r="L619" s="261" t="s">
        <v>323</v>
      </c>
      <c r="AR619" s="261" t="e">
        <v>#N/A</v>
      </c>
    </row>
    <row r="620" spans="1:44" s="261" customFormat="1">
      <c r="A620" s="261">
        <v>122632</v>
      </c>
      <c r="B620" s="43" t="s">
        <v>3767</v>
      </c>
      <c r="C620" s="261" t="s">
        <v>324</v>
      </c>
      <c r="D620" s="261" t="s">
        <v>324</v>
      </c>
      <c r="E620" s="261" t="s">
        <v>324</v>
      </c>
      <c r="F620" s="261" t="s">
        <v>324</v>
      </c>
      <c r="G620" s="261" t="s">
        <v>324</v>
      </c>
      <c r="H620" s="261" t="s">
        <v>323</v>
      </c>
      <c r="I620" s="261" t="s">
        <v>323</v>
      </c>
      <c r="J620" s="261" t="s">
        <v>323</v>
      </c>
      <c r="K620" s="261" t="s">
        <v>323</v>
      </c>
      <c r="L620" s="261" t="s">
        <v>323</v>
      </c>
      <c r="AR620" s="261" t="e">
        <v>#N/A</v>
      </c>
    </row>
    <row r="621" spans="1:44" s="261" customFormat="1">
      <c r="A621" s="261">
        <v>122633</v>
      </c>
      <c r="B621" s="43" t="s">
        <v>3767</v>
      </c>
      <c r="C621" s="261" t="s">
        <v>324</v>
      </c>
      <c r="D621" s="261" t="s">
        <v>323</v>
      </c>
      <c r="E621" s="261" t="s">
        <v>324</v>
      </c>
      <c r="F621" s="261" t="s">
        <v>324</v>
      </c>
      <c r="G621" s="261" t="s">
        <v>323</v>
      </c>
      <c r="H621" s="261" t="s">
        <v>323</v>
      </c>
      <c r="I621" s="261" t="s">
        <v>323</v>
      </c>
      <c r="J621" s="261" t="s">
        <v>323</v>
      </c>
      <c r="K621" s="261" t="s">
        <v>323</v>
      </c>
      <c r="L621" s="261" t="s">
        <v>323</v>
      </c>
      <c r="AR621" s="261" t="e">
        <v>#N/A</v>
      </c>
    </row>
    <row r="622" spans="1:44" s="261" customFormat="1">
      <c r="A622" s="261">
        <v>122634</v>
      </c>
      <c r="B622" s="43" t="s">
        <v>3767</v>
      </c>
      <c r="C622" s="261" t="s">
        <v>324</v>
      </c>
      <c r="D622" s="261" t="s">
        <v>324</v>
      </c>
      <c r="E622" s="261" t="s">
        <v>324</v>
      </c>
      <c r="F622" s="261" t="s">
        <v>324</v>
      </c>
      <c r="G622" s="261" t="s">
        <v>324</v>
      </c>
      <c r="H622" s="261" t="s">
        <v>323</v>
      </c>
      <c r="I622" s="261" t="s">
        <v>323</v>
      </c>
      <c r="J622" s="261" t="s">
        <v>323</v>
      </c>
      <c r="K622" s="261" t="s">
        <v>323</v>
      </c>
      <c r="L622" s="261" t="s">
        <v>323</v>
      </c>
      <c r="AR622" s="261" t="e">
        <v>#N/A</v>
      </c>
    </row>
    <row r="623" spans="1:44" s="261" customFormat="1">
      <c r="A623" s="261">
        <v>122635</v>
      </c>
      <c r="B623" s="43" t="s">
        <v>3767</v>
      </c>
      <c r="C623" s="261" t="s">
        <v>324</v>
      </c>
      <c r="D623" s="261" t="s">
        <v>324</v>
      </c>
      <c r="E623" s="261" t="s">
        <v>324</v>
      </c>
      <c r="F623" s="261" t="s">
        <v>324</v>
      </c>
      <c r="G623" s="261" t="s">
        <v>324</v>
      </c>
      <c r="H623" s="261" t="s">
        <v>323</v>
      </c>
      <c r="I623" s="261" t="s">
        <v>323</v>
      </c>
      <c r="J623" s="261" t="s">
        <v>323</v>
      </c>
      <c r="K623" s="261" t="s">
        <v>323</v>
      </c>
      <c r="L623" s="261" t="s">
        <v>323</v>
      </c>
      <c r="AR623" s="261" t="e">
        <v>#N/A</v>
      </c>
    </row>
    <row r="624" spans="1:44" s="261" customFormat="1">
      <c r="A624" s="261">
        <v>122636</v>
      </c>
      <c r="B624" s="43" t="s">
        <v>3767</v>
      </c>
      <c r="C624" s="261" t="s">
        <v>324</v>
      </c>
      <c r="D624" s="261" t="s">
        <v>324</v>
      </c>
      <c r="E624" s="261" t="s">
        <v>324</v>
      </c>
      <c r="F624" s="261" t="s">
        <v>324</v>
      </c>
      <c r="G624" s="261" t="s">
        <v>324</v>
      </c>
      <c r="H624" s="261" t="s">
        <v>323</v>
      </c>
      <c r="I624" s="261" t="s">
        <v>323</v>
      </c>
      <c r="J624" s="261" t="s">
        <v>323</v>
      </c>
      <c r="K624" s="261" t="s">
        <v>323</v>
      </c>
      <c r="L624" s="261" t="s">
        <v>323</v>
      </c>
      <c r="AR624" s="261" t="e">
        <v>#N/A</v>
      </c>
    </row>
    <row r="625" spans="1:44" s="261" customFormat="1">
      <c r="A625" s="261">
        <v>122637</v>
      </c>
      <c r="B625" s="43" t="s">
        <v>3767</v>
      </c>
      <c r="C625" s="261" t="s">
        <v>324</v>
      </c>
      <c r="D625" s="261" t="s">
        <v>324</v>
      </c>
      <c r="E625" s="261" t="s">
        <v>324</v>
      </c>
      <c r="F625" s="261" t="s">
        <v>323</v>
      </c>
      <c r="G625" s="261" t="s">
        <v>323</v>
      </c>
      <c r="H625" s="261" t="s">
        <v>323</v>
      </c>
      <c r="I625" s="261" t="s">
        <v>323</v>
      </c>
      <c r="J625" s="261" t="s">
        <v>323</v>
      </c>
      <c r="K625" s="261" t="s">
        <v>323</v>
      </c>
      <c r="L625" s="261" t="s">
        <v>323</v>
      </c>
      <c r="AR625" s="261" t="e">
        <v>#N/A</v>
      </c>
    </row>
    <row r="626" spans="1:44" s="261" customFormat="1">
      <c r="A626" s="261">
        <v>122638</v>
      </c>
      <c r="B626" s="43" t="s">
        <v>3767</v>
      </c>
      <c r="C626" s="261" t="s">
        <v>324</v>
      </c>
      <c r="D626" s="261" t="s">
        <v>324</v>
      </c>
      <c r="E626" s="261" t="s">
        <v>324</v>
      </c>
      <c r="F626" s="261" t="s">
        <v>324</v>
      </c>
      <c r="G626" s="261" t="s">
        <v>324</v>
      </c>
      <c r="H626" s="261" t="s">
        <v>323</v>
      </c>
      <c r="I626" s="261" t="s">
        <v>323</v>
      </c>
      <c r="J626" s="261" t="s">
        <v>323</v>
      </c>
      <c r="K626" s="261" t="s">
        <v>323</v>
      </c>
      <c r="L626" s="261" t="s">
        <v>323</v>
      </c>
      <c r="AR626" s="261" t="e">
        <v>#N/A</v>
      </c>
    </row>
    <row r="627" spans="1:44" s="261" customFormat="1">
      <c r="A627" s="261">
        <v>122639</v>
      </c>
      <c r="B627" s="43" t="s">
        <v>3767</v>
      </c>
      <c r="C627" s="261" t="s">
        <v>324</v>
      </c>
      <c r="D627" s="261" t="s">
        <v>324</v>
      </c>
      <c r="E627" s="261" t="s">
        <v>324</v>
      </c>
      <c r="F627" s="261" t="s">
        <v>324</v>
      </c>
      <c r="G627" s="261" t="s">
        <v>324</v>
      </c>
      <c r="H627" s="261" t="s">
        <v>323</v>
      </c>
      <c r="I627" s="261" t="s">
        <v>323</v>
      </c>
      <c r="J627" s="261" t="s">
        <v>323</v>
      </c>
      <c r="K627" s="261" t="s">
        <v>323</v>
      </c>
      <c r="L627" s="261" t="s">
        <v>323</v>
      </c>
      <c r="AR627" s="261" t="e">
        <v>#N/A</v>
      </c>
    </row>
    <row r="628" spans="1:44" s="261" customFormat="1">
      <c r="A628" s="261">
        <v>122640</v>
      </c>
      <c r="B628" s="43" t="s">
        <v>3767</v>
      </c>
      <c r="C628" s="261" t="s">
        <v>324</v>
      </c>
      <c r="D628" s="261" t="s">
        <v>324</v>
      </c>
      <c r="E628" s="261" t="s">
        <v>323</v>
      </c>
      <c r="F628" s="261" t="s">
        <v>324</v>
      </c>
      <c r="G628" s="261" t="s">
        <v>323</v>
      </c>
      <c r="H628" s="261" t="s">
        <v>323</v>
      </c>
      <c r="I628" s="261" t="s">
        <v>323</v>
      </c>
      <c r="J628" s="261" t="s">
        <v>323</v>
      </c>
      <c r="K628" s="261" t="s">
        <v>323</v>
      </c>
      <c r="L628" s="261" t="s">
        <v>323</v>
      </c>
      <c r="AR628" s="261" t="e">
        <v>#N/A</v>
      </c>
    </row>
    <row r="629" spans="1:44" s="261" customFormat="1">
      <c r="A629" s="261">
        <v>122641</v>
      </c>
      <c r="B629" s="43" t="s">
        <v>3767</v>
      </c>
      <c r="C629" s="261" t="s">
        <v>324</v>
      </c>
      <c r="D629" s="261" t="s">
        <v>324</v>
      </c>
      <c r="E629" s="261" t="s">
        <v>324</v>
      </c>
      <c r="F629" s="261" t="s">
        <v>324</v>
      </c>
      <c r="G629" s="261" t="s">
        <v>323</v>
      </c>
      <c r="H629" s="261" t="s">
        <v>323</v>
      </c>
      <c r="I629" s="261" t="s">
        <v>323</v>
      </c>
      <c r="J629" s="261" t="s">
        <v>323</v>
      </c>
      <c r="K629" s="261" t="s">
        <v>323</v>
      </c>
      <c r="L629" s="261" t="s">
        <v>323</v>
      </c>
      <c r="AR629" s="261" t="e">
        <v>#N/A</v>
      </c>
    </row>
    <row r="630" spans="1:44" s="261" customFormat="1">
      <c r="A630" s="261">
        <v>122642</v>
      </c>
      <c r="B630" s="43" t="s">
        <v>3767</v>
      </c>
      <c r="C630" s="261" t="s">
        <v>324</v>
      </c>
      <c r="D630" s="261" t="s">
        <v>324</v>
      </c>
      <c r="E630" s="261" t="s">
        <v>324</v>
      </c>
      <c r="F630" s="261" t="s">
        <v>324</v>
      </c>
      <c r="G630" s="261" t="s">
        <v>323</v>
      </c>
      <c r="H630" s="261" t="s">
        <v>323</v>
      </c>
      <c r="I630" s="261" t="s">
        <v>323</v>
      </c>
      <c r="J630" s="261" t="s">
        <v>323</v>
      </c>
      <c r="K630" s="261" t="s">
        <v>323</v>
      </c>
      <c r="L630" s="261" t="s">
        <v>323</v>
      </c>
      <c r="AR630" s="261" t="e">
        <v>#N/A</v>
      </c>
    </row>
    <row r="631" spans="1:44" s="261" customFormat="1">
      <c r="A631" s="261">
        <v>122643</v>
      </c>
      <c r="B631" s="43" t="s">
        <v>3767</v>
      </c>
      <c r="C631" s="261" t="s">
        <v>324</v>
      </c>
      <c r="D631" s="261" t="s">
        <v>323</v>
      </c>
      <c r="E631" s="261" t="s">
        <v>323</v>
      </c>
      <c r="F631" s="261" t="s">
        <v>324</v>
      </c>
      <c r="G631" s="261" t="s">
        <v>323</v>
      </c>
      <c r="H631" s="261" t="s">
        <v>323</v>
      </c>
      <c r="I631" s="261" t="s">
        <v>323</v>
      </c>
      <c r="J631" s="261" t="s">
        <v>323</v>
      </c>
      <c r="K631" s="261" t="s">
        <v>323</v>
      </c>
      <c r="L631" s="261" t="s">
        <v>323</v>
      </c>
      <c r="AR631" s="261" t="e">
        <v>#N/A</v>
      </c>
    </row>
    <row r="632" spans="1:44" s="261" customFormat="1">
      <c r="A632" s="261">
        <v>122644</v>
      </c>
      <c r="B632" s="43" t="s">
        <v>3767</v>
      </c>
      <c r="C632" s="261" t="s">
        <v>323</v>
      </c>
      <c r="D632" s="261" t="s">
        <v>323</v>
      </c>
      <c r="E632" s="261" t="s">
        <v>324</v>
      </c>
      <c r="F632" s="261" t="s">
        <v>324</v>
      </c>
      <c r="G632" s="261" t="s">
        <v>323</v>
      </c>
      <c r="H632" s="261" t="s">
        <v>323</v>
      </c>
      <c r="I632" s="261" t="s">
        <v>323</v>
      </c>
      <c r="J632" s="261" t="s">
        <v>323</v>
      </c>
      <c r="K632" s="261" t="s">
        <v>323</v>
      </c>
      <c r="L632" s="261" t="s">
        <v>323</v>
      </c>
      <c r="AR632" s="261" t="e">
        <v>#N/A</v>
      </c>
    </row>
    <row r="633" spans="1:44" s="261" customFormat="1">
      <c r="A633" s="261">
        <v>122645</v>
      </c>
      <c r="B633" s="43" t="s">
        <v>3767</v>
      </c>
      <c r="C633" s="261" t="s">
        <v>324</v>
      </c>
      <c r="D633" s="261" t="s">
        <v>323</v>
      </c>
      <c r="E633" s="261" t="s">
        <v>324</v>
      </c>
      <c r="F633" s="261" t="s">
        <v>323</v>
      </c>
      <c r="G633" s="261" t="s">
        <v>324</v>
      </c>
      <c r="H633" s="261" t="s">
        <v>323</v>
      </c>
      <c r="I633" s="261" t="s">
        <v>323</v>
      </c>
      <c r="J633" s="261" t="s">
        <v>323</v>
      </c>
      <c r="K633" s="261" t="s">
        <v>323</v>
      </c>
      <c r="L633" s="261" t="s">
        <v>323</v>
      </c>
      <c r="AR633" s="261" t="e">
        <v>#N/A</v>
      </c>
    </row>
    <row r="634" spans="1:44" s="261" customFormat="1">
      <c r="A634" s="261">
        <v>122646</v>
      </c>
      <c r="B634" s="43" t="s">
        <v>3767</v>
      </c>
      <c r="C634" s="261" t="s">
        <v>324</v>
      </c>
      <c r="D634" s="261" t="s">
        <v>324</v>
      </c>
      <c r="E634" s="261" t="s">
        <v>324</v>
      </c>
      <c r="F634" s="261" t="s">
        <v>324</v>
      </c>
      <c r="G634" s="261" t="s">
        <v>324</v>
      </c>
      <c r="H634" s="261" t="s">
        <v>323</v>
      </c>
      <c r="I634" s="261" t="s">
        <v>323</v>
      </c>
      <c r="J634" s="261" t="s">
        <v>323</v>
      </c>
      <c r="K634" s="261" t="s">
        <v>323</v>
      </c>
      <c r="L634" s="261" t="s">
        <v>323</v>
      </c>
      <c r="AR634" s="261" t="e">
        <v>#N/A</v>
      </c>
    </row>
    <row r="635" spans="1:44" s="261" customFormat="1">
      <c r="A635" s="261">
        <v>122647</v>
      </c>
      <c r="B635" s="43" t="s">
        <v>3767</v>
      </c>
      <c r="C635" s="261" t="s">
        <v>324</v>
      </c>
      <c r="D635" s="261" t="s">
        <v>324</v>
      </c>
      <c r="E635" s="261" t="s">
        <v>324</v>
      </c>
      <c r="F635" s="261" t="s">
        <v>324</v>
      </c>
      <c r="G635" s="261" t="s">
        <v>324</v>
      </c>
      <c r="H635" s="261" t="s">
        <v>323</v>
      </c>
      <c r="I635" s="261" t="s">
        <v>323</v>
      </c>
      <c r="J635" s="261" t="s">
        <v>323</v>
      </c>
      <c r="K635" s="261" t="s">
        <v>323</v>
      </c>
      <c r="L635" s="261" t="s">
        <v>323</v>
      </c>
      <c r="AR635" s="261" t="e">
        <v>#N/A</v>
      </c>
    </row>
    <row r="636" spans="1:44" s="261" customFormat="1">
      <c r="A636" s="261">
        <v>122648</v>
      </c>
      <c r="B636" s="43" t="s">
        <v>3767</v>
      </c>
      <c r="C636" s="261" t="s">
        <v>324</v>
      </c>
      <c r="D636" s="261" t="s">
        <v>324</v>
      </c>
      <c r="E636" s="261" t="s">
        <v>324</v>
      </c>
      <c r="F636" s="261" t="s">
        <v>324</v>
      </c>
      <c r="G636" s="261" t="s">
        <v>324</v>
      </c>
      <c r="H636" s="261" t="s">
        <v>323</v>
      </c>
      <c r="I636" s="261" t="s">
        <v>323</v>
      </c>
      <c r="J636" s="261" t="s">
        <v>323</v>
      </c>
      <c r="K636" s="261" t="s">
        <v>323</v>
      </c>
      <c r="L636" s="261" t="s">
        <v>323</v>
      </c>
      <c r="AR636" s="261" t="e">
        <v>#N/A</v>
      </c>
    </row>
    <row r="637" spans="1:44" s="261" customFormat="1">
      <c r="A637" s="261">
        <v>122649</v>
      </c>
      <c r="B637" s="43" t="s">
        <v>3767</v>
      </c>
      <c r="C637" s="261" t="s">
        <v>324</v>
      </c>
      <c r="D637" s="261" t="s">
        <v>323</v>
      </c>
      <c r="E637" s="261" t="s">
        <v>324</v>
      </c>
      <c r="F637" s="261" t="s">
        <v>324</v>
      </c>
      <c r="G637" s="261" t="s">
        <v>323</v>
      </c>
      <c r="H637" s="261" t="s">
        <v>323</v>
      </c>
      <c r="I637" s="261" t="s">
        <v>323</v>
      </c>
      <c r="J637" s="261" t="s">
        <v>323</v>
      </c>
      <c r="K637" s="261" t="s">
        <v>323</v>
      </c>
      <c r="L637" s="261" t="s">
        <v>323</v>
      </c>
      <c r="AR637" s="261" t="e">
        <v>#N/A</v>
      </c>
    </row>
    <row r="638" spans="1:44" s="261" customFormat="1">
      <c r="A638" s="261">
        <v>122650</v>
      </c>
      <c r="B638" s="43" t="s">
        <v>3767</v>
      </c>
      <c r="C638" s="261" t="s">
        <v>323</v>
      </c>
      <c r="D638" s="261" t="s">
        <v>324</v>
      </c>
      <c r="E638" s="261" t="s">
        <v>323</v>
      </c>
      <c r="F638" s="261" t="s">
        <v>323</v>
      </c>
      <c r="G638" s="261" t="s">
        <v>324</v>
      </c>
      <c r="H638" s="261" t="s">
        <v>323</v>
      </c>
      <c r="I638" s="261" t="s">
        <v>323</v>
      </c>
      <c r="J638" s="261" t="s">
        <v>323</v>
      </c>
      <c r="K638" s="261" t="s">
        <v>323</v>
      </c>
      <c r="L638" s="261" t="s">
        <v>323</v>
      </c>
      <c r="AR638" s="261" t="e">
        <v>#N/A</v>
      </c>
    </row>
    <row r="639" spans="1:44" s="261" customFormat="1">
      <c r="A639" s="261">
        <v>122651</v>
      </c>
      <c r="B639" s="43" t="s">
        <v>3767</v>
      </c>
      <c r="C639" s="261" t="s">
        <v>324</v>
      </c>
      <c r="D639" s="261" t="s">
        <v>323</v>
      </c>
      <c r="E639" s="261" t="s">
        <v>323</v>
      </c>
      <c r="F639" s="261" t="s">
        <v>323</v>
      </c>
      <c r="G639" s="261" t="s">
        <v>324</v>
      </c>
      <c r="H639" s="261" t="s">
        <v>323</v>
      </c>
      <c r="I639" s="261" t="s">
        <v>323</v>
      </c>
      <c r="J639" s="261" t="s">
        <v>323</v>
      </c>
      <c r="K639" s="261" t="s">
        <v>323</v>
      </c>
      <c r="L639" s="261" t="s">
        <v>323</v>
      </c>
      <c r="AR639" s="261" t="e">
        <v>#N/A</v>
      </c>
    </row>
    <row r="640" spans="1:44" s="261" customFormat="1">
      <c r="A640" s="261">
        <v>122652</v>
      </c>
      <c r="B640" s="43" t="s">
        <v>3767</v>
      </c>
      <c r="C640" s="261" t="s">
        <v>324</v>
      </c>
      <c r="D640" s="261" t="s">
        <v>324</v>
      </c>
      <c r="E640" s="261" t="s">
        <v>323</v>
      </c>
      <c r="F640" s="261" t="s">
        <v>323</v>
      </c>
      <c r="G640" s="261" t="s">
        <v>323</v>
      </c>
      <c r="H640" s="261" t="s">
        <v>323</v>
      </c>
      <c r="I640" s="261" t="s">
        <v>323</v>
      </c>
      <c r="J640" s="261" t="s">
        <v>323</v>
      </c>
      <c r="K640" s="261" t="s">
        <v>323</v>
      </c>
      <c r="L640" s="261" t="s">
        <v>323</v>
      </c>
      <c r="AR640" s="261" t="e">
        <v>#N/A</v>
      </c>
    </row>
    <row r="641" spans="1:44" s="261" customFormat="1">
      <c r="A641" s="261">
        <v>122653</v>
      </c>
      <c r="B641" s="43" t="s">
        <v>3767</v>
      </c>
      <c r="C641" s="261" t="s">
        <v>324</v>
      </c>
      <c r="D641" s="261" t="s">
        <v>324</v>
      </c>
      <c r="E641" s="261" t="s">
        <v>324</v>
      </c>
      <c r="F641" s="261" t="s">
        <v>324</v>
      </c>
      <c r="G641" s="261" t="s">
        <v>324</v>
      </c>
      <c r="H641" s="261" t="s">
        <v>323</v>
      </c>
      <c r="I641" s="261" t="s">
        <v>323</v>
      </c>
      <c r="J641" s="261" t="s">
        <v>323</v>
      </c>
      <c r="K641" s="261" t="s">
        <v>323</v>
      </c>
      <c r="L641" s="261" t="s">
        <v>323</v>
      </c>
      <c r="AR641" s="261" t="e">
        <v>#N/A</v>
      </c>
    </row>
    <row r="642" spans="1:44" s="261" customFormat="1">
      <c r="A642" s="261">
        <v>122654</v>
      </c>
      <c r="B642" s="43" t="s">
        <v>3767</v>
      </c>
      <c r="C642" s="261" t="s">
        <v>324</v>
      </c>
      <c r="D642" s="261" t="s">
        <v>324</v>
      </c>
      <c r="E642" s="261" t="s">
        <v>324</v>
      </c>
      <c r="F642" s="261" t="s">
        <v>324</v>
      </c>
      <c r="G642" s="261" t="s">
        <v>324</v>
      </c>
      <c r="H642" s="261" t="s">
        <v>323</v>
      </c>
      <c r="I642" s="261" t="s">
        <v>323</v>
      </c>
      <c r="J642" s="261" t="s">
        <v>323</v>
      </c>
      <c r="K642" s="261" t="s">
        <v>323</v>
      </c>
      <c r="L642" s="261" t="s">
        <v>323</v>
      </c>
      <c r="AR642" s="261" t="e">
        <v>#N/A</v>
      </c>
    </row>
    <row r="643" spans="1:44" s="261" customFormat="1">
      <c r="A643" s="261">
        <v>122655</v>
      </c>
      <c r="B643" s="43" t="s">
        <v>3767</v>
      </c>
      <c r="C643" s="261" t="s">
        <v>323</v>
      </c>
      <c r="D643" s="261" t="s">
        <v>324</v>
      </c>
      <c r="E643" s="261" t="s">
        <v>323</v>
      </c>
      <c r="F643" s="261" t="s">
        <v>324</v>
      </c>
      <c r="G643" s="261" t="s">
        <v>323</v>
      </c>
      <c r="H643" s="261" t="s">
        <v>323</v>
      </c>
      <c r="I643" s="261" t="s">
        <v>323</v>
      </c>
      <c r="J643" s="261" t="s">
        <v>323</v>
      </c>
      <c r="K643" s="261" t="s">
        <v>323</v>
      </c>
      <c r="L643" s="261" t="s">
        <v>323</v>
      </c>
      <c r="AR643" s="261" t="e">
        <v>#N/A</v>
      </c>
    </row>
    <row r="644" spans="1:44" s="261" customFormat="1">
      <c r="A644" s="261">
        <v>122656</v>
      </c>
      <c r="B644" s="43" t="s">
        <v>3767</v>
      </c>
      <c r="C644" s="261" t="s">
        <v>324</v>
      </c>
      <c r="D644" s="261" t="s">
        <v>324</v>
      </c>
      <c r="E644" s="261" t="s">
        <v>324</v>
      </c>
      <c r="F644" s="261" t="s">
        <v>324</v>
      </c>
      <c r="G644" s="261" t="s">
        <v>324</v>
      </c>
      <c r="H644" s="261" t="s">
        <v>323</v>
      </c>
      <c r="I644" s="261" t="s">
        <v>323</v>
      </c>
      <c r="J644" s="261" t="s">
        <v>323</v>
      </c>
      <c r="K644" s="261" t="s">
        <v>323</v>
      </c>
      <c r="L644" s="261" t="s">
        <v>323</v>
      </c>
      <c r="AR644" s="261" t="e">
        <v>#N/A</v>
      </c>
    </row>
    <row r="645" spans="1:44" s="261" customFormat="1">
      <c r="A645" s="261">
        <v>122657</v>
      </c>
      <c r="B645" s="43" t="s">
        <v>3767</v>
      </c>
      <c r="C645" s="261" t="s">
        <v>324</v>
      </c>
      <c r="D645" s="261" t="s">
        <v>324</v>
      </c>
      <c r="E645" s="261" t="s">
        <v>324</v>
      </c>
      <c r="F645" s="261" t="s">
        <v>323</v>
      </c>
      <c r="G645" s="261" t="s">
        <v>323</v>
      </c>
      <c r="H645" s="261" t="s">
        <v>323</v>
      </c>
      <c r="I645" s="261" t="s">
        <v>323</v>
      </c>
      <c r="J645" s="261" t="s">
        <v>323</v>
      </c>
      <c r="K645" s="261" t="s">
        <v>323</v>
      </c>
      <c r="L645" s="261" t="s">
        <v>323</v>
      </c>
      <c r="AR645" s="261" t="e">
        <v>#N/A</v>
      </c>
    </row>
    <row r="646" spans="1:44" s="261" customFormat="1">
      <c r="A646" s="261">
        <v>122658</v>
      </c>
      <c r="B646" s="43" t="s">
        <v>3767</v>
      </c>
      <c r="C646" s="261" t="s">
        <v>324</v>
      </c>
      <c r="D646" s="261" t="s">
        <v>323</v>
      </c>
      <c r="E646" s="261" t="s">
        <v>324</v>
      </c>
      <c r="F646" s="261" t="s">
        <v>324</v>
      </c>
      <c r="G646" s="261" t="s">
        <v>323</v>
      </c>
      <c r="H646" s="261" t="s">
        <v>323</v>
      </c>
      <c r="I646" s="261" t="s">
        <v>323</v>
      </c>
      <c r="J646" s="261" t="s">
        <v>323</v>
      </c>
      <c r="K646" s="261" t="s">
        <v>323</v>
      </c>
      <c r="L646" s="261" t="s">
        <v>323</v>
      </c>
      <c r="AR646" s="261" t="e">
        <v>#N/A</v>
      </c>
    </row>
    <row r="647" spans="1:44" s="261" customFormat="1">
      <c r="A647" s="261">
        <v>122659</v>
      </c>
      <c r="B647" s="43" t="s">
        <v>3767</v>
      </c>
      <c r="C647" s="261" t="s">
        <v>324</v>
      </c>
      <c r="D647" s="261" t="s">
        <v>324</v>
      </c>
      <c r="E647" s="261" t="s">
        <v>324</v>
      </c>
      <c r="F647" s="261" t="s">
        <v>324</v>
      </c>
      <c r="G647" s="261" t="s">
        <v>324</v>
      </c>
      <c r="H647" s="261" t="s">
        <v>323</v>
      </c>
      <c r="I647" s="261" t="s">
        <v>323</v>
      </c>
      <c r="J647" s="261" t="s">
        <v>323</v>
      </c>
      <c r="K647" s="261" t="s">
        <v>323</v>
      </c>
      <c r="L647" s="261" t="s">
        <v>323</v>
      </c>
      <c r="AR647" s="261" t="e">
        <v>#N/A</v>
      </c>
    </row>
    <row r="648" spans="1:44" s="261" customFormat="1">
      <c r="A648" s="261">
        <v>122660</v>
      </c>
      <c r="B648" s="43" t="s">
        <v>3767</v>
      </c>
      <c r="C648" s="261" t="s">
        <v>324</v>
      </c>
      <c r="D648" s="261" t="s">
        <v>324</v>
      </c>
      <c r="E648" s="261" t="s">
        <v>324</v>
      </c>
      <c r="F648" s="261" t="s">
        <v>324</v>
      </c>
      <c r="G648" s="261" t="s">
        <v>324</v>
      </c>
      <c r="H648" s="261" t="s">
        <v>323</v>
      </c>
      <c r="I648" s="261" t="s">
        <v>323</v>
      </c>
      <c r="J648" s="261" t="s">
        <v>323</v>
      </c>
      <c r="K648" s="261" t="s">
        <v>323</v>
      </c>
      <c r="L648" s="261" t="s">
        <v>323</v>
      </c>
      <c r="AR648" s="261" t="e">
        <v>#N/A</v>
      </c>
    </row>
    <row r="649" spans="1:44" s="261" customFormat="1">
      <c r="A649" s="261">
        <v>122661</v>
      </c>
      <c r="B649" s="43" t="s">
        <v>3767</v>
      </c>
      <c r="C649" s="261" t="s">
        <v>324</v>
      </c>
      <c r="D649" s="261" t="s">
        <v>324</v>
      </c>
      <c r="E649" s="261" t="s">
        <v>324</v>
      </c>
      <c r="F649" s="261" t="s">
        <v>324</v>
      </c>
      <c r="G649" s="261" t="s">
        <v>324</v>
      </c>
      <c r="H649" s="261" t="s">
        <v>323</v>
      </c>
      <c r="I649" s="261" t="s">
        <v>323</v>
      </c>
      <c r="J649" s="261" t="s">
        <v>323</v>
      </c>
      <c r="K649" s="261" t="s">
        <v>323</v>
      </c>
      <c r="L649" s="261" t="s">
        <v>323</v>
      </c>
      <c r="AR649" s="261" t="e">
        <v>#N/A</v>
      </c>
    </row>
    <row r="650" spans="1:44" s="261" customFormat="1">
      <c r="A650" s="261">
        <v>122662</v>
      </c>
      <c r="B650" s="43" t="s">
        <v>3767</v>
      </c>
      <c r="C650" s="261" t="s">
        <v>324</v>
      </c>
      <c r="D650" s="261" t="s">
        <v>324</v>
      </c>
      <c r="E650" s="261" t="s">
        <v>324</v>
      </c>
      <c r="F650" s="261" t="s">
        <v>324</v>
      </c>
      <c r="G650" s="261" t="s">
        <v>324</v>
      </c>
      <c r="H650" s="261" t="s">
        <v>323</v>
      </c>
      <c r="I650" s="261" t="s">
        <v>323</v>
      </c>
      <c r="J650" s="261" t="s">
        <v>323</v>
      </c>
      <c r="K650" s="261" t="s">
        <v>323</v>
      </c>
      <c r="L650" s="261" t="s">
        <v>323</v>
      </c>
      <c r="AR650" s="261" t="e">
        <v>#N/A</v>
      </c>
    </row>
    <row r="651" spans="1:44" s="261" customFormat="1">
      <c r="A651" s="261">
        <v>122663</v>
      </c>
      <c r="B651" s="43" t="s">
        <v>3767</v>
      </c>
      <c r="C651" s="261" t="s">
        <v>324</v>
      </c>
      <c r="D651" s="261" t="s">
        <v>324</v>
      </c>
      <c r="E651" s="261" t="s">
        <v>324</v>
      </c>
      <c r="F651" s="261" t="s">
        <v>323</v>
      </c>
      <c r="G651" s="261" t="s">
        <v>323</v>
      </c>
      <c r="H651" s="261" t="s">
        <v>323</v>
      </c>
      <c r="I651" s="261" t="s">
        <v>323</v>
      </c>
      <c r="J651" s="261" t="s">
        <v>323</v>
      </c>
      <c r="K651" s="261" t="s">
        <v>323</v>
      </c>
      <c r="L651" s="261" t="s">
        <v>323</v>
      </c>
      <c r="AR651" s="261" t="e">
        <v>#N/A</v>
      </c>
    </row>
    <row r="652" spans="1:44" s="261" customFormat="1">
      <c r="A652" s="261">
        <v>122664</v>
      </c>
      <c r="B652" s="43" t="s">
        <v>3767</v>
      </c>
      <c r="C652" s="261" t="s">
        <v>324</v>
      </c>
      <c r="D652" s="261" t="s">
        <v>323</v>
      </c>
      <c r="E652" s="261" t="s">
        <v>323</v>
      </c>
      <c r="F652" s="261" t="s">
        <v>323</v>
      </c>
      <c r="G652" s="261" t="s">
        <v>324</v>
      </c>
      <c r="H652" s="261" t="s">
        <v>323</v>
      </c>
      <c r="I652" s="261" t="s">
        <v>323</v>
      </c>
      <c r="J652" s="261" t="s">
        <v>323</v>
      </c>
      <c r="K652" s="261" t="s">
        <v>323</v>
      </c>
      <c r="L652" s="261" t="s">
        <v>323</v>
      </c>
      <c r="AR652" s="261" t="e">
        <v>#N/A</v>
      </c>
    </row>
    <row r="653" spans="1:44" s="261" customFormat="1">
      <c r="A653" s="261">
        <v>122665</v>
      </c>
      <c r="B653" s="43" t="s">
        <v>3767</v>
      </c>
      <c r="C653" s="261" t="s">
        <v>324</v>
      </c>
      <c r="D653" s="261" t="s">
        <v>323</v>
      </c>
      <c r="E653" s="261" t="s">
        <v>323</v>
      </c>
      <c r="F653" s="261" t="s">
        <v>323</v>
      </c>
      <c r="G653" s="261" t="s">
        <v>324</v>
      </c>
      <c r="H653" s="261" t="s">
        <v>323</v>
      </c>
      <c r="I653" s="261" t="s">
        <v>323</v>
      </c>
      <c r="J653" s="261" t="s">
        <v>323</v>
      </c>
      <c r="K653" s="261" t="s">
        <v>323</v>
      </c>
      <c r="L653" s="261" t="s">
        <v>323</v>
      </c>
      <c r="AR653" s="261" t="e">
        <v>#N/A</v>
      </c>
    </row>
    <row r="654" spans="1:44" s="261" customFormat="1">
      <c r="A654" s="261">
        <v>122666</v>
      </c>
      <c r="B654" s="43" t="s">
        <v>3767</v>
      </c>
      <c r="C654" s="261" t="s">
        <v>324</v>
      </c>
      <c r="D654" s="261" t="s">
        <v>324</v>
      </c>
      <c r="E654" s="261" t="s">
        <v>324</v>
      </c>
      <c r="F654" s="261" t="s">
        <v>324</v>
      </c>
      <c r="G654" s="261" t="s">
        <v>324</v>
      </c>
      <c r="H654" s="261" t="s">
        <v>323</v>
      </c>
      <c r="I654" s="261" t="s">
        <v>323</v>
      </c>
      <c r="J654" s="261" t="s">
        <v>323</v>
      </c>
      <c r="K654" s="261" t="s">
        <v>323</v>
      </c>
      <c r="L654" s="261" t="s">
        <v>323</v>
      </c>
      <c r="AR654" s="261" t="e">
        <v>#N/A</v>
      </c>
    </row>
    <row r="655" spans="1:44" s="261" customFormat="1">
      <c r="A655" s="261">
        <v>122667</v>
      </c>
      <c r="B655" s="43" t="s">
        <v>3767</v>
      </c>
      <c r="C655" s="261" t="s">
        <v>323</v>
      </c>
      <c r="D655" s="261" t="s">
        <v>324</v>
      </c>
      <c r="E655" s="261" t="s">
        <v>323</v>
      </c>
      <c r="F655" s="261" t="s">
        <v>323</v>
      </c>
      <c r="G655" s="261" t="s">
        <v>324</v>
      </c>
      <c r="H655" s="261" t="s">
        <v>323</v>
      </c>
      <c r="I655" s="261" t="s">
        <v>323</v>
      </c>
      <c r="J655" s="261" t="s">
        <v>323</v>
      </c>
      <c r="K655" s="261" t="s">
        <v>323</v>
      </c>
      <c r="L655" s="261" t="s">
        <v>323</v>
      </c>
      <c r="AR655" s="261" t="e">
        <v>#N/A</v>
      </c>
    </row>
    <row r="656" spans="1:44" s="261" customFormat="1">
      <c r="A656" s="261">
        <v>122668</v>
      </c>
      <c r="B656" s="43" t="s">
        <v>3767</v>
      </c>
      <c r="C656" s="261" t="s">
        <v>324</v>
      </c>
      <c r="D656" s="261" t="s">
        <v>323</v>
      </c>
      <c r="E656" s="261" t="s">
        <v>324</v>
      </c>
      <c r="F656" s="261" t="s">
        <v>324</v>
      </c>
      <c r="G656" s="261" t="s">
        <v>324</v>
      </c>
      <c r="H656" s="261" t="s">
        <v>323</v>
      </c>
      <c r="I656" s="261" t="s">
        <v>323</v>
      </c>
      <c r="J656" s="261" t="s">
        <v>323</v>
      </c>
      <c r="K656" s="261" t="s">
        <v>323</v>
      </c>
      <c r="L656" s="261" t="s">
        <v>323</v>
      </c>
      <c r="AR656" s="261" t="e">
        <v>#N/A</v>
      </c>
    </row>
    <row r="657" spans="1:44" s="261" customFormat="1">
      <c r="A657" s="261">
        <v>122669</v>
      </c>
      <c r="B657" s="43" t="s">
        <v>3767</v>
      </c>
      <c r="C657" s="261" t="s">
        <v>324</v>
      </c>
      <c r="D657" s="261" t="s">
        <v>323</v>
      </c>
      <c r="E657" s="261" t="s">
        <v>324</v>
      </c>
      <c r="F657" s="261" t="s">
        <v>324</v>
      </c>
      <c r="G657" s="261" t="s">
        <v>323</v>
      </c>
      <c r="H657" s="261" t="s">
        <v>323</v>
      </c>
      <c r="I657" s="261" t="s">
        <v>323</v>
      </c>
      <c r="J657" s="261" t="s">
        <v>323</v>
      </c>
      <c r="K657" s="261" t="s">
        <v>323</v>
      </c>
      <c r="L657" s="261" t="s">
        <v>323</v>
      </c>
      <c r="AR657" s="261" t="e">
        <v>#N/A</v>
      </c>
    </row>
    <row r="658" spans="1:44" s="261" customFormat="1">
      <c r="A658" s="261">
        <v>122670</v>
      </c>
      <c r="B658" s="43" t="s">
        <v>3767</v>
      </c>
      <c r="C658" s="261" t="s">
        <v>324</v>
      </c>
      <c r="D658" s="261" t="s">
        <v>324</v>
      </c>
      <c r="E658" s="261" t="s">
        <v>324</v>
      </c>
      <c r="F658" s="261" t="s">
        <v>324</v>
      </c>
      <c r="G658" s="261" t="s">
        <v>323</v>
      </c>
      <c r="H658" s="261" t="s">
        <v>323</v>
      </c>
      <c r="I658" s="261" t="s">
        <v>323</v>
      </c>
      <c r="J658" s="261" t="s">
        <v>323</v>
      </c>
      <c r="K658" s="261" t="s">
        <v>323</v>
      </c>
      <c r="L658" s="261" t="s">
        <v>323</v>
      </c>
      <c r="AR658" s="261" t="e">
        <v>#N/A</v>
      </c>
    </row>
    <row r="659" spans="1:44" s="261" customFormat="1">
      <c r="A659" s="261">
        <v>122671</v>
      </c>
      <c r="B659" s="43" t="s">
        <v>3767</v>
      </c>
      <c r="C659" s="261" t="s">
        <v>323</v>
      </c>
      <c r="D659" s="261" t="s">
        <v>323</v>
      </c>
      <c r="E659" s="261" t="s">
        <v>323</v>
      </c>
      <c r="F659" s="261" t="s">
        <v>324</v>
      </c>
      <c r="G659" s="261" t="s">
        <v>324</v>
      </c>
      <c r="H659" s="261" t="s">
        <v>323</v>
      </c>
      <c r="I659" s="261" t="s">
        <v>323</v>
      </c>
      <c r="J659" s="261" t="s">
        <v>323</v>
      </c>
      <c r="K659" s="261" t="s">
        <v>323</v>
      </c>
      <c r="L659" s="261" t="s">
        <v>323</v>
      </c>
      <c r="AR659" s="261" t="e">
        <v>#N/A</v>
      </c>
    </row>
    <row r="660" spans="1:44" s="261" customFormat="1">
      <c r="A660" s="261">
        <v>122672</v>
      </c>
      <c r="B660" s="43" t="s">
        <v>3767</v>
      </c>
      <c r="C660" s="261" t="s">
        <v>323</v>
      </c>
      <c r="D660" s="261" t="s">
        <v>324</v>
      </c>
      <c r="E660" s="261" t="s">
        <v>324</v>
      </c>
      <c r="F660" s="261" t="s">
        <v>324</v>
      </c>
      <c r="G660" s="261" t="s">
        <v>323</v>
      </c>
      <c r="H660" s="261" t="s">
        <v>323</v>
      </c>
      <c r="I660" s="261" t="s">
        <v>323</v>
      </c>
      <c r="J660" s="261" t="s">
        <v>323</v>
      </c>
      <c r="K660" s="261" t="s">
        <v>323</v>
      </c>
      <c r="L660" s="261" t="s">
        <v>323</v>
      </c>
      <c r="AR660" s="261" t="e">
        <v>#N/A</v>
      </c>
    </row>
    <row r="661" spans="1:44" s="261" customFormat="1">
      <c r="A661" s="261">
        <v>122673</v>
      </c>
      <c r="B661" s="43" t="s">
        <v>3767</v>
      </c>
      <c r="C661" s="261" t="s">
        <v>324</v>
      </c>
      <c r="D661" s="261" t="s">
        <v>324</v>
      </c>
      <c r="E661" s="261" t="s">
        <v>324</v>
      </c>
      <c r="F661" s="261" t="s">
        <v>324</v>
      </c>
      <c r="G661" s="261" t="s">
        <v>324</v>
      </c>
      <c r="H661" s="261" t="s">
        <v>323</v>
      </c>
      <c r="I661" s="261" t="s">
        <v>323</v>
      </c>
      <c r="J661" s="261" t="s">
        <v>323</v>
      </c>
      <c r="K661" s="261" t="s">
        <v>323</v>
      </c>
      <c r="L661" s="261" t="s">
        <v>323</v>
      </c>
      <c r="AR661" s="261" t="e">
        <v>#N/A</v>
      </c>
    </row>
    <row r="662" spans="1:44" s="261" customFormat="1">
      <c r="A662" s="261">
        <v>122674</v>
      </c>
      <c r="B662" s="43" t="s">
        <v>3767</v>
      </c>
      <c r="C662" s="261" t="s">
        <v>324</v>
      </c>
      <c r="D662" s="261" t="s">
        <v>324</v>
      </c>
      <c r="E662" s="261" t="s">
        <v>324</v>
      </c>
      <c r="F662" s="261" t="s">
        <v>324</v>
      </c>
      <c r="G662" s="261" t="s">
        <v>324</v>
      </c>
      <c r="H662" s="261" t="s">
        <v>323</v>
      </c>
      <c r="I662" s="261" t="s">
        <v>323</v>
      </c>
      <c r="J662" s="261" t="s">
        <v>323</v>
      </c>
      <c r="K662" s="261" t="s">
        <v>323</v>
      </c>
      <c r="L662" s="261" t="s">
        <v>323</v>
      </c>
      <c r="AR662" s="261" t="e">
        <v>#N/A</v>
      </c>
    </row>
    <row r="663" spans="1:44" s="261" customFormat="1">
      <c r="A663" s="261">
        <v>122675</v>
      </c>
      <c r="B663" s="43" t="s">
        <v>3767</v>
      </c>
      <c r="C663" s="261" t="s">
        <v>324</v>
      </c>
      <c r="D663" s="261" t="s">
        <v>323</v>
      </c>
      <c r="E663" s="261" t="s">
        <v>324</v>
      </c>
      <c r="F663" s="261" t="s">
        <v>324</v>
      </c>
      <c r="G663" s="261" t="s">
        <v>323</v>
      </c>
      <c r="H663" s="261" t="s">
        <v>323</v>
      </c>
      <c r="I663" s="261" t="s">
        <v>323</v>
      </c>
      <c r="J663" s="261" t="s">
        <v>323</v>
      </c>
      <c r="K663" s="261" t="s">
        <v>323</v>
      </c>
      <c r="L663" s="261" t="s">
        <v>323</v>
      </c>
      <c r="AR663" s="261" t="e">
        <v>#N/A</v>
      </c>
    </row>
    <row r="664" spans="1:44" s="261" customFormat="1">
      <c r="A664" s="261">
        <v>122676</v>
      </c>
      <c r="B664" s="43" t="s">
        <v>3767</v>
      </c>
      <c r="C664" s="261" t="s">
        <v>324</v>
      </c>
      <c r="D664" s="261" t="s">
        <v>323</v>
      </c>
      <c r="E664" s="261" t="s">
        <v>324</v>
      </c>
      <c r="F664" s="261" t="s">
        <v>323</v>
      </c>
      <c r="G664" s="261" t="s">
        <v>324</v>
      </c>
      <c r="H664" s="261" t="s">
        <v>323</v>
      </c>
      <c r="I664" s="261" t="s">
        <v>323</v>
      </c>
      <c r="J664" s="261" t="s">
        <v>323</v>
      </c>
      <c r="K664" s="261" t="s">
        <v>323</v>
      </c>
      <c r="L664" s="261" t="s">
        <v>323</v>
      </c>
      <c r="AR664" s="261" t="e">
        <v>#N/A</v>
      </c>
    </row>
    <row r="665" spans="1:44" s="261" customFormat="1">
      <c r="A665" s="261">
        <v>122677</v>
      </c>
      <c r="B665" s="43" t="s">
        <v>3767</v>
      </c>
      <c r="C665" s="261" t="s">
        <v>324</v>
      </c>
      <c r="D665" s="261" t="s">
        <v>324</v>
      </c>
      <c r="E665" s="261" t="s">
        <v>324</v>
      </c>
      <c r="F665" s="261" t="s">
        <v>324</v>
      </c>
      <c r="G665" s="261" t="s">
        <v>324</v>
      </c>
      <c r="H665" s="261" t="s">
        <v>323</v>
      </c>
      <c r="I665" s="261" t="s">
        <v>323</v>
      </c>
      <c r="J665" s="261" t="s">
        <v>323</v>
      </c>
      <c r="K665" s="261" t="s">
        <v>323</v>
      </c>
      <c r="L665" s="261" t="s">
        <v>323</v>
      </c>
      <c r="AR665" s="261" t="e">
        <v>#N/A</v>
      </c>
    </row>
    <row r="666" spans="1:44" s="261" customFormat="1">
      <c r="A666" s="261">
        <v>122678</v>
      </c>
      <c r="B666" s="43" t="s">
        <v>3767</v>
      </c>
      <c r="C666" s="261" t="s">
        <v>324</v>
      </c>
      <c r="D666" s="261" t="s">
        <v>324</v>
      </c>
      <c r="E666" s="261" t="s">
        <v>324</v>
      </c>
      <c r="F666" s="261" t="s">
        <v>324</v>
      </c>
      <c r="G666" s="261" t="s">
        <v>324</v>
      </c>
      <c r="H666" s="261" t="s">
        <v>323</v>
      </c>
      <c r="I666" s="261" t="s">
        <v>323</v>
      </c>
      <c r="J666" s="261" t="s">
        <v>323</v>
      </c>
      <c r="K666" s="261" t="s">
        <v>323</v>
      </c>
      <c r="L666" s="261" t="s">
        <v>323</v>
      </c>
      <c r="AR666" s="261" t="e">
        <v>#N/A</v>
      </c>
    </row>
    <row r="667" spans="1:44" s="261" customFormat="1">
      <c r="A667" s="261">
        <v>122679</v>
      </c>
      <c r="B667" s="43" t="s">
        <v>3767</v>
      </c>
      <c r="C667" s="261" t="s">
        <v>324</v>
      </c>
      <c r="D667" s="261" t="s">
        <v>324</v>
      </c>
      <c r="E667" s="261" t="s">
        <v>324</v>
      </c>
      <c r="F667" s="261" t="s">
        <v>324</v>
      </c>
      <c r="G667" s="261" t="s">
        <v>324</v>
      </c>
      <c r="H667" s="261" t="s">
        <v>323</v>
      </c>
      <c r="I667" s="261" t="s">
        <v>323</v>
      </c>
      <c r="J667" s="261" t="s">
        <v>323</v>
      </c>
      <c r="K667" s="261" t="s">
        <v>323</v>
      </c>
      <c r="L667" s="261" t="s">
        <v>323</v>
      </c>
      <c r="AR667" s="261" t="e">
        <v>#N/A</v>
      </c>
    </row>
    <row r="668" spans="1:44" s="261" customFormat="1">
      <c r="A668" s="261">
        <v>122680</v>
      </c>
      <c r="B668" s="43" t="s">
        <v>3767</v>
      </c>
      <c r="C668" s="261" t="s">
        <v>324</v>
      </c>
      <c r="D668" s="261" t="s">
        <v>324</v>
      </c>
      <c r="E668" s="261" t="s">
        <v>324</v>
      </c>
      <c r="F668" s="261" t="s">
        <v>324</v>
      </c>
      <c r="G668" s="261" t="s">
        <v>324</v>
      </c>
      <c r="H668" s="261" t="s">
        <v>323</v>
      </c>
      <c r="I668" s="261" t="s">
        <v>323</v>
      </c>
      <c r="J668" s="261" t="s">
        <v>323</v>
      </c>
      <c r="K668" s="261" t="s">
        <v>323</v>
      </c>
      <c r="L668" s="261" t="s">
        <v>323</v>
      </c>
      <c r="AR668" s="261" t="e">
        <v>#N/A</v>
      </c>
    </row>
    <row r="669" spans="1:44" s="261" customFormat="1">
      <c r="A669" s="261">
        <v>122681</v>
      </c>
      <c r="B669" s="43" t="s">
        <v>3767</v>
      </c>
      <c r="C669" s="261" t="s">
        <v>324</v>
      </c>
      <c r="D669" s="261" t="s">
        <v>324</v>
      </c>
      <c r="E669" s="261" t="s">
        <v>324</v>
      </c>
      <c r="F669" s="261" t="s">
        <v>324</v>
      </c>
      <c r="G669" s="261" t="s">
        <v>324</v>
      </c>
      <c r="H669" s="261" t="s">
        <v>323</v>
      </c>
      <c r="I669" s="261" t="s">
        <v>323</v>
      </c>
      <c r="J669" s="261" t="s">
        <v>323</v>
      </c>
      <c r="K669" s="261" t="s">
        <v>323</v>
      </c>
      <c r="L669" s="261" t="s">
        <v>323</v>
      </c>
      <c r="AR669" s="261" t="e">
        <v>#N/A</v>
      </c>
    </row>
    <row r="670" spans="1:44" s="261" customFormat="1">
      <c r="A670" s="261">
        <v>122682</v>
      </c>
      <c r="B670" s="43" t="s">
        <v>3767</v>
      </c>
      <c r="C670" s="261" t="s">
        <v>324</v>
      </c>
      <c r="D670" s="261" t="s">
        <v>324</v>
      </c>
      <c r="E670" s="261" t="s">
        <v>324</v>
      </c>
      <c r="F670" s="261" t="s">
        <v>324</v>
      </c>
      <c r="G670" s="261" t="s">
        <v>323</v>
      </c>
      <c r="H670" s="261" t="s">
        <v>323</v>
      </c>
      <c r="I670" s="261" t="s">
        <v>323</v>
      </c>
      <c r="J670" s="261" t="s">
        <v>323</v>
      </c>
      <c r="K670" s="261" t="s">
        <v>323</v>
      </c>
      <c r="L670" s="261" t="s">
        <v>323</v>
      </c>
      <c r="AR670" s="261" t="e">
        <v>#N/A</v>
      </c>
    </row>
    <row r="671" spans="1:44" s="261" customFormat="1">
      <c r="A671" s="261">
        <v>122683</v>
      </c>
      <c r="B671" s="43" t="s">
        <v>3767</v>
      </c>
      <c r="C671" s="261" t="s">
        <v>323</v>
      </c>
      <c r="D671" s="261" t="s">
        <v>323</v>
      </c>
      <c r="E671" s="261" t="s">
        <v>323</v>
      </c>
      <c r="F671" s="261" t="s">
        <v>324</v>
      </c>
      <c r="G671" s="261" t="s">
        <v>324</v>
      </c>
      <c r="H671" s="261" t="s">
        <v>323</v>
      </c>
      <c r="I671" s="261" t="s">
        <v>323</v>
      </c>
      <c r="J671" s="261" t="s">
        <v>323</v>
      </c>
      <c r="K671" s="261" t="s">
        <v>323</v>
      </c>
      <c r="L671" s="261" t="s">
        <v>323</v>
      </c>
      <c r="AR671" s="261" t="e">
        <v>#N/A</v>
      </c>
    </row>
    <row r="672" spans="1:44" s="261" customFormat="1">
      <c r="A672" s="261">
        <v>122684</v>
      </c>
      <c r="B672" s="43" t="s">
        <v>3767</v>
      </c>
      <c r="C672" s="261" t="s">
        <v>324</v>
      </c>
      <c r="D672" s="261" t="s">
        <v>323</v>
      </c>
      <c r="E672" s="261" t="s">
        <v>323</v>
      </c>
      <c r="F672" s="261" t="s">
        <v>324</v>
      </c>
      <c r="G672" s="261" t="s">
        <v>324</v>
      </c>
      <c r="H672" s="261" t="s">
        <v>323</v>
      </c>
      <c r="I672" s="261" t="s">
        <v>323</v>
      </c>
      <c r="J672" s="261" t="s">
        <v>323</v>
      </c>
      <c r="K672" s="261" t="s">
        <v>323</v>
      </c>
      <c r="L672" s="261" t="s">
        <v>323</v>
      </c>
      <c r="AR672" s="261" t="e">
        <v>#N/A</v>
      </c>
    </row>
    <row r="673" spans="1:44" s="261" customFormat="1">
      <c r="A673" s="261">
        <v>122685</v>
      </c>
      <c r="B673" s="43" t="s">
        <v>3767</v>
      </c>
      <c r="C673" s="261" t="s">
        <v>323</v>
      </c>
      <c r="D673" s="261" t="s">
        <v>324</v>
      </c>
      <c r="E673" s="261" t="s">
        <v>324</v>
      </c>
      <c r="F673" s="261" t="s">
        <v>323</v>
      </c>
      <c r="G673" s="261" t="s">
        <v>324</v>
      </c>
      <c r="H673" s="261" t="s">
        <v>323</v>
      </c>
      <c r="I673" s="261" t="s">
        <v>323</v>
      </c>
      <c r="J673" s="261" t="s">
        <v>323</v>
      </c>
      <c r="K673" s="261" t="s">
        <v>323</v>
      </c>
      <c r="L673" s="261" t="s">
        <v>323</v>
      </c>
      <c r="AR673" s="261" t="e">
        <v>#N/A</v>
      </c>
    </row>
    <row r="674" spans="1:44" s="261" customFormat="1">
      <c r="A674" s="261">
        <v>122686</v>
      </c>
      <c r="B674" s="43" t="s">
        <v>3767</v>
      </c>
      <c r="C674" s="261" t="s">
        <v>324</v>
      </c>
      <c r="D674" s="261" t="s">
        <v>324</v>
      </c>
      <c r="E674" s="261" t="s">
        <v>324</v>
      </c>
      <c r="F674" s="261" t="s">
        <v>323</v>
      </c>
      <c r="G674" s="261" t="s">
        <v>323</v>
      </c>
      <c r="H674" s="261" t="s">
        <v>323</v>
      </c>
      <c r="I674" s="261" t="s">
        <v>323</v>
      </c>
      <c r="J674" s="261" t="s">
        <v>323</v>
      </c>
      <c r="K674" s="261" t="s">
        <v>323</v>
      </c>
      <c r="L674" s="261" t="s">
        <v>323</v>
      </c>
      <c r="AR674" s="261" t="e">
        <v>#N/A</v>
      </c>
    </row>
    <row r="675" spans="1:44" s="261" customFormat="1">
      <c r="A675" s="261">
        <v>122687</v>
      </c>
      <c r="B675" s="43" t="s">
        <v>3767</v>
      </c>
      <c r="C675" s="261" t="s">
        <v>324</v>
      </c>
      <c r="D675" s="261" t="s">
        <v>324</v>
      </c>
      <c r="E675" s="261" t="s">
        <v>324</v>
      </c>
      <c r="F675" s="261" t="s">
        <v>324</v>
      </c>
      <c r="G675" s="261" t="s">
        <v>324</v>
      </c>
      <c r="H675" s="261" t="s">
        <v>323</v>
      </c>
      <c r="I675" s="261" t="s">
        <v>323</v>
      </c>
      <c r="J675" s="261" t="s">
        <v>323</v>
      </c>
      <c r="K675" s="261" t="s">
        <v>323</v>
      </c>
      <c r="L675" s="261" t="s">
        <v>323</v>
      </c>
      <c r="AR675" s="261" t="e">
        <v>#N/A</v>
      </c>
    </row>
    <row r="676" spans="1:44" s="261" customFormat="1">
      <c r="A676" s="261">
        <v>122688</v>
      </c>
      <c r="B676" s="43" t="s">
        <v>3767</v>
      </c>
      <c r="C676" s="261" t="s">
        <v>324</v>
      </c>
      <c r="D676" s="261" t="s">
        <v>324</v>
      </c>
      <c r="E676" s="261" t="s">
        <v>324</v>
      </c>
      <c r="F676" s="261" t="s">
        <v>324</v>
      </c>
      <c r="G676" s="261" t="s">
        <v>324</v>
      </c>
      <c r="H676" s="261" t="s">
        <v>323</v>
      </c>
      <c r="I676" s="261" t="s">
        <v>323</v>
      </c>
      <c r="J676" s="261" t="s">
        <v>323</v>
      </c>
      <c r="K676" s="261" t="s">
        <v>323</v>
      </c>
      <c r="L676" s="261" t="s">
        <v>323</v>
      </c>
      <c r="AR676" s="261" t="e">
        <v>#N/A</v>
      </c>
    </row>
    <row r="677" spans="1:44" s="261" customFormat="1">
      <c r="A677" s="261">
        <v>122689</v>
      </c>
      <c r="B677" s="43" t="s">
        <v>3767</v>
      </c>
      <c r="C677" s="261" t="s">
        <v>324</v>
      </c>
      <c r="D677" s="261" t="s">
        <v>324</v>
      </c>
      <c r="E677" s="261" t="s">
        <v>324</v>
      </c>
      <c r="F677" s="261" t="s">
        <v>324</v>
      </c>
      <c r="G677" s="261" t="s">
        <v>324</v>
      </c>
      <c r="H677" s="261" t="s">
        <v>323</v>
      </c>
      <c r="I677" s="261" t="s">
        <v>323</v>
      </c>
      <c r="J677" s="261" t="s">
        <v>323</v>
      </c>
      <c r="K677" s="261" t="s">
        <v>323</v>
      </c>
      <c r="L677" s="261" t="s">
        <v>323</v>
      </c>
      <c r="AR677" s="261" t="e">
        <v>#N/A</v>
      </c>
    </row>
    <row r="678" spans="1:44" s="261" customFormat="1">
      <c r="A678" s="261">
        <v>122690</v>
      </c>
      <c r="B678" s="43" t="s">
        <v>3767</v>
      </c>
      <c r="C678" s="261" t="s">
        <v>324</v>
      </c>
      <c r="D678" s="261" t="s">
        <v>324</v>
      </c>
      <c r="E678" s="261" t="s">
        <v>323</v>
      </c>
      <c r="F678" s="261" t="s">
        <v>323</v>
      </c>
      <c r="G678" s="261" t="s">
        <v>323</v>
      </c>
      <c r="H678" s="261" t="s">
        <v>323</v>
      </c>
      <c r="I678" s="261" t="s">
        <v>323</v>
      </c>
      <c r="J678" s="261" t="s">
        <v>323</v>
      </c>
      <c r="K678" s="261" t="s">
        <v>323</v>
      </c>
      <c r="L678" s="261" t="s">
        <v>323</v>
      </c>
      <c r="AR678" s="261" t="e">
        <v>#N/A</v>
      </c>
    </row>
    <row r="679" spans="1:44" s="261" customFormat="1">
      <c r="A679" s="261">
        <v>122691</v>
      </c>
      <c r="B679" s="43" t="s">
        <v>3767</v>
      </c>
      <c r="C679" s="261" t="s">
        <v>324</v>
      </c>
      <c r="D679" s="261" t="s">
        <v>324</v>
      </c>
      <c r="E679" s="261" t="s">
        <v>324</v>
      </c>
      <c r="F679" s="261" t="s">
        <v>324</v>
      </c>
      <c r="G679" s="261" t="s">
        <v>323</v>
      </c>
      <c r="H679" s="261" t="s">
        <v>323</v>
      </c>
      <c r="I679" s="261" t="s">
        <v>323</v>
      </c>
      <c r="J679" s="261" t="s">
        <v>323</v>
      </c>
      <c r="K679" s="261" t="s">
        <v>323</v>
      </c>
      <c r="L679" s="261" t="s">
        <v>323</v>
      </c>
      <c r="AR679" s="261" t="e">
        <v>#N/A</v>
      </c>
    </row>
    <row r="680" spans="1:44" s="261" customFormat="1">
      <c r="A680" s="261">
        <v>122692</v>
      </c>
      <c r="B680" s="43" t="s">
        <v>3767</v>
      </c>
      <c r="C680" s="261" t="s">
        <v>324</v>
      </c>
      <c r="D680" s="261" t="s">
        <v>324</v>
      </c>
      <c r="E680" s="261" t="s">
        <v>324</v>
      </c>
      <c r="F680" s="261" t="s">
        <v>323</v>
      </c>
      <c r="G680" s="261" t="s">
        <v>323</v>
      </c>
      <c r="H680" s="261" t="s">
        <v>323</v>
      </c>
      <c r="I680" s="261" t="s">
        <v>323</v>
      </c>
      <c r="J680" s="261" t="s">
        <v>323</v>
      </c>
      <c r="K680" s="261" t="s">
        <v>323</v>
      </c>
      <c r="L680" s="261" t="s">
        <v>323</v>
      </c>
      <c r="AR680" s="261" t="e">
        <v>#N/A</v>
      </c>
    </row>
    <row r="681" spans="1:44" s="261" customFormat="1">
      <c r="A681" s="261">
        <v>122693</v>
      </c>
      <c r="B681" s="43" t="s">
        <v>3767</v>
      </c>
      <c r="C681" s="261" t="s">
        <v>324</v>
      </c>
      <c r="D681" s="261" t="s">
        <v>324</v>
      </c>
      <c r="E681" s="261" t="s">
        <v>323</v>
      </c>
      <c r="F681" s="261" t="s">
        <v>323</v>
      </c>
      <c r="G681" s="261" t="s">
        <v>323</v>
      </c>
      <c r="H681" s="261" t="s">
        <v>323</v>
      </c>
      <c r="I681" s="261" t="s">
        <v>323</v>
      </c>
      <c r="J681" s="261" t="s">
        <v>323</v>
      </c>
      <c r="K681" s="261" t="s">
        <v>323</v>
      </c>
      <c r="L681" s="261" t="s">
        <v>323</v>
      </c>
      <c r="AR681" s="261" t="e">
        <v>#N/A</v>
      </c>
    </row>
    <row r="682" spans="1:44" s="261" customFormat="1">
      <c r="A682" s="261">
        <v>122694</v>
      </c>
      <c r="B682" s="43" t="s">
        <v>3767</v>
      </c>
      <c r="C682" s="261" t="s">
        <v>324</v>
      </c>
      <c r="D682" s="261" t="s">
        <v>324</v>
      </c>
      <c r="E682" s="261" t="s">
        <v>324</v>
      </c>
      <c r="F682" s="261" t="s">
        <v>323</v>
      </c>
      <c r="G682" s="261" t="s">
        <v>323</v>
      </c>
      <c r="H682" s="261" t="s">
        <v>323</v>
      </c>
      <c r="I682" s="261" t="s">
        <v>323</v>
      </c>
      <c r="J682" s="261" t="s">
        <v>323</v>
      </c>
      <c r="K682" s="261" t="s">
        <v>323</v>
      </c>
      <c r="L682" s="261" t="s">
        <v>323</v>
      </c>
      <c r="AR682" s="261" t="e">
        <v>#N/A</v>
      </c>
    </row>
    <row r="683" spans="1:44" s="261" customFormat="1">
      <c r="A683" s="261">
        <v>122695</v>
      </c>
      <c r="B683" s="43" t="s">
        <v>3767</v>
      </c>
      <c r="C683" s="261" t="s">
        <v>324</v>
      </c>
      <c r="D683" s="261" t="s">
        <v>324</v>
      </c>
      <c r="E683" s="261" t="s">
        <v>324</v>
      </c>
      <c r="F683" s="261" t="s">
        <v>324</v>
      </c>
      <c r="G683" s="261" t="s">
        <v>324</v>
      </c>
      <c r="H683" s="261" t="s">
        <v>323</v>
      </c>
      <c r="I683" s="261" t="s">
        <v>323</v>
      </c>
      <c r="J683" s="261" t="s">
        <v>323</v>
      </c>
      <c r="K683" s="261" t="s">
        <v>323</v>
      </c>
      <c r="L683" s="261" t="s">
        <v>323</v>
      </c>
      <c r="AR683" s="261" t="e">
        <v>#N/A</v>
      </c>
    </row>
    <row r="684" spans="1:44" s="261" customFormat="1">
      <c r="A684" s="261">
        <v>122696</v>
      </c>
      <c r="B684" s="43" t="s">
        <v>3767</v>
      </c>
      <c r="C684" s="261" t="s">
        <v>324</v>
      </c>
      <c r="D684" s="261" t="s">
        <v>323</v>
      </c>
      <c r="E684" s="261" t="s">
        <v>324</v>
      </c>
      <c r="F684" s="261" t="s">
        <v>323</v>
      </c>
      <c r="G684" s="261" t="s">
        <v>323</v>
      </c>
      <c r="H684" s="261" t="s">
        <v>323</v>
      </c>
      <c r="I684" s="261" t="s">
        <v>323</v>
      </c>
      <c r="J684" s="261" t="s">
        <v>323</v>
      </c>
      <c r="K684" s="261" t="s">
        <v>323</v>
      </c>
      <c r="L684" s="261" t="s">
        <v>323</v>
      </c>
      <c r="AR684" s="261" t="e">
        <v>#N/A</v>
      </c>
    </row>
    <row r="685" spans="1:44" s="261" customFormat="1">
      <c r="A685" s="261">
        <v>122697</v>
      </c>
      <c r="B685" s="43" t="s">
        <v>3767</v>
      </c>
      <c r="C685" s="261" t="s">
        <v>324</v>
      </c>
      <c r="D685" s="261" t="s">
        <v>324</v>
      </c>
      <c r="E685" s="261" t="s">
        <v>324</v>
      </c>
      <c r="F685" s="261" t="s">
        <v>324</v>
      </c>
      <c r="G685" s="261" t="s">
        <v>324</v>
      </c>
      <c r="H685" s="261" t="s">
        <v>323</v>
      </c>
      <c r="I685" s="261" t="s">
        <v>323</v>
      </c>
      <c r="J685" s="261" t="s">
        <v>323</v>
      </c>
      <c r="K685" s="261" t="s">
        <v>323</v>
      </c>
      <c r="L685" s="261" t="s">
        <v>323</v>
      </c>
      <c r="AR685" s="261" t="e">
        <v>#N/A</v>
      </c>
    </row>
    <row r="686" spans="1:44" s="261" customFormat="1">
      <c r="A686" s="261">
        <v>122698</v>
      </c>
      <c r="B686" s="43" t="s">
        <v>3767</v>
      </c>
      <c r="C686" s="261" t="s">
        <v>324</v>
      </c>
      <c r="D686" s="261" t="s">
        <v>324</v>
      </c>
      <c r="E686" s="261" t="s">
        <v>324</v>
      </c>
      <c r="F686" s="261" t="s">
        <v>324</v>
      </c>
      <c r="G686" s="261" t="s">
        <v>324</v>
      </c>
      <c r="H686" s="261" t="s">
        <v>323</v>
      </c>
      <c r="I686" s="261" t="s">
        <v>323</v>
      </c>
      <c r="J686" s="261" t="s">
        <v>323</v>
      </c>
      <c r="K686" s="261" t="s">
        <v>323</v>
      </c>
      <c r="L686" s="261" t="s">
        <v>323</v>
      </c>
      <c r="AR686" s="261" t="e">
        <v>#N/A</v>
      </c>
    </row>
    <row r="687" spans="1:44" s="261" customFormat="1">
      <c r="A687" s="261">
        <v>122699</v>
      </c>
      <c r="B687" s="43" t="s">
        <v>3767</v>
      </c>
      <c r="C687" s="261" t="s">
        <v>323</v>
      </c>
      <c r="D687" s="261" t="s">
        <v>323</v>
      </c>
      <c r="E687" s="261" t="s">
        <v>324</v>
      </c>
      <c r="F687" s="261" t="s">
        <v>324</v>
      </c>
      <c r="G687" s="261" t="s">
        <v>323</v>
      </c>
      <c r="H687" s="261" t="s">
        <v>323</v>
      </c>
      <c r="I687" s="261" t="s">
        <v>323</v>
      </c>
      <c r="J687" s="261" t="s">
        <v>323</v>
      </c>
      <c r="K687" s="261" t="s">
        <v>323</v>
      </c>
      <c r="L687" s="261" t="s">
        <v>323</v>
      </c>
      <c r="AR687" s="261" t="e">
        <v>#N/A</v>
      </c>
    </row>
    <row r="688" spans="1:44" s="261" customFormat="1">
      <c r="A688" s="261">
        <v>122700</v>
      </c>
      <c r="B688" s="43" t="s">
        <v>3767</v>
      </c>
      <c r="C688" s="261" t="s">
        <v>324</v>
      </c>
      <c r="D688" s="261" t="s">
        <v>324</v>
      </c>
      <c r="E688" s="261" t="s">
        <v>323</v>
      </c>
      <c r="F688" s="261" t="s">
        <v>323</v>
      </c>
      <c r="G688" s="261" t="s">
        <v>323</v>
      </c>
      <c r="H688" s="261" t="s">
        <v>323</v>
      </c>
      <c r="I688" s="261" t="s">
        <v>323</v>
      </c>
      <c r="J688" s="261" t="s">
        <v>323</v>
      </c>
      <c r="K688" s="261" t="s">
        <v>323</v>
      </c>
      <c r="L688" s="261" t="s">
        <v>323</v>
      </c>
      <c r="AR688" s="261" t="e">
        <v>#N/A</v>
      </c>
    </row>
    <row r="689" spans="1:44" s="261" customFormat="1">
      <c r="A689" s="261">
        <v>122701</v>
      </c>
      <c r="B689" s="43" t="s">
        <v>3767</v>
      </c>
      <c r="C689" s="261" t="s">
        <v>323</v>
      </c>
      <c r="D689" s="261" t="s">
        <v>324</v>
      </c>
      <c r="E689" s="261" t="s">
        <v>324</v>
      </c>
      <c r="F689" s="261" t="s">
        <v>324</v>
      </c>
      <c r="G689" s="261" t="s">
        <v>323</v>
      </c>
      <c r="H689" s="261" t="s">
        <v>323</v>
      </c>
      <c r="I689" s="261" t="s">
        <v>323</v>
      </c>
      <c r="J689" s="261" t="s">
        <v>323</v>
      </c>
      <c r="K689" s="261" t="s">
        <v>323</v>
      </c>
      <c r="L689" s="261" t="s">
        <v>323</v>
      </c>
      <c r="AR689" s="261" t="e">
        <v>#N/A</v>
      </c>
    </row>
    <row r="690" spans="1:44" s="261" customFormat="1">
      <c r="A690" s="261">
        <v>122702</v>
      </c>
      <c r="B690" s="43" t="s">
        <v>3767</v>
      </c>
      <c r="C690" s="261" t="s">
        <v>324</v>
      </c>
      <c r="D690" s="261" t="s">
        <v>323</v>
      </c>
      <c r="E690" s="261" t="s">
        <v>324</v>
      </c>
      <c r="F690" s="261" t="s">
        <v>323</v>
      </c>
      <c r="G690" s="261" t="s">
        <v>323</v>
      </c>
      <c r="H690" s="261" t="s">
        <v>323</v>
      </c>
      <c r="I690" s="261" t="s">
        <v>323</v>
      </c>
      <c r="J690" s="261" t="s">
        <v>323</v>
      </c>
      <c r="K690" s="261" t="s">
        <v>323</v>
      </c>
      <c r="L690" s="261" t="s">
        <v>323</v>
      </c>
      <c r="AR690" s="261" t="e">
        <v>#N/A</v>
      </c>
    </row>
    <row r="691" spans="1:44" s="261" customFormat="1">
      <c r="A691" s="261">
        <v>122703</v>
      </c>
      <c r="B691" s="43" t="s">
        <v>3767</v>
      </c>
      <c r="C691" s="261" t="s">
        <v>324</v>
      </c>
      <c r="D691" s="261" t="s">
        <v>324</v>
      </c>
      <c r="E691" s="261" t="s">
        <v>324</v>
      </c>
      <c r="F691" s="261" t="s">
        <v>324</v>
      </c>
      <c r="G691" s="261" t="s">
        <v>324</v>
      </c>
      <c r="H691" s="261" t="s">
        <v>323</v>
      </c>
      <c r="I691" s="261" t="s">
        <v>323</v>
      </c>
      <c r="J691" s="261" t="s">
        <v>323</v>
      </c>
      <c r="K691" s="261" t="s">
        <v>323</v>
      </c>
      <c r="L691" s="261" t="s">
        <v>323</v>
      </c>
      <c r="AR691" s="261" t="e">
        <v>#N/A</v>
      </c>
    </row>
    <row r="692" spans="1:44" s="261" customFormat="1">
      <c r="A692" s="261">
        <v>122704</v>
      </c>
      <c r="B692" s="43" t="s">
        <v>3767</v>
      </c>
      <c r="C692" s="261" t="s">
        <v>324</v>
      </c>
      <c r="D692" s="261" t="s">
        <v>324</v>
      </c>
      <c r="E692" s="261" t="s">
        <v>324</v>
      </c>
      <c r="F692" s="261" t="s">
        <v>324</v>
      </c>
      <c r="G692" s="261" t="s">
        <v>324</v>
      </c>
      <c r="H692" s="261" t="s">
        <v>323</v>
      </c>
      <c r="I692" s="261" t="s">
        <v>323</v>
      </c>
      <c r="J692" s="261" t="s">
        <v>323</v>
      </c>
      <c r="K692" s="261" t="s">
        <v>323</v>
      </c>
      <c r="L692" s="261" t="s">
        <v>323</v>
      </c>
      <c r="AR692" s="261" t="e">
        <v>#N/A</v>
      </c>
    </row>
    <row r="693" spans="1:44" s="261" customFormat="1">
      <c r="A693" s="261">
        <v>122705</v>
      </c>
      <c r="B693" s="43" t="s">
        <v>3767</v>
      </c>
      <c r="C693" s="261" t="s">
        <v>324</v>
      </c>
      <c r="D693" s="261" t="s">
        <v>324</v>
      </c>
      <c r="E693" s="261" t="s">
        <v>324</v>
      </c>
      <c r="F693" s="261" t="s">
        <v>324</v>
      </c>
      <c r="G693" s="261" t="s">
        <v>324</v>
      </c>
      <c r="H693" s="261" t="s">
        <v>323</v>
      </c>
      <c r="I693" s="261" t="s">
        <v>323</v>
      </c>
      <c r="J693" s="261" t="s">
        <v>323</v>
      </c>
      <c r="K693" s="261" t="s">
        <v>323</v>
      </c>
      <c r="L693" s="261" t="s">
        <v>323</v>
      </c>
      <c r="AR693" s="261" t="e">
        <v>#N/A</v>
      </c>
    </row>
    <row r="694" spans="1:44" s="261" customFormat="1">
      <c r="A694" s="261">
        <v>122706</v>
      </c>
      <c r="B694" s="43" t="s">
        <v>3767</v>
      </c>
      <c r="C694" s="261" t="s">
        <v>324</v>
      </c>
      <c r="D694" s="261" t="s">
        <v>323</v>
      </c>
      <c r="E694" s="261" t="s">
        <v>324</v>
      </c>
      <c r="F694" s="261" t="s">
        <v>324</v>
      </c>
      <c r="G694" s="261" t="s">
        <v>323</v>
      </c>
      <c r="H694" s="261" t="s">
        <v>323</v>
      </c>
      <c r="I694" s="261" t="s">
        <v>323</v>
      </c>
      <c r="J694" s="261" t="s">
        <v>323</v>
      </c>
      <c r="K694" s="261" t="s">
        <v>323</v>
      </c>
      <c r="L694" s="261" t="s">
        <v>323</v>
      </c>
      <c r="AR694" s="261" t="e">
        <v>#N/A</v>
      </c>
    </row>
    <row r="695" spans="1:44" s="261" customFormat="1">
      <c r="A695" s="261">
        <v>122707</v>
      </c>
      <c r="B695" s="43" t="s">
        <v>3767</v>
      </c>
      <c r="C695" s="261" t="s">
        <v>324</v>
      </c>
      <c r="D695" s="261" t="s">
        <v>324</v>
      </c>
      <c r="E695" s="261" t="s">
        <v>324</v>
      </c>
      <c r="F695" s="261" t="s">
        <v>324</v>
      </c>
      <c r="G695" s="261" t="s">
        <v>323</v>
      </c>
      <c r="H695" s="261" t="s">
        <v>323</v>
      </c>
      <c r="I695" s="261" t="s">
        <v>323</v>
      </c>
      <c r="J695" s="261" t="s">
        <v>323</v>
      </c>
      <c r="K695" s="261" t="s">
        <v>323</v>
      </c>
      <c r="L695" s="261" t="s">
        <v>323</v>
      </c>
      <c r="AR695" s="261" t="e">
        <v>#N/A</v>
      </c>
    </row>
    <row r="696" spans="1:44" s="261" customFormat="1">
      <c r="A696" s="261">
        <v>122708</v>
      </c>
      <c r="B696" s="43" t="s">
        <v>3767</v>
      </c>
      <c r="C696" s="261" t="s">
        <v>324</v>
      </c>
      <c r="D696" s="261" t="s">
        <v>324</v>
      </c>
      <c r="E696" s="261" t="s">
        <v>324</v>
      </c>
      <c r="F696" s="261" t="s">
        <v>324</v>
      </c>
      <c r="G696" s="261" t="s">
        <v>324</v>
      </c>
      <c r="H696" s="261" t="s">
        <v>323</v>
      </c>
      <c r="I696" s="261" t="s">
        <v>323</v>
      </c>
      <c r="J696" s="261" t="s">
        <v>323</v>
      </c>
      <c r="K696" s="261" t="s">
        <v>323</v>
      </c>
      <c r="L696" s="261" t="s">
        <v>323</v>
      </c>
      <c r="AR696" s="261" t="e">
        <v>#N/A</v>
      </c>
    </row>
    <row r="697" spans="1:44" s="261" customFormat="1">
      <c r="A697" s="261">
        <v>122709</v>
      </c>
      <c r="B697" s="43" t="s">
        <v>3767</v>
      </c>
      <c r="C697" s="261" t="s">
        <v>324</v>
      </c>
      <c r="D697" s="261" t="s">
        <v>324</v>
      </c>
      <c r="E697" s="261" t="s">
        <v>323</v>
      </c>
      <c r="F697" s="261" t="s">
        <v>323</v>
      </c>
      <c r="G697" s="261" t="s">
        <v>324</v>
      </c>
      <c r="H697" s="261" t="s">
        <v>323</v>
      </c>
      <c r="I697" s="261" t="s">
        <v>323</v>
      </c>
      <c r="J697" s="261" t="s">
        <v>323</v>
      </c>
      <c r="K697" s="261" t="s">
        <v>323</v>
      </c>
      <c r="L697" s="261" t="s">
        <v>323</v>
      </c>
      <c r="AR697" s="261" t="e">
        <v>#N/A</v>
      </c>
    </row>
    <row r="698" spans="1:44" s="261" customFormat="1">
      <c r="A698" s="261">
        <v>122710</v>
      </c>
      <c r="B698" s="43" t="s">
        <v>3767</v>
      </c>
      <c r="C698" s="261" t="s">
        <v>323</v>
      </c>
      <c r="D698" s="261" t="s">
        <v>323</v>
      </c>
      <c r="E698" s="261" t="s">
        <v>323</v>
      </c>
      <c r="F698" s="261" t="s">
        <v>324</v>
      </c>
      <c r="G698" s="261" t="s">
        <v>324</v>
      </c>
      <c r="H698" s="261" t="s">
        <v>323</v>
      </c>
      <c r="I698" s="261" t="s">
        <v>323</v>
      </c>
      <c r="J698" s="261" t="s">
        <v>323</v>
      </c>
      <c r="K698" s="261" t="s">
        <v>323</v>
      </c>
      <c r="L698" s="261" t="s">
        <v>323</v>
      </c>
      <c r="AR698" s="261" t="e">
        <v>#N/A</v>
      </c>
    </row>
    <row r="699" spans="1:44" s="261" customFormat="1">
      <c r="A699" s="261">
        <v>122711</v>
      </c>
      <c r="B699" s="43" t="s">
        <v>3767</v>
      </c>
      <c r="C699" s="261" t="s">
        <v>324</v>
      </c>
      <c r="D699" s="261" t="s">
        <v>324</v>
      </c>
      <c r="E699" s="261" t="s">
        <v>323</v>
      </c>
      <c r="F699" s="261" t="s">
        <v>324</v>
      </c>
      <c r="G699" s="261" t="s">
        <v>323</v>
      </c>
      <c r="H699" s="261" t="s">
        <v>323</v>
      </c>
      <c r="I699" s="261" t="s">
        <v>323</v>
      </c>
      <c r="J699" s="261" t="s">
        <v>323</v>
      </c>
      <c r="K699" s="261" t="s">
        <v>323</v>
      </c>
      <c r="L699" s="261" t="s">
        <v>323</v>
      </c>
      <c r="AR699" s="261" t="e">
        <v>#N/A</v>
      </c>
    </row>
    <row r="700" spans="1:44" s="261" customFormat="1">
      <c r="A700" s="261">
        <v>122712</v>
      </c>
      <c r="B700" s="43" t="s">
        <v>3767</v>
      </c>
      <c r="C700" s="261" t="s">
        <v>324</v>
      </c>
      <c r="D700" s="261" t="s">
        <v>324</v>
      </c>
      <c r="E700" s="261" t="s">
        <v>324</v>
      </c>
      <c r="F700" s="261" t="s">
        <v>323</v>
      </c>
      <c r="G700" s="261" t="s">
        <v>324</v>
      </c>
      <c r="H700" s="261" t="s">
        <v>323</v>
      </c>
      <c r="I700" s="261" t="s">
        <v>323</v>
      </c>
      <c r="J700" s="261" t="s">
        <v>323</v>
      </c>
      <c r="K700" s="261" t="s">
        <v>323</v>
      </c>
      <c r="L700" s="261" t="s">
        <v>323</v>
      </c>
      <c r="AR700" s="261" t="e">
        <v>#N/A</v>
      </c>
    </row>
    <row r="701" spans="1:44" s="261" customFormat="1">
      <c r="A701" s="261">
        <v>122713</v>
      </c>
      <c r="B701" s="43" t="s">
        <v>3767</v>
      </c>
      <c r="C701" s="261" t="s">
        <v>323</v>
      </c>
      <c r="D701" s="261" t="s">
        <v>324</v>
      </c>
      <c r="E701" s="261" t="s">
        <v>324</v>
      </c>
      <c r="F701" s="261" t="s">
        <v>324</v>
      </c>
      <c r="G701" s="261" t="s">
        <v>323</v>
      </c>
      <c r="H701" s="261" t="s">
        <v>323</v>
      </c>
      <c r="I701" s="261" t="s">
        <v>323</v>
      </c>
      <c r="J701" s="261" t="s">
        <v>323</v>
      </c>
      <c r="K701" s="261" t="s">
        <v>323</v>
      </c>
      <c r="L701" s="261" t="s">
        <v>323</v>
      </c>
      <c r="AR701" s="261" t="e">
        <v>#N/A</v>
      </c>
    </row>
    <row r="702" spans="1:44" s="261" customFormat="1">
      <c r="A702" s="261">
        <v>122714</v>
      </c>
      <c r="B702" s="43" t="s">
        <v>3767</v>
      </c>
      <c r="C702" s="261" t="s">
        <v>324</v>
      </c>
      <c r="D702" s="261" t="s">
        <v>324</v>
      </c>
      <c r="E702" s="261" t="s">
        <v>324</v>
      </c>
      <c r="F702" s="261" t="s">
        <v>324</v>
      </c>
      <c r="G702" s="261" t="s">
        <v>324</v>
      </c>
      <c r="H702" s="261" t="s">
        <v>323</v>
      </c>
      <c r="I702" s="261" t="s">
        <v>323</v>
      </c>
      <c r="J702" s="261" t="s">
        <v>323</v>
      </c>
      <c r="K702" s="261" t="s">
        <v>323</v>
      </c>
      <c r="L702" s="261" t="s">
        <v>323</v>
      </c>
      <c r="AR702" s="261" t="e">
        <v>#N/A</v>
      </c>
    </row>
    <row r="703" spans="1:44" s="261" customFormat="1">
      <c r="A703" s="261">
        <v>122715</v>
      </c>
      <c r="B703" s="43" t="s">
        <v>3767</v>
      </c>
      <c r="C703" s="261" t="s">
        <v>324</v>
      </c>
      <c r="D703" s="261" t="s">
        <v>324</v>
      </c>
      <c r="E703" s="261" t="s">
        <v>324</v>
      </c>
      <c r="F703" s="261" t="s">
        <v>324</v>
      </c>
      <c r="G703" s="261" t="s">
        <v>324</v>
      </c>
      <c r="H703" s="261" t="s">
        <v>323</v>
      </c>
      <c r="I703" s="261" t="s">
        <v>323</v>
      </c>
      <c r="J703" s="261" t="s">
        <v>323</v>
      </c>
      <c r="K703" s="261" t="s">
        <v>323</v>
      </c>
      <c r="L703" s="261" t="s">
        <v>323</v>
      </c>
      <c r="AR703" s="261" t="e">
        <v>#N/A</v>
      </c>
    </row>
    <row r="704" spans="1:44" s="261" customFormat="1">
      <c r="A704" s="261">
        <v>122716</v>
      </c>
      <c r="B704" s="43" t="s">
        <v>3767</v>
      </c>
      <c r="C704" s="261" t="s">
        <v>324</v>
      </c>
      <c r="D704" s="261" t="s">
        <v>324</v>
      </c>
      <c r="E704" s="261" t="s">
        <v>324</v>
      </c>
      <c r="F704" s="261" t="s">
        <v>324</v>
      </c>
      <c r="G704" s="261" t="s">
        <v>324</v>
      </c>
      <c r="H704" s="261" t="s">
        <v>323</v>
      </c>
      <c r="I704" s="261" t="s">
        <v>323</v>
      </c>
      <c r="J704" s="261" t="s">
        <v>323</v>
      </c>
      <c r="K704" s="261" t="s">
        <v>323</v>
      </c>
      <c r="L704" s="261" t="s">
        <v>323</v>
      </c>
      <c r="AR704" s="261" t="e">
        <v>#N/A</v>
      </c>
    </row>
    <row r="705" spans="1:44" s="261" customFormat="1">
      <c r="A705" s="261">
        <v>122717</v>
      </c>
      <c r="B705" s="43" t="s">
        <v>3767</v>
      </c>
      <c r="C705" s="261" t="s">
        <v>324</v>
      </c>
      <c r="D705" s="261" t="s">
        <v>324</v>
      </c>
      <c r="E705" s="261" t="s">
        <v>324</v>
      </c>
      <c r="F705" s="261" t="s">
        <v>324</v>
      </c>
      <c r="G705" s="261" t="s">
        <v>324</v>
      </c>
      <c r="H705" s="261" t="s">
        <v>323</v>
      </c>
      <c r="I705" s="261" t="s">
        <v>323</v>
      </c>
      <c r="J705" s="261" t="s">
        <v>323</v>
      </c>
      <c r="K705" s="261" t="s">
        <v>323</v>
      </c>
      <c r="L705" s="261" t="s">
        <v>323</v>
      </c>
      <c r="AR705" s="261" t="e">
        <v>#N/A</v>
      </c>
    </row>
    <row r="706" spans="1:44" s="261" customFormat="1">
      <c r="A706" s="261">
        <v>122718</v>
      </c>
      <c r="B706" s="43" t="s">
        <v>3767</v>
      </c>
      <c r="C706" s="261" t="s">
        <v>324</v>
      </c>
      <c r="D706" s="261" t="s">
        <v>324</v>
      </c>
      <c r="E706" s="261" t="s">
        <v>324</v>
      </c>
      <c r="F706" s="261" t="s">
        <v>324</v>
      </c>
      <c r="G706" s="261" t="s">
        <v>324</v>
      </c>
      <c r="H706" s="261" t="s">
        <v>323</v>
      </c>
      <c r="I706" s="261" t="s">
        <v>323</v>
      </c>
      <c r="J706" s="261" t="s">
        <v>323</v>
      </c>
      <c r="K706" s="261" t="s">
        <v>323</v>
      </c>
      <c r="L706" s="261" t="s">
        <v>323</v>
      </c>
      <c r="AR706" s="261" t="e">
        <v>#N/A</v>
      </c>
    </row>
    <row r="707" spans="1:44" s="261" customFormat="1">
      <c r="A707" s="261">
        <v>122719</v>
      </c>
      <c r="B707" s="43" t="s">
        <v>3767</v>
      </c>
      <c r="C707" s="261" t="s">
        <v>323</v>
      </c>
      <c r="D707" s="261" t="s">
        <v>324</v>
      </c>
      <c r="E707" s="261" t="s">
        <v>324</v>
      </c>
      <c r="F707" s="261" t="s">
        <v>324</v>
      </c>
      <c r="G707" s="261" t="s">
        <v>323</v>
      </c>
      <c r="H707" s="261" t="s">
        <v>323</v>
      </c>
      <c r="I707" s="261" t="s">
        <v>323</v>
      </c>
      <c r="J707" s="261" t="s">
        <v>323</v>
      </c>
      <c r="K707" s="261" t="s">
        <v>323</v>
      </c>
      <c r="L707" s="261" t="s">
        <v>323</v>
      </c>
      <c r="AR707" s="261" t="e">
        <v>#N/A</v>
      </c>
    </row>
    <row r="708" spans="1:44" s="261" customFormat="1">
      <c r="A708" s="261">
        <v>122720</v>
      </c>
      <c r="B708" s="43" t="s">
        <v>3767</v>
      </c>
      <c r="C708" s="261" t="s">
        <v>324</v>
      </c>
      <c r="D708" s="261" t="s">
        <v>324</v>
      </c>
      <c r="E708" s="261" t="s">
        <v>324</v>
      </c>
      <c r="F708" s="261" t="s">
        <v>324</v>
      </c>
      <c r="G708" s="261" t="s">
        <v>324</v>
      </c>
      <c r="H708" s="261" t="s">
        <v>323</v>
      </c>
      <c r="I708" s="261" t="s">
        <v>323</v>
      </c>
      <c r="J708" s="261" t="s">
        <v>323</v>
      </c>
      <c r="K708" s="261" t="s">
        <v>323</v>
      </c>
      <c r="L708" s="261" t="s">
        <v>323</v>
      </c>
      <c r="AR708" s="261" t="e">
        <v>#N/A</v>
      </c>
    </row>
    <row r="709" spans="1:44" s="261" customFormat="1">
      <c r="A709" s="261">
        <v>122721</v>
      </c>
      <c r="B709" s="43" t="s">
        <v>3767</v>
      </c>
      <c r="C709" s="261" t="s">
        <v>324</v>
      </c>
      <c r="D709" s="261" t="s">
        <v>324</v>
      </c>
      <c r="E709" s="261" t="s">
        <v>324</v>
      </c>
      <c r="F709" s="261" t="s">
        <v>323</v>
      </c>
      <c r="G709" s="261" t="s">
        <v>324</v>
      </c>
      <c r="H709" s="261" t="s">
        <v>323</v>
      </c>
      <c r="I709" s="261" t="s">
        <v>323</v>
      </c>
      <c r="J709" s="261" t="s">
        <v>323</v>
      </c>
      <c r="K709" s="261" t="s">
        <v>323</v>
      </c>
      <c r="L709" s="261" t="s">
        <v>323</v>
      </c>
      <c r="AR709" s="261" t="e">
        <v>#N/A</v>
      </c>
    </row>
    <row r="710" spans="1:44" s="261" customFormat="1">
      <c r="A710" s="261">
        <v>122722</v>
      </c>
      <c r="B710" s="43" t="s">
        <v>3767</v>
      </c>
      <c r="C710" s="261" t="s">
        <v>324</v>
      </c>
      <c r="D710" s="261" t="s">
        <v>324</v>
      </c>
      <c r="E710" s="261" t="s">
        <v>324</v>
      </c>
      <c r="F710" s="261" t="s">
        <v>324</v>
      </c>
      <c r="G710" s="261" t="s">
        <v>324</v>
      </c>
      <c r="H710" s="261" t="s">
        <v>323</v>
      </c>
      <c r="I710" s="261" t="s">
        <v>323</v>
      </c>
      <c r="J710" s="261" t="s">
        <v>323</v>
      </c>
      <c r="K710" s="261" t="s">
        <v>323</v>
      </c>
      <c r="L710" s="261" t="s">
        <v>323</v>
      </c>
      <c r="AR710" s="261" t="e">
        <v>#N/A</v>
      </c>
    </row>
    <row r="711" spans="1:44" s="261" customFormat="1">
      <c r="A711" s="261">
        <v>122723</v>
      </c>
      <c r="B711" s="43" t="s">
        <v>3767</v>
      </c>
      <c r="C711" s="261" t="s">
        <v>324</v>
      </c>
      <c r="D711" s="261" t="s">
        <v>324</v>
      </c>
      <c r="E711" s="261" t="s">
        <v>324</v>
      </c>
      <c r="F711" s="261" t="s">
        <v>324</v>
      </c>
      <c r="G711" s="261" t="s">
        <v>324</v>
      </c>
      <c r="H711" s="261" t="s">
        <v>323</v>
      </c>
      <c r="I711" s="261" t="s">
        <v>323</v>
      </c>
      <c r="J711" s="261" t="s">
        <v>323</v>
      </c>
      <c r="K711" s="261" t="s">
        <v>323</v>
      </c>
      <c r="L711" s="261" t="s">
        <v>323</v>
      </c>
      <c r="AR711" s="261" t="e">
        <v>#N/A</v>
      </c>
    </row>
    <row r="712" spans="1:44" s="261" customFormat="1">
      <c r="A712" s="261">
        <v>122724</v>
      </c>
      <c r="B712" s="43" t="s">
        <v>3767</v>
      </c>
      <c r="C712" s="261" t="s">
        <v>324</v>
      </c>
      <c r="D712" s="261" t="s">
        <v>324</v>
      </c>
      <c r="E712" s="261" t="s">
        <v>324</v>
      </c>
      <c r="F712" s="261" t="s">
        <v>324</v>
      </c>
      <c r="G712" s="261" t="s">
        <v>324</v>
      </c>
      <c r="H712" s="261" t="s">
        <v>323</v>
      </c>
      <c r="I712" s="261" t="s">
        <v>323</v>
      </c>
      <c r="J712" s="261" t="s">
        <v>323</v>
      </c>
      <c r="K712" s="261" t="s">
        <v>323</v>
      </c>
      <c r="L712" s="261" t="s">
        <v>323</v>
      </c>
      <c r="AR712" s="261" t="e">
        <v>#N/A</v>
      </c>
    </row>
    <row r="713" spans="1:44" s="261" customFormat="1">
      <c r="A713" s="261">
        <v>122725</v>
      </c>
      <c r="B713" s="43" t="s">
        <v>3767</v>
      </c>
      <c r="C713" s="261" t="s">
        <v>324</v>
      </c>
      <c r="D713" s="261" t="s">
        <v>324</v>
      </c>
      <c r="E713" s="261" t="s">
        <v>324</v>
      </c>
      <c r="F713" s="261" t="s">
        <v>324</v>
      </c>
      <c r="G713" s="261" t="s">
        <v>324</v>
      </c>
      <c r="H713" s="261" t="s">
        <v>323</v>
      </c>
      <c r="I713" s="261" t="s">
        <v>323</v>
      </c>
      <c r="J713" s="261" t="s">
        <v>323</v>
      </c>
      <c r="K713" s="261" t="s">
        <v>323</v>
      </c>
      <c r="L713" s="261" t="s">
        <v>323</v>
      </c>
      <c r="AR713" s="261" t="e">
        <v>#N/A</v>
      </c>
    </row>
    <row r="714" spans="1:44" s="261" customFormat="1">
      <c r="A714" s="261">
        <v>122726</v>
      </c>
      <c r="B714" s="43" t="s">
        <v>3767</v>
      </c>
      <c r="C714" s="261" t="s">
        <v>323</v>
      </c>
      <c r="D714" s="261" t="s">
        <v>324</v>
      </c>
      <c r="E714" s="261" t="s">
        <v>324</v>
      </c>
      <c r="F714" s="261" t="s">
        <v>323</v>
      </c>
      <c r="G714" s="261" t="s">
        <v>323</v>
      </c>
      <c r="H714" s="261" t="s">
        <v>323</v>
      </c>
      <c r="I714" s="261" t="s">
        <v>323</v>
      </c>
      <c r="J714" s="261" t="s">
        <v>323</v>
      </c>
      <c r="K714" s="261" t="s">
        <v>323</v>
      </c>
      <c r="L714" s="261" t="s">
        <v>323</v>
      </c>
      <c r="AR714" s="261" t="e">
        <v>#N/A</v>
      </c>
    </row>
    <row r="715" spans="1:44" s="261" customFormat="1">
      <c r="A715" s="261">
        <v>122727</v>
      </c>
      <c r="B715" s="43" t="s">
        <v>3767</v>
      </c>
      <c r="C715" s="261" t="s">
        <v>324</v>
      </c>
      <c r="D715" s="261" t="s">
        <v>324</v>
      </c>
      <c r="E715" s="261" t="s">
        <v>324</v>
      </c>
      <c r="F715" s="261" t="s">
        <v>323</v>
      </c>
      <c r="G715" s="261" t="s">
        <v>324</v>
      </c>
      <c r="H715" s="261" t="s">
        <v>323</v>
      </c>
      <c r="I715" s="261" t="s">
        <v>323</v>
      </c>
      <c r="J715" s="261" t="s">
        <v>323</v>
      </c>
      <c r="K715" s="261" t="s">
        <v>323</v>
      </c>
      <c r="L715" s="261" t="s">
        <v>323</v>
      </c>
      <c r="AR715" s="261" t="e">
        <v>#N/A</v>
      </c>
    </row>
    <row r="716" spans="1:44" s="261" customFormat="1">
      <c r="A716" s="261">
        <v>122728</v>
      </c>
      <c r="B716" s="43" t="s">
        <v>3767</v>
      </c>
      <c r="C716" s="261" t="s">
        <v>324</v>
      </c>
      <c r="D716" s="261" t="s">
        <v>324</v>
      </c>
      <c r="E716" s="261" t="s">
        <v>324</v>
      </c>
      <c r="F716" s="261" t="s">
        <v>323</v>
      </c>
      <c r="G716" s="261" t="s">
        <v>323</v>
      </c>
      <c r="H716" s="261" t="s">
        <v>323</v>
      </c>
      <c r="I716" s="261" t="s">
        <v>323</v>
      </c>
      <c r="J716" s="261" t="s">
        <v>323</v>
      </c>
      <c r="K716" s="261" t="s">
        <v>323</v>
      </c>
      <c r="L716" s="261" t="s">
        <v>323</v>
      </c>
      <c r="AR716" s="261" t="e">
        <v>#N/A</v>
      </c>
    </row>
    <row r="717" spans="1:44" s="261" customFormat="1">
      <c r="A717" s="261">
        <v>122729</v>
      </c>
      <c r="B717" s="43" t="s">
        <v>3767</v>
      </c>
      <c r="C717" s="261" t="s">
        <v>324</v>
      </c>
      <c r="D717" s="261" t="s">
        <v>323</v>
      </c>
      <c r="E717" s="261" t="s">
        <v>324</v>
      </c>
      <c r="F717" s="261" t="s">
        <v>323</v>
      </c>
      <c r="G717" s="261" t="s">
        <v>324</v>
      </c>
      <c r="H717" s="261" t="s">
        <v>323</v>
      </c>
      <c r="I717" s="261" t="s">
        <v>323</v>
      </c>
      <c r="J717" s="261" t="s">
        <v>323</v>
      </c>
      <c r="K717" s="261" t="s">
        <v>323</v>
      </c>
      <c r="L717" s="261" t="s">
        <v>323</v>
      </c>
      <c r="AR717" s="261" t="e">
        <v>#N/A</v>
      </c>
    </row>
    <row r="718" spans="1:44" s="261" customFormat="1">
      <c r="A718" s="261">
        <v>122730</v>
      </c>
      <c r="B718" s="43" t="s">
        <v>3767</v>
      </c>
      <c r="C718" s="261" t="s">
        <v>323</v>
      </c>
      <c r="D718" s="261" t="s">
        <v>324</v>
      </c>
      <c r="E718" s="261" t="s">
        <v>323</v>
      </c>
      <c r="F718" s="261" t="s">
        <v>324</v>
      </c>
      <c r="G718" s="261" t="s">
        <v>324</v>
      </c>
      <c r="H718" s="261" t="s">
        <v>323</v>
      </c>
      <c r="I718" s="261" t="s">
        <v>323</v>
      </c>
      <c r="J718" s="261" t="s">
        <v>323</v>
      </c>
      <c r="K718" s="261" t="s">
        <v>323</v>
      </c>
      <c r="L718" s="261" t="s">
        <v>323</v>
      </c>
      <c r="AR718" s="261" t="e">
        <v>#N/A</v>
      </c>
    </row>
    <row r="719" spans="1:44" s="261" customFormat="1">
      <c r="A719" s="261">
        <v>122731</v>
      </c>
      <c r="B719" s="43" t="s">
        <v>3767</v>
      </c>
      <c r="C719" s="261" t="s">
        <v>324</v>
      </c>
      <c r="D719" s="261" t="s">
        <v>324</v>
      </c>
      <c r="E719" s="261" t="s">
        <v>324</v>
      </c>
      <c r="F719" s="261" t="s">
        <v>324</v>
      </c>
      <c r="G719" s="261" t="s">
        <v>324</v>
      </c>
      <c r="H719" s="261" t="s">
        <v>323</v>
      </c>
      <c r="I719" s="261" t="s">
        <v>323</v>
      </c>
      <c r="J719" s="261" t="s">
        <v>323</v>
      </c>
      <c r="K719" s="261" t="s">
        <v>323</v>
      </c>
      <c r="L719" s="261" t="s">
        <v>323</v>
      </c>
      <c r="AR719" s="261" t="e">
        <v>#N/A</v>
      </c>
    </row>
    <row r="720" spans="1:44" s="261" customFormat="1">
      <c r="A720" s="261">
        <v>122732</v>
      </c>
      <c r="B720" s="43" t="s">
        <v>3767</v>
      </c>
      <c r="C720" s="261" t="s">
        <v>324</v>
      </c>
      <c r="D720" s="261" t="s">
        <v>323</v>
      </c>
      <c r="E720" s="261" t="s">
        <v>324</v>
      </c>
      <c r="F720" s="261" t="s">
        <v>324</v>
      </c>
      <c r="G720" s="261" t="s">
        <v>323</v>
      </c>
      <c r="H720" s="261" t="s">
        <v>323</v>
      </c>
      <c r="I720" s="261" t="s">
        <v>323</v>
      </c>
      <c r="J720" s="261" t="s">
        <v>323</v>
      </c>
      <c r="K720" s="261" t="s">
        <v>323</v>
      </c>
      <c r="L720" s="261" t="s">
        <v>323</v>
      </c>
      <c r="AR720" s="261" t="e">
        <v>#N/A</v>
      </c>
    </row>
    <row r="721" spans="1:44" s="261" customFormat="1">
      <c r="A721" s="261">
        <v>122733</v>
      </c>
      <c r="B721" s="43" t="s">
        <v>3767</v>
      </c>
      <c r="C721" s="261" t="s">
        <v>324</v>
      </c>
      <c r="D721" s="261" t="s">
        <v>324</v>
      </c>
      <c r="E721" s="261" t="s">
        <v>324</v>
      </c>
      <c r="F721" s="261" t="s">
        <v>324</v>
      </c>
      <c r="G721" s="261" t="s">
        <v>324</v>
      </c>
      <c r="H721" s="261" t="s">
        <v>323</v>
      </c>
      <c r="I721" s="261" t="s">
        <v>323</v>
      </c>
      <c r="J721" s="261" t="s">
        <v>323</v>
      </c>
      <c r="K721" s="261" t="s">
        <v>323</v>
      </c>
      <c r="L721" s="261" t="s">
        <v>323</v>
      </c>
      <c r="AR721" s="261" t="e">
        <v>#N/A</v>
      </c>
    </row>
    <row r="722" spans="1:44" s="261" customFormat="1">
      <c r="A722" s="261">
        <v>122734</v>
      </c>
      <c r="B722" s="43" t="s">
        <v>3767</v>
      </c>
      <c r="C722" s="261" t="s">
        <v>324</v>
      </c>
      <c r="D722" s="261" t="s">
        <v>324</v>
      </c>
      <c r="E722" s="261" t="s">
        <v>324</v>
      </c>
      <c r="F722" s="261" t="s">
        <v>323</v>
      </c>
      <c r="G722" s="261" t="s">
        <v>323</v>
      </c>
      <c r="H722" s="261" t="s">
        <v>323</v>
      </c>
      <c r="I722" s="261" t="s">
        <v>323</v>
      </c>
      <c r="J722" s="261" t="s">
        <v>323</v>
      </c>
      <c r="K722" s="261" t="s">
        <v>323</v>
      </c>
      <c r="L722" s="261" t="s">
        <v>323</v>
      </c>
      <c r="AR722" s="261" t="e">
        <v>#N/A</v>
      </c>
    </row>
    <row r="723" spans="1:44" s="261" customFormat="1">
      <c r="A723" s="261">
        <v>122735</v>
      </c>
      <c r="B723" s="43" t="s">
        <v>3767</v>
      </c>
      <c r="C723" s="261" t="s">
        <v>324</v>
      </c>
      <c r="D723" s="261" t="s">
        <v>324</v>
      </c>
      <c r="E723" s="261" t="s">
        <v>324</v>
      </c>
      <c r="F723" s="261" t="s">
        <v>323</v>
      </c>
      <c r="G723" s="261" t="s">
        <v>323</v>
      </c>
      <c r="H723" s="261" t="s">
        <v>323</v>
      </c>
      <c r="I723" s="261" t="s">
        <v>323</v>
      </c>
      <c r="J723" s="261" t="s">
        <v>323</v>
      </c>
      <c r="K723" s="261" t="s">
        <v>323</v>
      </c>
      <c r="L723" s="261" t="s">
        <v>323</v>
      </c>
      <c r="AR723" s="261" t="e">
        <v>#N/A</v>
      </c>
    </row>
    <row r="724" spans="1:44" s="261" customFormat="1">
      <c r="A724" s="261">
        <v>122736</v>
      </c>
      <c r="B724" s="43" t="s">
        <v>3767</v>
      </c>
      <c r="C724" s="261" t="s">
        <v>323</v>
      </c>
      <c r="D724" s="261" t="s">
        <v>324</v>
      </c>
      <c r="E724" s="261" t="s">
        <v>323</v>
      </c>
      <c r="F724" s="261" t="s">
        <v>324</v>
      </c>
      <c r="G724" s="261" t="s">
        <v>323</v>
      </c>
      <c r="H724" s="261" t="s">
        <v>323</v>
      </c>
      <c r="I724" s="261" t="s">
        <v>323</v>
      </c>
      <c r="J724" s="261" t="s">
        <v>323</v>
      </c>
      <c r="K724" s="261" t="s">
        <v>323</v>
      </c>
      <c r="L724" s="261" t="s">
        <v>323</v>
      </c>
      <c r="AR724" s="261" t="e">
        <v>#N/A</v>
      </c>
    </row>
    <row r="725" spans="1:44" s="261" customFormat="1">
      <c r="A725" s="261">
        <v>122737</v>
      </c>
      <c r="B725" s="43" t="s">
        <v>3767</v>
      </c>
      <c r="C725" s="261" t="s">
        <v>324</v>
      </c>
      <c r="D725" s="261" t="s">
        <v>324</v>
      </c>
      <c r="E725" s="261" t="s">
        <v>324</v>
      </c>
      <c r="F725" s="261" t="s">
        <v>324</v>
      </c>
      <c r="G725" s="261" t="s">
        <v>323</v>
      </c>
      <c r="H725" s="261" t="s">
        <v>323</v>
      </c>
      <c r="I725" s="261" t="s">
        <v>323</v>
      </c>
      <c r="J725" s="261" t="s">
        <v>323</v>
      </c>
      <c r="K725" s="261" t="s">
        <v>323</v>
      </c>
      <c r="L725" s="261" t="s">
        <v>323</v>
      </c>
      <c r="AR725" s="261" t="e">
        <v>#N/A</v>
      </c>
    </row>
    <row r="726" spans="1:44" s="261" customFormat="1">
      <c r="A726" s="261">
        <v>122738</v>
      </c>
      <c r="B726" s="43" t="s">
        <v>3767</v>
      </c>
      <c r="C726" s="261" t="s">
        <v>323</v>
      </c>
      <c r="D726" s="261" t="s">
        <v>324</v>
      </c>
      <c r="E726" s="261" t="s">
        <v>323</v>
      </c>
      <c r="F726" s="261" t="s">
        <v>323</v>
      </c>
      <c r="G726" s="261" t="s">
        <v>324</v>
      </c>
      <c r="H726" s="261" t="s">
        <v>323</v>
      </c>
      <c r="I726" s="261" t="s">
        <v>323</v>
      </c>
      <c r="J726" s="261" t="s">
        <v>323</v>
      </c>
      <c r="K726" s="261" t="s">
        <v>323</v>
      </c>
      <c r="L726" s="261" t="s">
        <v>323</v>
      </c>
      <c r="AR726" s="261" t="e">
        <v>#N/A</v>
      </c>
    </row>
    <row r="727" spans="1:44" s="261" customFormat="1">
      <c r="A727" s="261">
        <v>122739</v>
      </c>
      <c r="B727" s="43" t="s">
        <v>3767</v>
      </c>
      <c r="C727" s="261" t="s">
        <v>324</v>
      </c>
      <c r="D727" s="261" t="s">
        <v>323</v>
      </c>
      <c r="E727" s="261" t="s">
        <v>324</v>
      </c>
      <c r="F727" s="261" t="s">
        <v>324</v>
      </c>
      <c r="G727" s="261" t="s">
        <v>324</v>
      </c>
      <c r="H727" s="261" t="s">
        <v>323</v>
      </c>
      <c r="I727" s="261" t="s">
        <v>323</v>
      </c>
      <c r="J727" s="261" t="s">
        <v>323</v>
      </c>
      <c r="K727" s="261" t="s">
        <v>323</v>
      </c>
      <c r="L727" s="261" t="s">
        <v>323</v>
      </c>
      <c r="AR727" s="261" t="e">
        <v>#N/A</v>
      </c>
    </row>
    <row r="728" spans="1:44" s="261" customFormat="1">
      <c r="A728" s="261">
        <v>122740</v>
      </c>
      <c r="B728" s="43" t="s">
        <v>3767</v>
      </c>
      <c r="C728" s="261" t="s">
        <v>324</v>
      </c>
      <c r="D728" s="261" t="s">
        <v>324</v>
      </c>
      <c r="E728" s="261" t="s">
        <v>324</v>
      </c>
      <c r="F728" s="261" t="s">
        <v>324</v>
      </c>
      <c r="G728" s="261" t="s">
        <v>324</v>
      </c>
      <c r="H728" s="261" t="s">
        <v>323</v>
      </c>
      <c r="I728" s="261" t="s">
        <v>323</v>
      </c>
      <c r="J728" s="261" t="s">
        <v>323</v>
      </c>
      <c r="K728" s="261" t="s">
        <v>323</v>
      </c>
      <c r="L728" s="261" t="s">
        <v>323</v>
      </c>
      <c r="AR728" s="261" t="e">
        <v>#N/A</v>
      </c>
    </row>
    <row r="729" spans="1:44" s="261" customFormat="1">
      <c r="A729" s="261">
        <v>122741</v>
      </c>
      <c r="B729" s="43" t="s">
        <v>3767</v>
      </c>
      <c r="C729" s="261" t="s">
        <v>324</v>
      </c>
      <c r="D729" s="261" t="s">
        <v>324</v>
      </c>
      <c r="E729" s="261" t="s">
        <v>324</v>
      </c>
      <c r="F729" s="261" t="s">
        <v>324</v>
      </c>
      <c r="G729" s="261" t="s">
        <v>324</v>
      </c>
      <c r="H729" s="261" t="s">
        <v>323</v>
      </c>
      <c r="I729" s="261" t="s">
        <v>323</v>
      </c>
      <c r="J729" s="261" t="s">
        <v>323</v>
      </c>
      <c r="K729" s="261" t="s">
        <v>323</v>
      </c>
      <c r="L729" s="261" t="s">
        <v>323</v>
      </c>
      <c r="AR729" s="261" t="e">
        <v>#N/A</v>
      </c>
    </row>
    <row r="730" spans="1:44" s="261" customFormat="1">
      <c r="A730" s="261">
        <v>122742</v>
      </c>
      <c r="B730" s="43" t="s">
        <v>3767</v>
      </c>
      <c r="C730" s="261" t="s">
        <v>324</v>
      </c>
      <c r="D730" s="261" t="s">
        <v>323</v>
      </c>
      <c r="E730" s="261" t="s">
        <v>324</v>
      </c>
      <c r="F730" s="261" t="s">
        <v>324</v>
      </c>
      <c r="G730" s="261" t="s">
        <v>323</v>
      </c>
      <c r="H730" s="261" t="s">
        <v>323</v>
      </c>
      <c r="I730" s="261" t="s">
        <v>323</v>
      </c>
      <c r="J730" s="261" t="s">
        <v>323</v>
      </c>
      <c r="K730" s="261" t="s">
        <v>323</v>
      </c>
      <c r="L730" s="261" t="s">
        <v>323</v>
      </c>
      <c r="AR730" s="261" t="e">
        <v>#N/A</v>
      </c>
    </row>
    <row r="731" spans="1:44" s="261" customFormat="1">
      <c r="A731" s="261">
        <v>122743</v>
      </c>
      <c r="B731" s="43" t="s">
        <v>3767</v>
      </c>
      <c r="C731" s="261" t="s">
        <v>323</v>
      </c>
      <c r="D731" s="261" t="s">
        <v>324</v>
      </c>
      <c r="E731" s="261" t="s">
        <v>323</v>
      </c>
      <c r="F731" s="261" t="s">
        <v>324</v>
      </c>
      <c r="G731" s="261" t="s">
        <v>323</v>
      </c>
      <c r="H731" s="261" t="s">
        <v>323</v>
      </c>
      <c r="I731" s="261" t="s">
        <v>323</v>
      </c>
      <c r="J731" s="261" t="s">
        <v>323</v>
      </c>
      <c r="K731" s="261" t="s">
        <v>323</v>
      </c>
      <c r="L731" s="261" t="s">
        <v>323</v>
      </c>
      <c r="AR731" s="261" t="e">
        <v>#N/A</v>
      </c>
    </row>
    <row r="732" spans="1:44" s="261" customFormat="1">
      <c r="A732" s="261">
        <v>122744</v>
      </c>
      <c r="B732" s="43" t="s">
        <v>3767</v>
      </c>
      <c r="C732" s="261" t="s">
        <v>324</v>
      </c>
      <c r="D732" s="261" t="s">
        <v>323</v>
      </c>
      <c r="E732" s="261" t="s">
        <v>324</v>
      </c>
      <c r="F732" s="261" t="s">
        <v>324</v>
      </c>
      <c r="G732" s="261" t="s">
        <v>323</v>
      </c>
      <c r="H732" s="261" t="s">
        <v>323</v>
      </c>
      <c r="I732" s="261" t="s">
        <v>323</v>
      </c>
      <c r="J732" s="261" t="s">
        <v>323</v>
      </c>
      <c r="K732" s="261" t="s">
        <v>323</v>
      </c>
      <c r="L732" s="261" t="s">
        <v>323</v>
      </c>
      <c r="AR732" s="261" t="e">
        <v>#N/A</v>
      </c>
    </row>
    <row r="733" spans="1:44" s="261" customFormat="1">
      <c r="A733" s="261">
        <v>122745</v>
      </c>
      <c r="B733" s="43" t="s">
        <v>3767</v>
      </c>
      <c r="C733" s="261" t="s">
        <v>324</v>
      </c>
      <c r="D733" s="261" t="s">
        <v>324</v>
      </c>
      <c r="E733" s="261" t="s">
        <v>324</v>
      </c>
      <c r="F733" s="261" t="s">
        <v>324</v>
      </c>
      <c r="G733" s="261" t="s">
        <v>324</v>
      </c>
      <c r="H733" s="261" t="s">
        <v>323</v>
      </c>
      <c r="I733" s="261" t="s">
        <v>323</v>
      </c>
      <c r="J733" s="261" t="s">
        <v>323</v>
      </c>
      <c r="K733" s="261" t="s">
        <v>323</v>
      </c>
      <c r="L733" s="261" t="s">
        <v>323</v>
      </c>
      <c r="AR733" s="261" t="e">
        <v>#N/A</v>
      </c>
    </row>
    <row r="734" spans="1:44" s="261" customFormat="1">
      <c r="A734" s="261">
        <v>122746</v>
      </c>
      <c r="B734" s="43" t="s">
        <v>3767</v>
      </c>
      <c r="C734" s="261" t="s">
        <v>324</v>
      </c>
      <c r="D734" s="261" t="s">
        <v>324</v>
      </c>
      <c r="E734" s="261" t="s">
        <v>324</v>
      </c>
      <c r="F734" s="261" t="s">
        <v>324</v>
      </c>
      <c r="G734" s="261" t="s">
        <v>324</v>
      </c>
      <c r="H734" s="261" t="s">
        <v>323</v>
      </c>
      <c r="I734" s="261" t="s">
        <v>323</v>
      </c>
      <c r="J734" s="261" t="s">
        <v>323</v>
      </c>
      <c r="K734" s="261" t="s">
        <v>323</v>
      </c>
      <c r="L734" s="261" t="s">
        <v>323</v>
      </c>
      <c r="AR734" s="261" t="e">
        <v>#N/A</v>
      </c>
    </row>
    <row r="735" spans="1:44" s="261" customFormat="1">
      <c r="A735" s="261">
        <v>122747</v>
      </c>
      <c r="B735" s="43" t="s">
        <v>3767</v>
      </c>
      <c r="C735" s="261" t="s">
        <v>324</v>
      </c>
      <c r="D735" s="261" t="s">
        <v>324</v>
      </c>
      <c r="E735" s="261" t="s">
        <v>324</v>
      </c>
      <c r="F735" s="261" t="s">
        <v>324</v>
      </c>
      <c r="G735" s="261" t="s">
        <v>324</v>
      </c>
      <c r="H735" s="261" t="s">
        <v>323</v>
      </c>
      <c r="I735" s="261" t="s">
        <v>323</v>
      </c>
      <c r="J735" s="261" t="s">
        <v>323</v>
      </c>
      <c r="K735" s="261" t="s">
        <v>323</v>
      </c>
      <c r="L735" s="261" t="s">
        <v>323</v>
      </c>
      <c r="AR735" s="261" t="e">
        <v>#N/A</v>
      </c>
    </row>
    <row r="736" spans="1:44" s="261" customFormat="1">
      <c r="A736" s="261">
        <v>122748</v>
      </c>
      <c r="B736" s="43" t="s">
        <v>3767</v>
      </c>
      <c r="C736" s="261" t="s">
        <v>324</v>
      </c>
      <c r="D736" s="261" t="s">
        <v>324</v>
      </c>
      <c r="E736" s="261" t="s">
        <v>324</v>
      </c>
      <c r="F736" s="261" t="s">
        <v>324</v>
      </c>
      <c r="G736" s="261" t="s">
        <v>324</v>
      </c>
      <c r="H736" s="261" t="s">
        <v>323</v>
      </c>
      <c r="I736" s="261" t="s">
        <v>323</v>
      </c>
      <c r="J736" s="261" t="s">
        <v>323</v>
      </c>
      <c r="K736" s="261" t="s">
        <v>323</v>
      </c>
      <c r="L736" s="261" t="s">
        <v>323</v>
      </c>
      <c r="AR736" s="261" t="e">
        <v>#N/A</v>
      </c>
    </row>
    <row r="737" spans="1:44" s="261" customFormat="1">
      <c r="A737" s="261">
        <v>122749</v>
      </c>
      <c r="B737" s="43" t="s">
        <v>3767</v>
      </c>
      <c r="C737" s="261" t="s">
        <v>324</v>
      </c>
      <c r="D737" s="261" t="s">
        <v>324</v>
      </c>
      <c r="E737" s="261" t="s">
        <v>324</v>
      </c>
      <c r="F737" s="261" t="s">
        <v>324</v>
      </c>
      <c r="G737" s="261" t="s">
        <v>324</v>
      </c>
      <c r="H737" s="261" t="s">
        <v>323</v>
      </c>
      <c r="I737" s="261" t="s">
        <v>323</v>
      </c>
      <c r="J737" s="261" t="s">
        <v>323</v>
      </c>
      <c r="K737" s="261" t="s">
        <v>323</v>
      </c>
      <c r="L737" s="261" t="s">
        <v>323</v>
      </c>
      <c r="AR737" s="261" t="e">
        <v>#N/A</v>
      </c>
    </row>
    <row r="738" spans="1:44" s="261" customFormat="1">
      <c r="A738" s="261">
        <v>122750</v>
      </c>
      <c r="B738" s="43" t="s">
        <v>3767</v>
      </c>
      <c r="C738" s="261" t="s">
        <v>324</v>
      </c>
      <c r="D738" s="261" t="s">
        <v>324</v>
      </c>
      <c r="E738" s="261" t="s">
        <v>324</v>
      </c>
      <c r="F738" s="261" t="s">
        <v>324</v>
      </c>
      <c r="G738" s="261" t="s">
        <v>323</v>
      </c>
      <c r="H738" s="261" t="s">
        <v>323</v>
      </c>
      <c r="I738" s="261" t="s">
        <v>323</v>
      </c>
      <c r="J738" s="261" t="s">
        <v>323</v>
      </c>
      <c r="K738" s="261" t="s">
        <v>323</v>
      </c>
      <c r="L738" s="261" t="s">
        <v>323</v>
      </c>
      <c r="AR738" s="261" t="e">
        <v>#N/A</v>
      </c>
    </row>
    <row r="739" spans="1:44" s="261" customFormat="1">
      <c r="A739" s="261">
        <v>122751</v>
      </c>
      <c r="B739" s="43" t="s">
        <v>3767</v>
      </c>
      <c r="C739" s="261" t="s">
        <v>324</v>
      </c>
      <c r="D739" s="261" t="s">
        <v>324</v>
      </c>
      <c r="E739" s="261" t="s">
        <v>324</v>
      </c>
      <c r="F739" s="261" t="s">
        <v>324</v>
      </c>
      <c r="G739" s="261" t="s">
        <v>324</v>
      </c>
      <c r="H739" s="261" t="s">
        <v>323</v>
      </c>
      <c r="I739" s="261" t="s">
        <v>323</v>
      </c>
      <c r="J739" s="261" t="s">
        <v>323</v>
      </c>
      <c r="K739" s="261" t="s">
        <v>323</v>
      </c>
      <c r="L739" s="261" t="s">
        <v>323</v>
      </c>
      <c r="AR739" s="261" t="e">
        <v>#N/A</v>
      </c>
    </row>
    <row r="740" spans="1:44" s="261" customFormat="1">
      <c r="A740" s="261">
        <v>122752</v>
      </c>
      <c r="B740" s="43" t="s">
        <v>3767</v>
      </c>
      <c r="C740" s="261" t="s">
        <v>324</v>
      </c>
      <c r="D740" s="261" t="s">
        <v>324</v>
      </c>
      <c r="E740" s="261" t="s">
        <v>324</v>
      </c>
      <c r="F740" s="261" t="s">
        <v>324</v>
      </c>
      <c r="G740" s="261" t="s">
        <v>324</v>
      </c>
      <c r="H740" s="261" t="s">
        <v>323</v>
      </c>
      <c r="I740" s="261" t="s">
        <v>323</v>
      </c>
      <c r="J740" s="261" t="s">
        <v>323</v>
      </c>
      <c r="K740" s="261" t="s">
        <v>323</v>
      </c>
      <c r="L740" s="261" t="s">
        <v>323</v>
      </c>
      <c r="AR740" s="261" t="e">
        <v>#N/A</v>
      </c>
    </row>
    <row r="741" spans="1:44" s="261" customFormat="1">
      <c r="A741" s="261">
        <v>122753</v>
      </c>
      <c r="B741" s="43" t="s">
        <v>3767</v>
      </c>
      <c r="C741" s="261" t="s">
        <v>324</v>
      </c>
      <c r="D741" s="261" t="s">
        <v>324</v>
      </c>
      <c r="E741" s="261" t="s">
        <v>324</v>
      </c>
      <c r="F741" s="261" t="s">
        <v>324</v>
      </c>
      <c r="G741" s="261" t="s">
        <v>323</v>
      </c>
      <c r="H741" s="261" t="s">
        <v>323</v>
      </c>
      <c r="I741" s="261" t="s">
        <v>323</v>
      </c>
      <c r="J741" s="261" t="s">
        <v>323</v>
      </c>
      <c r="K741" s="261" t="s">
        <v>323</v>
      </c>
      <c r="L741" s="261" t="s">
        <v>323</v>
      </c>
      <c r="AR741" s="261" t="e">
        <v>#N/A</v>
      </c>
    </row>
    <row r="742" spans="1:44" s="261" customFormat="1">
      <c r="A742" s="261">
        <v>122754</v>
      </c>
      <c r="B742" s="43" t="s">
        <v>3767</v>
      </c>
      <c r="C742" s="261" t="s">
        <v>324</v>
      </c>
      <c r="D742" s="261" t="s">
        <v>324</v>
      </c>
      <c r="E742" s="261" t="s">
        <v>324</v>
      </c>
      <c r="F742" s="261" t="s">
        <v>324</v>
      </c>
      <c r="G742" s="261" t="s">
        <v>323</v>
      </c>
      <c r="H742" s="261" t="s">
        <v>323</v>
      </c>
      <c r="I742" s="261" t="s">
        <v>323</v>
      </c>
      <c r="J742" s="261" t="s">
        <v>323</v>
      </c>
      <c r="K742" s="261" t="s">
        <v>323</v>
      </c>
      <c r="L742" s="261" t="s">
        <v>323</v>
      </c>
      <c r="AR742" s="261" t="e">
        <v>#N/A</v>
      </c>
    </row>
    <row r="743" spans="1:44" s="261" customFormat="1">
      <c r="A743" s="261">
        <v>122755</v>
      </c>
      <c r="B743" s="43" t="s">
        <v>3767</v>
      </c>
      <c r="C743" s="261" t="s">
        <v>324</v>
      </c>
      <c r="D743" s="261" t="s">
        <v>323</v>
      </c>
      <c r="E743" s="261" t="s">
        <v>324</v>
      </c>
      <c r="F743" s="261" t="s">
        <v>324</v>
      </c>
      <c r="G743" s="261" t="s">
        <v>323</v>
      </c>
      <c r="H743" s="261" t="s">
        <v>323</v>
      </c>
      <c r="I743" s="261" t="s">
        <v>323</v>
      </c>
      <c r="J743" s="261" t="s">
        <v>323</v>
      </c>
      <c r="K743" s="261" t="s">
        <v>323</v>
      </c>
      <c r="L743" s="261" t="s">
        <v>323</v>
      </c>
      <c r="AR743" s="261" t="e">
        <v>#N/A</v>
      </c>
    </row>
    <row r="744" spans="1:44" s="261" customFormat="1">
      <c r="A744" s="261">
        <v>122756</v>
      </c>
      <c r="B744" s="43" t="s">
        <v>3767</v>
      </c>
      <c r="C744" s="261" t="s">
        <v>324</v>
      </c>
      <c r="D744" s="261" t="s">
        <v>324</v>
      </c>
      <c r="E744" s="261" t="s">
        <v>324</v>
      </c>
      <c r="F744" s="261" t="s">
        <v>324</v>
      </c>
      <c r="G744" s="261" t="s">
        <v>324</v>
      </c>
      <c r="H744" s="261" t="s">
        <v>323</v>
      </c>
      <c r="I744" s="261" t="s">
        <v>323</v>
      </c>
      <c r="J744" s="261" t="s">
        <v>323</v>
      </c>
      <c r="K744" s="261" t="s">
        <v>323</v>
      </c>
      <c r="L744" s="261" t="s">
        <v>323</v>
      </c>
      <c r="AR744" s="261" t="e">
        <v>#N/A</v>
      </c>
    </row>
    <row r="745" spans="1:44" s="261" customFormat="1">
      <c r="A745" s="261">
        <v>122757</v>
      </c>
      <c r="B745" s="43" t="s">
        <v>3767</v>
      </c>
      <c r="C745" s="261" t="s">
        <v>324</v>
      </c>
      <c r="D745" s="261" t="s">
        <v>324</v>
      </c>
      <c r="E745" s="261" t="s">
        <v>324</v>
      </c>
      <c r="F745" s="261" t="s">
        <v>324</v>
      </c>
      <c r="G745" s="261" t="s">
        <v>324</v>
      </c>
      <c r="H745" s="261" t="s">
        <v>323</v>
      </c>
      <c r="I745" s="261" t="s">
        <v>323</v>
      </c>
      <c r="J745" s="261" t="s">
        <v>323</v>
      </c>
      <c r="K745" s="261" t="s">
        <v>323</v>
      </c>
      <c r="L745" s="261" t="s">
        <v>323</v>
      </c>
      <c r="AR745" s="261" t="e">
        <v>#N/A</v>
      </c>
    </row>
    <row r="746" spans="1:44" s="261" customFormat="1">
      <c r="A746" s="261">
        <v>122758</v>
      </c>
      <c r="B746" s="43" t="s">
        <v>3767</v>
      </c>
      <c r="C746" s="261" t="s">
        <v>324</v>
      </c>
      <c r="D746" s="261" t="s">
        <v>324</v>
      </c>
      <c r="E746" s="261" t="s">
        <v>324</v>
      </c>
      <c r="F746" s="261" t="s">
        <v>324</v>
      </c>
      <c r="G746" s="261" t="s">
        <v>324</v>
      </c>
      <c r="H746" s="261" t="s">
        <v>323</v>
      </c>
      <c r="I746" s="261" t="s">
        <v>323</v>
      </c>
      <c r="J746" s="261" t="s">
        <v>323</v>
      </c>
      <c r="K746" s="261" t="s">
        <v>323</v>
      </c>
      <c r="L746" s="261" t="s">
        <v>323</v>
      </c>
      <c r="AR746" s="261" t="e">
        <v>#N/A</v>
      </c>
    </row>
    <row r="747" spans="1:44" s="261" customFormat="1">
      <c r="A747" s="261">
        <v>122759</v>
      </c>
      <c r="B747" s="43" t="s">
        <v>3767</v>
      </c>
      <c r="C747" s="261" t="s">
        <v>324</v>
      </c>
      <c r="D747" s="261" t="s">
        <v>324</v>
      </c>
      <c r="E747" s="261" t="s">
        <v>323</v>
      </c>
      <c r="F747" s="261" t="s">
        <v>323</v>
      </c>
      <c r="G747" s="261" t="s">
        <v>324</v>
      </c>
      <c r="H747" s="261" t="s">
        <v>323</v>
      </c>
      <c r="I747" s="261" t="s">
        <v>323</v>
      </c>
      <c r="J747" s="261" t="s">
        <v>323</v>
      </c>
      <c r="K747" s="261" t="s">
        <v>323</v>
      </c>
      <c r="L747" s="261" t="s">
        <v>323</v>
      </c>
      <c r="AR747" s="261" t="e">
        <v>#N/A</v>
      </c>
    </row>
    <row r="748" spans="1:44" s="261" customFormat="1">
      <c r="A748" s="261">
        <v>122760</v>
      </c>
      <c r="B748" s="43" t="s">
        <v>3767</v>
      </c>
      <c r="C748" s="261" t="s">
        <v>324</v>
      </c>
      <c r="D748" s="261" t="s">
        <v>324</v>
      </c>
      <c r="E748" s="261" t="s">
        <v>324</v>
      </c>
      <c r="F748" s="261" t="s">
        <v>324</v>
      </c>
      <c r="G748" s="261" t="s">
        <v>324</v>
      </c>
      <c r="H748" s="261" t="s">
        <v>323</v>
      </c>
      <c r="I748" s="261" t="s">
        <v>323</v>
      </c>
      <c r="J748" s="261" t="s">
        <v>323</v>
      </c>
      <c r="K748" s="261" t="s">
        <v>323</v>
      </c>
      <c r="L748" s="261" t="s">
        <v>323</v>
      </c>
      <c r="AR748" s="261" t="e">
        <v>#N/A</v>
      </c>
    </row>
    <row r="749" spans="1:44" s="261" customFormat="1">
      <c r="A749" s="261">
        <v>122761</v>
      </c>
      <c r="B749" s="43" t="s">
        <v>3767</v>
      </c>
      <c r="C749" s="261" t="s">
        <v>324</v>
      </c>
      <c r="D749" s="261" t="s">
        <v>324</v>
      </c>
      <c r="E749" s="261" t="s">
        <v>323</v>
      </c>
      <c r="F749" s="261" t="s">
        <v>323</v>
      </c>
      <c r="G749" s="261" t="s">
        <v>323</v>
      </c>
      <c r="H749" s="261" t="s">
        <v>323</v>
      </c>
      <c r="I749" s="261" t="s">
        <v>323</v>
      </c>
      <c r="J749" s="261" t="s">
        <v>323</v>
      </c>
      <c r="K749" s="261" t="s">
        <v>323</v>
      </c>
      <c r="L749" s="261" t="s">
        <v>323</v>
      </c>
      <c r="AR749" s="261" t="e">
        <v>#N/A</v>
      </c>
    </row>
    <row r="750" spans="1:44" s="261" customFormat="1">
      <c r="A750" s="261">
        <v>122762</v>
      </c>
      <c r="B750" s="43" t="s">
        <v>3767</v>
      </c>
      <c r="C750" s="261" t="s">
        <v>324</v>
      </c>
      <c r="D750" s="261" t="s">
        <v>324</v>
      </c>
      <c r="E750" s="261" t="s">
        <v>324</v>
      </c>
      <c r="F750" s="261" t="s">
        <v>324</v>
      </c>
      <c r="G750" s="261" t="s">
        <v>323</v>
      </c>
      <c r="H750" s="261" t="s">
        <v>323</v>
      </c>
      <c r="I750" s="261" t="s">
        <v>323</v>
      </c>
      <c r="J750" s="261" t="s">
        <v>323</v>
      </c>
      <c r="K750" s="261" t="s">
        <v>323</v>
      </c>
      <c r="L750" s="261" t="s">
        <v>323</v>
      </c>
      <c r="AR750" s="261" t="e">
        <v>#N/A</v>
      </c>
    </row>
    <row r="751" spans="1:44" s="261" customFormat="1">
      <c r="A751" s="261">
        <v>122763</v>
      </c>
      <c r="B751" s="43" t="s">
        <v>3767</v>
      </c>
      <c r="C751" s="261" t="s">
        <v>324</v>
      </c>
      <c r="D751" s="261" t="s">
        <v>324</v>
      </c>
      <c r="E751" s="261" t="s">
        <v>324</v>
      </c>
      <c r="F751" s="261" t="s">
        <v>323</v>
      </c>
      <c r="G751" s="261" t="s">
        <v>323</v>
      </c>
      <c r="H751" s="261" t="s">
        <v>323</v>
      </c>
      <c r="I751" s="261" t="s">
        <v>323</v>
      </c>
      <c r="J751" s="261" t="s">
        <v>323</v>
      </c>
      <c r="K751" s="261" t="s">
        <v>323</v>
      </c>
      <c r="L751" s="261" t="s">
        <v>323</v>
      </c>
      <c r="AR751" s="261" t="e">
        <v>#N/A</v>
      </c>
    </row>
    <row r="752" spans="1:44" s="261" customFormat="1">
      <c r="A752" s="261">
        <v>122764</v>
      </c>
      <c r="B752" s="43" t="s">
        <v>3767</v>
      </c>
      <c r="C752" s="261" t="s">
        <v>324</v>
      </c>
      <c r="D752" s="261" t="s">
        <v>324</v>
      </c>
      <c r="E752" s="261" t="s">
        <v>323</v>
      </c>
      <c r="F752" s="261" t="s">
        <v>324</v>
      </c>
      <c r="G752" s="261" t="s">
        <v>323</v>
      </c>
      <c r="H752" s="261" t="s">
        <v>323</v>
      </c>
      <c r="I752" s="261" t="s">
        <v>323</v>
      </c>
      <c r="J752" s="261" t="s">
        <v>323</v>
      </c>
      <c r="K752" s="261" t="s">
        <v>323</v>
      </c>
      <c r="L752" s="261" t="s">
        <v>323</v>
      </c>
      <c r="AR752" s="261" t="e">
        <v>#N/A</v>
      </c>
    </row>
    <row r="753" spans="1:44" s="261" customFormat="1">
      <c r="A753" s="261">
        <v>122765</v>
      </c>
      <c r="B753" s="43" t="s">
        <v>3767</v>
      </c>
      <c r="C753" s="261" t="s">
        <v>324</v>
      </c>
      <c r="D753" s="261" t="s">
        <v>324</v>
      </c>
      <c r="E753" s="261" t="s">
        <v>324</v>
      </c>
      <c r="F753" s="261" t="s">
        <v>324</v>
      </c>
      <c r="G753" s="261" t="s">
        <v>324</v>
      </c>
      <c r="H753" s="261" t="s">
        <v>323</v>
      </c>
      <c r="I753" s="261" t="s">
        <v>323</v>
      </c>
      <c r="J753" s="261" t="s">
        <v>323</v>
      </c>
      <c r="K753" s="261" t="s">
        <v>323</v>
      </c>
      <c r="L753" s="261" t="s">
        <v>323</v>
      </c>
      <c r="AR753" s="261" t="e">
        <v>#N/A</v>
      </c>
    </row>
    <row r="754" spans="1:44" s="261" customFormat="1">
      <c r="A754" s="261">
        <v>122766</v>
      </c>
      <c r="B754" s="43" t="s">
        <v>3767</v>
      </c>
      <c r="C754" s="261" t="s">
        <v>324</v>
      </c>
      <c r="D754" s="261" t="s">
        <v>323</v>
      </c>
      <c r="E754" s="261" t="s">
        <v>323</v>
      </c>
      <c r="F754" s="261" t="s">
        <v>323</v>
      </c>
      <c r="G754" s="261" t="s">
        <v>324</v>
      </c>
      <c r="H754" s="261" t="s">
        <v>323</v>
      </c>
      <c r="I754" s="261" t="s">
        <v>323</v>
      </c>
      <c r="J754" s="261" t="s">
        <v>323</v>
      </c>
      <c r="K754" s="261" t="s">
        <v>323</v>
      </c>
      <c r="L754" s="261" t="s">
        <v>323</v>
      </c>
      <c r="AR754" s="261" t="e">
        <v>#N/A</v>
      </c>
    </row>
    <row r="755" spans="1:44" s="261" customFormat="1">
      <c r="A755" s="261">
        <v>122767</v>
      </c>
      <c r="B755" s="43" t="s">
        <v>3767</v>
      </c>
      <c r="C755" s="261" t="s">
        <v>324</v>
      </c>
      <c r="D755" s="261" t="s">
        <v>324</v>
      </c>
      <c r="E755" s="261" t="s">
        <v>324</v>
      </c>
      <c r="F755" s="261" t="s">
        <v>324</v>
      </c>
      <c r="G755" s="261" t="s">
        <v>323</v>
      </c>
      <c r="H755" s="261" t="s">
        <v>323</v>
      </c>
      <c r="I755" s="261" t="s">
        <v>323</v>
      </c>
      <c r="J755" s="261" t="s">
        <v>323</v>
      </c>
      <c r="K755" s="261" t="s">
        <v>323</v>
      </c>
      <c r="L755" s="261" t="s">
        <v>323</v>
      </c>
      <c r="AR755" s="261" t="e">
        <v>#N/A</v>
      </c>
    </row>
    <row r="756" spans="1:44" s="261" customFormat="1">
      <c r="A756" s="261">
        <v>122768</v>
      </c>
      <c r="B756" s="43" t="s">
        <v>3767</v>
      </c>
      <c r="C756" s="261" t="s">
        <v>324</v>
      </c>
      <c r="D756" s="261" t="s">
        <v>324</v>
      </c>
      <c r="E756" s="261" t="s">
        <v>324</v>
      </c>
      <c r="F756" s="261" t="s">
        <v>324</v>
      </c>
      <c r="G756" s="261" t="s">
        <v>323</v>
      </c>
      <c r="H756" s="261" t="s">
        <v>323</v>
      </c>
      <c r="I756" s="261" t="s">
        <v>323</v>
      </c>
      <c r="J756" s="261" t="s">
        <v>323</v>
      </c>
      <c r="K756" s="261" t="s">
        <v>323</v>
      </c>
      <c r="L756" s="261" t="s">
        <v>323</v>
      </c>
      <c r="AR756" s="261" t="e">
        <v>#N/A</v>
      </c>
    </row>
    <row r="757" spans="1:44" s="261" customFormat="1">
      <c r="A757" s="261">
        <v>122769</v>
      </c>
      <c r="B757" s="43" t="s">
        <v>3767</v>
      </c>
      <c r="C757" s="261" t="s">
        <v>324</v>
      </c>
      <c r="D757" s="261" t="s">
        <v>323</v>
      </c>
      <c r="E757" s="261" t="s">
        <v>324</v>
      </c>
      <c r="F757" s="261" t="s">
        <v>324</v>
      </c>
      <c r="G757" s="261" t="s">
        <v>323</v>
      </c>
      <c r="H757" s="261" t="s">
        <v>323</v>
      </c>
      <c r="I757" s="261" t="s">
        <v>323</v>
      </c>
      <c r="J757" s="261" t="s">
        <v>323</v>
      </c>
      <c r="K757" s="261" t="s">
        <v>323</v>
      </c>
      <c r="L757" s="261" t="s">
        <v>323</v>
      </c>
      <c r="AR757" s="261" t="e">
        <v>#N/A</v>
      </c>
    </row>
    <row r="758" spans="1:44" s="261" customFormat="1">
      <c r="A758" s="261">
        <v>122770</v>
      </c>
      <c r="B758" s="43" t="s">
        <v>3767</v>
      </c>
      <c r="C758" s="261" t="s">
        <v>324</v>
      </c>
      <c r="D758" s="261" t="s">
        <v>323</v>
      </c>
      <c r="E758" s="261" t="s">
        <v>324</v>
      </c>
      <c r="F758" s="261" t="s">
        <v>324</v>
      </c>
      <c r="G758" s="261" t="s">
        <v>323</v>
      </c>
      <c r="H758" s="261" t="s">
        <v>323</v>
      </c>
      <c r="I758" s="261" t="s">
        <v>323</v>
      </c>
      <c r="J758" s="261" t="s">
        <v>323</v>
      </c>
      <c r="K758" s="261" t="s">
        <v>323</v>
      </c>
      <c r="L758" s="261" t="s">
        <v>323</v>
      </c>
      <c r="AR758" s="261" t="e">
        <v>#N/A</v>
      </c>
    </row>
    <row r="759" spans="1:44" s="261" customFormat="1">
      <c r="A759" s="261">
        <v>122771</v>
      </c>
      <c r="B759" s="43" t="s">
        <v>3767</v>
      </c>
      <c r="C759" s="261" t="s">
        <v>324</v>
      </c>
      <c r="D759" s="261" t="s">
        <v>324</v>
      </c>
      <c r="E759" s="261" t="s">
        <v>324</v>
      </c>
      <c r="F759" s="261" t="s">
        <v>324</v>
      </c>
      <c r="G759" s="261" t="s">
        <v>324</v>
      </c>
      <c r="H759" s="261" t="s">
        <v>323</v>
      </c>
      <c r="I759" s="261" t="s">
        <v>323</v>
      </c>
      <c r="J759" s="261" t="s">
        <v>323</v>
      </c>
      <c r="K759" s="261" t="s">
        <v>323</v>
      </c>
      <c r="L759" s="261" t="s">
        <v>323</v>
      </c>
      <c r="AR759" s="261" t="e">
        <v>#N/A</v>
      </c>
    </row>
    <row r="760" spans="1:44" s="261" customFormat="1">
      <c r="A760" s="261">
        <v>122772</v>
      </c>
      <c r="B760" s="43" t="s">
        <v>3767</v>
      </c>
      <c r="C760" s="261" t="s">
        <v>324</v>
      </c>
      <c r="D760" s="261" t="s">
        <v>323</v>
      </c>
      <c r="E760" s="261" t="s">
        <v>324</v>
      </c>
      <c r="F760" s="261" t="s">
        <v>323</v>
      </c>
      <c r="G760" s="261" t="s">
        <v>323</v>
      </c>
      <c r="H760" s="261" t="s">
        <v>323</v>
      </c>
      <c r="I760" s="261" t="s">
        <v>323</v>
      </c>
      <c r="J760" s="261" t="s">
        <v>323</v>
      </c>
      <c r="K760" s="261" t="s">
        <v>323</v>
      </c>
      <c r="L760" s="261" t="s">
        <v>323</v>
      </c>
      <c r="AR760" s="261" t="e">
        <v>#N/A</v>
      </c>
    </row>
    <row r="761" spans="1:44" s="261" customFormat="1">
      <c r="A761" s="261">
        <v>122773</v>
      </c>
      <c r="B761" s="43" t="s">
        <v>3767</v>
      </c>
      <c r="C761" s="261" t="s">
        <v>324</v>
      </c>
      <c r="D761" s="261" t="s">
        <v>324</v>
      </c>
      <c r="E761" s="261" t="s">
        <v>324</v>
      </c>
      <c r="F761" s="261" t="s">
        <v>324</v>
      </c>
      <c r="G761" s="261" t="s">
        <v>324</v>
      </c>
      <c r="H761" s="261" t="s">
        <v>323</v>
      </c>
      <c r="I761" s="261" t="s">
        <v>323</v>
      </c>
      <c r="J761" s="261" t="s">
        <v>323</v>
      </c>
      <c r="K761" s="261" t="s">
        <v>323</v>
      </c>
      <c r="L761" s="261" t="s">
        <v>323</v>
      </c>
      <c r="AR761" s="261" t="e">
        <v>#N/A</v>
      </c>
    </row>
    <row r="762" spans="1:44" s="261" customFormat="1">
      <c r="A762" s="261">
        <v>122774</v>
      </c>
      <c r="B762" s="43" t="s">
        <v>3767</v>
      </c>
      <c r="C762" s="261" t="s">
        <v>324</v>
      </c>
      <c r="D762" s="261" t="s">
        <v>324</v>
      </c>
      <c r="E762" s="261" t="s">
        <v>324</v>
      </c>
      <c r="F762" s="261" t="s">
        <v>324</v>
      </c>
      <c r="G762" s="261" t="s">
        <v>324</v>
      </c>
      <c r="H762" s="261" t="s">
        <v>323</v>
      </c>
      <c r="I762" s="261" t="s">
        <v>323</v>
      </c>
      <c r="J762" s="261" t="s">
        <v>323</v>
      </c>
      <c r="K762" s="261" t="s">
        <v>323</v>
      </c>
      <c r="L762" s="261" t="s">
        <v>323</v>
      </c>
      <c r="AR762" s="261" t="e">
        <v>#N/A</v>
      </c>
    </row>
    <row r="763" spans="1:44" s="261" customFormat="1">
      <c r="A763" s="261">
        <v>122775</v>
      </c>
      <c r="B763" s="43" t="s">
        <v>3767</v>
      </c>
      <c r="C763" s="261" t="s">
        <v>324</v>
      </c>
      <c r="D763" s="261" t="s">
        <v>324</v>
      </c>
      <c r="E763" s="261" t="s">
        <v>324</v>
      </c>
      <c r="F763" s="261" t="s">
        <v>324</v>
      </c>
      <c r="G763" s="261" t="s">
        <v>324</v>
      </c>
      <c r="H763" s="261" t="s">
        <v>323</v>
      </c>
      <c r="I763" s="261" t="s">
        <v>323</v>
      </c>
      <c r="J763" s="261" t="s">
        <v>323</v>
      </c>
      <c r="K763" s="261" t="s">
        <v>323</v>
      </c>
      <c r="L763" s="261" t="s">
        <v>323</v>
      </c>
      <c r="AR763" s="261" t="e">
        <v>#N/A</v>
      </c>
    </row>
    <row r="764" spans="1:44" s="261" customFormat="1">
      <c r="A764" s="261">
        <v>122776</v>
      </c>
      <c r="B764" s="43" t="s">
        <v>3767</v>
      </c>
      <c r="C764" s="261" t="s">
        <v>324</v>
      </c>
      <c r="D764" s="261" t="s">
        <v>324</v>
      </c>
      <c r="E764" s="261" t="s">
        <v>324</v>
      </c>
      <c r="F764" s="261" t="s">
        <v>324</v>
      </c>
      <c r="G764" s="261" t="s">
        <v>324</v>
      </c>
      <c r="H764" s="261" t="s">
        <v>323</v>
      </c>
      <c r="I764" s="261" t="s">
        <v>323</v>
      </c>
      <c r="J764" s="261" t="s">
        <v>323</v>
      </c>
      <c r="K764" s="261" t="s">
        <v>323</v>
      </c>
      <c r="L764" s="261" t="s">
        <v>323</v>
      </c>
      <c r="AR764" s="261" t="e">
        <v>#N/A</v>
      </c>
    </row>
    <row r="765" spans="1:44" s="261" customFormat="1">
      <c r="A765" s="261">
        <v>122777</v>
      </c>
      <c r="B765" s="43" t="s">
        <v>3767</v>
      </c>
      <c r="C765" s="261" t="s">
        <v>324</v>
      </c>
      <c r="D765" s="261" t="s">
        <v>324</v>
      </c>
      <c r="E765" s="261" t="s">
        <v>324</v>
      </c>
      <c r="F765" s="261" t="s">
        <v>324</v>
      </c>
      <c r="G765" s="261" t="s">
        <v>324</v>
      </c>
      <c r="H765" s="261" t="s">
        <v>323</v>
      </c>
      <c r="I765" s="261" t="s">
        <v>323</v>
      </c>
      <c r="J765" s="261" t="s">
        <v>323</v>
      </c>
      <c r="K765" s="261" t="s">
        <v>323</v>
      </c>
      <c r="L765" s="261" t="s">
        <v>323</v>
      </c>
      <c r="AR765" s="261" t="e">
        <v>#N/A</v>
      </c>
    </row>
    <row r="766" spans="1:44" s="261" customFormat="1">
      <c r="A766" s="261">
        <v>122778</v>
      </c>
      <c r="B766" s="43" t="s">
        <v>3767</v>
      </c>
      <c r="C766" s="261" t="s">
        <v>324</v>
      </c>
      <c r="D766" s="261" t="s">
        <v>324</v>
      </c>
      <c r="E766" s="261" t="s">
        <v>324</v>
      </c>
      <c r="F766" s="261" t="s">
        <v>324</v>
      </c>
      <c r="G766" s="261" t="s">
        <v>323</v>
      </c>
      <c r="H766" s="261" t="s">
        <v>323</v>
      </c>
      <c r="I766" s="261" t="s">
        <v>323</v>
      </c>
      <c r="J766" s="261" t="s">
        <v>323</v>
      </c>
      <c r="K766" s="261" t="s">
        <v>323</v>
      </c>
      <c r="L766" s="261" t="s">
        <v>323</v>
      </c>
      <c r="AR766" s="261" t="e">
        <v>#N/A</v>
      </c>
    </row>
    <row r="767" spans="1:44" s="261" customFormat="1">
      <c r="A767" s="261">
        <v>122779</v>
      </c>
      <c r="B767" s="43" t="s">
        <v>3767</v>
      </c>
      <c r="C767" s="261" t="s">
        <v>323</v>
      </c>
      <c r="D767" s="261" t="s">
        <v>323</v>
      </c>
      <c r="E767" s="261" t="s">
        <v>323</v>
      </c>
      <c r="F767" s="261" t="s">
        <v>324</v>
      </c>
      <c r="G767" s="261" t="s">
        <v>323</v>
      </c>
      <c r="H767" s="261" t="s">
        <v>323</v>
      </c>
      <c r="I767" s="261" t="s">
        <v>323</v>
      </c>
      <c r="J767" s="261" t="s">
        <v>323</v>
      </c>
      <c r="K767" s="261" t="s">
        <v>323</v>
      </c>
      <c r="L767" s="261" t="s">
        <v>323</v>
      </c>
      <c r="AR767" s="261" t="e">
        <v>#N/A</v>
      </c>
    </row>
    <row r="768" spans="1:44" s="261" customFormat="1">
      <c r="A768" s="261">
        <v>122780</v>
      </c>
      <c r="B768" s="43" t="s">
        <v>3767</v>
      </c>
      <c r="C768" s="261" t="s">
        <v>324</v>
      </c>
      <c r="D768" s="261" t="s">
        <v>324</v>
      </c>
      <c r="E768" s="261" t="s">
        <v>324</v>
      </c>
      <c r="F768" s="261" t="s">
        <v>324</v>
      </c>
      <c r="G768" s="261" t="s">
        <v>323</v>
      </c>
      <c r="H768" s="261" t="s">
        <v>323</v>
      </c>
      <c r="I768" s="261" t="s">
        <v>323</v>
      </c>
      <c r="J768" s="261" t="s">
        <v>323</v>
      </c>
      <c r="K768" s="261" t="s">
        <v>323</v>
      </c>
      <c r="L768" s="261" t="s">
        <v>323</v>
      </c>
      <c r="AR768" s="261" t="e">
        <v>#N/A</v>
      </c>
    </row>
    <row r="769" spans="1:44" s="261" customFormat="1">
      <c r="A769" s="261">
        <v>122781</v>
      </c>
      <c r="B769" s="43" t="s">
        <v>3767</v>
      </c>
      <c r="C769" s="261" t="s">
        <v>324</v>
      </c>
      <c r="D769" s="261" t="s">
        <v>324</v>
      </c>
      <c r="E769" s="261" t="s">
        <v>323</v>
      </c>
      <c r="F769" s="261" t="s">
        <v>323</v>
      </c>
      <c r="G769" s="261" t="s">
        <v>324</v>
      </c>
      <c r="H769" s="261" t="s">
        <v>323</v>
      </c>
      <c r="I769" s="261" t="s">
        <v>323</v>
      </c>
      <c r="J769" s="261" t="s">
        <v>323</v>
      </c>
      <c r="K769" s="261" t="s">
        <v>323</v>
      </c>
      <c r="L769" s="261" t="s">
        <v>323</v>
      </c>
      <c r="AR769" s="261" t="e">
        <v>#N/A</v>
      </c>
    </row>
    <row r="770" spans="1:44" s="261" customFormat="1">
      <c r="A770" s="261">
        <v>122782</v>
      </c>
      <c r="B770" s="43" t="s">
        <v>3767</v>
      </c>
      <c r="C770" s="261" t="s">
        <v>324</v>
      </c>
      <c r="D770" s="261" t="s">
        <v>323</v>
      </c>
      <c r="E770" s="261" t="s">
        <v>324</v>
      </c>
      <c r="F770" s="261" t="s">
        <v>324</v>
      </c>
      <c r="G770" s="261" t="s">
        <v>323</v>
      </c>
      <c r="H770" s="261" t="s">
        <v>323</v>
      </c>
      <c r="I770" s="261" t="s">
        <v>323</v>
      </c>
      <c r="J770" s="261" t="s">
        <v>323</v>
      </c>
      <c r="K770" s="261" t="s">
        <v>323</v>
      </c>
      <c r="L770" s="261" t="s">
        <v>323</v>
      </c>
      <c r="AR770" s="261" t="e">
        <v>#N/A</v>
      </c>
    </row>
    <row r="771" spans="1:44" s="261" customFormat="1">
      <c r="A771" s="261">
        <v>122783</v>
      </c>
      <c r="B771" s="43" t="s">
        <v>3767</v>
      </c>
      <c r="C771" s="261" t="s">
        <v>324</v>
      </c>
      <c r="D771" s="261" t="s">
        <v>323</v>
      </c>
      <c r="E771" s="261" t="s">
        <v>324</v>
      </c>
      <c r="F771" s="261" t="s">
        <v>324</v>
      </c>
      <c r="G771" s="261" t="s">
        <v>323</v>
      </c>
      <c r="H771" s="261" t="s">
        <v>323</v>
      </c>
      <c r="I771" s="261" t="s">
        <v>323</v>
      </c>
      <c r="J771" s="261" t="s">
        <v>323</v>
      </c>
      <c r="K771" s="261" t="s">
        <v>323</v>
      </c>
      <c r="L771" s="261" t="s">
        <v>323</v>
      </c>
      <c r="AR771" s="261" t="e">
        <v>#N/A</v>
      </c>
    </row>
    <row r="772" spans="1:44" s="261" customFormat="1">
      <c r="A772" s="261">
        <v>122784</v>
      </c>
      <c r="B772" s="43" t="s">
        <v>3767</v>
      </c>
      <c r="C772" s="261" t="s">
        <v>324</v>
      </c>
      <c r="D772" s="261" t="s">
        <v>324</v>
      </c>
      <c r="E772" s="261" t="s">
        <v>324</v>
      </c>
      <c r="F772" s="261" t="s">
        <v>324</v>
      </c>
      <c r="G772" s="261" t="s">
        <v>324</v>
      </c>
      <c r="H772" s="261" t="s">
        <v>323</v>
      </c>
      <c r="I772" s="261" t="s">
        <v>323</v>
      </c>
      <c r="J772" s="261" t="s">
        <v>323</v>
      </c>
      <c r="K772" s="261" t="s">
        <v>323</v>
      </c>
      <c r="L772" s="261" t="s">
        <v>323</v>
      </c>
      <c r="AR772" s="261" t="e">
        <v>#N/A</v>
      </c>
    </row>
    <row r="773" spans="1:44" s="261" customFormat="1">
      <c r="A773" s="261">
        <v>122785</v>
      </c>
      <c r="B773" s="43" t="s">
        <v>3767</v>
      </c>
      <c r="C773" s="261" t="s">
        <v>324</v>
      </c>
      <c r="D773" s="261" t="s">
        <v>324</v>
      </c>
      <c r="E773" s="261" t="s">
        <v>324</v>
      </c>
      <c r="F773" s="261" t="s">
        <v>324</v>
      </c>
      <c r="G773" s="261" t="s">
        <v>324</v>
      </c>
      <c r="H773" s="261" t="s">
        <v>323</v>
      </c>
      <c r="I773" s="261" t="s">
        <v>323</v>
      </c>
      <c r="J773" s="261" t="s">
        <v>323</v>
      </c>
      <c r="K773" s="261" t="s">
        <v>323</v>
      </c>
      <c r="L773" s="261" t="s">
        <v>323</v>
      </c>
      <c r="AR773" s="261" t="e">
        <v>#N/A</v>
      </c>
    </row>
    <row r="774" spans="1:44" s="261" customFormat="1">
      <c r="A774" s="261">
        <v>122786</v>
      </c>
      <c r="B774" s="43" t="s">
        <v>3767</v>
      </c>
      <c r="C774" s="261" t="s">
        <v>323</v>
      </c>
      <c r="D774" s="261" t="s">
        <v>324</v>
      </c>
      <c r="E774" s="261" t="s">
        <v>323</v>
      </c>
      <c r="F774" s="261" t="s">
        <v>324</v>
      </c>
      <c r="G774" s="261" t="s">
        <v>324</v>
      </c>
      <c r="H774" s="261" t="s">
        <v>323</v>
      </c>
      <c r="I774" s="261" t="s">
        <v>323</v>
      </c>
      <c r="J774" s="261" t="s">
        <v>323</v>
      </c>
      <c r="K774" s="261" t="s">
        <v>323</v>
      </c>
      <c r="L774" s="261" t="s">
        <v>323</v>
      </c>
      <c r="AR774" s="261" t="e">
        <v>#N/A</v>
      </c>
    </row>
    <row r="775" spans="1:44" s="261" customFormat="1">
      <c r="A775" s="261">
        <v>122787</v>
      </c>
      <c r="B775" s="43" t="s">
        <v>3767</v>
      </c>
      <c r="C775" s="261" t="s">
        <v>324</v>
      </c>
      <c r="D775" s="261" t="s">
        <v>324</v>
      </c>
      <c r="E775" s="261" t="s">
        <v>324</v>
      </c>
      <c r="F775" s="261" t="s">
        <v>324</v>
      </c>
      <c r="G775" s="261" t="s">
        <v>324</v>
      </c>
      <c r="H775" s="261" t="s">
        <v>323</v>
      </c>
      <c r="I775" s="261" t="s">
        <v>323</v>
      </c>
      <c r="J775" s="261" t="s">
        <v>323</v>
      </c>
      <c r="K775" s="261" t="s">
        <v>323</v>
      </c>
      <c r="L775" s="261" t="s">
        <v>323</v>
      </c>
      <c r="AR775" s="261" t="e">
        <v>#N/A</v>
      </c>
    </row>
    <row r="776" spans="1:44" s="261" customFormat="1">
      <c r="A776" s="261">
        <v>122788</v>
      </c>
      <c r="B776" s="43" t="s">
        <v>3767</v>
      </c>
      <c r="C776" s="261" t="s">
        <v>324</v>
      </c>
      <c r="D776" s="261" t="s">
        <v>324</v>
      </c>
      <c r="E776" s="261" t="s">
        <v>324</v>
      </c>
      <c r="F776" s="261" t="s">
        <v>324</v>
      </c>
      <c r="G776" s="261" t="s">
        <v>324</v>
      </c>
      <c r="H776" s="261" t="s">
        <v>323</v>
      </c>
      <c r="I776" s="261" t="s">
        <v>323</v>
      </c>
      <c r="J776" s="261" t="s">
        <v>323</v>
      </c>
      <c r="K776" s="261" t="s">
        <v>323</v>
      </c>
      <c r="L776" s="261" t="s">
        <v>323</v>
      </c>
      <c r="AR776" s="261" t="e">
        <v>#N/A</v>
      </c>
    </row>
    <row r="777" spans="1:44" s="261" customFormat="1">
      <c r="A777" s="261">
        <v>122789</v>
      </c>
      <c r="B777" s="43" t="s">
        <v>3767</v>
      </c>
      <c r="C777" s="261" t="s">
        <v>324</v>
      </c>
      <c r="D777" s="261" t="s">
        <v>323</v>
      </c>
      <c r="E777" s="261" t="s">
        <v>324</v>
      </c>
      <c r="F777" s="261" t="s">
        <v>323</v>
      </c>
      <c r="G777" s="261" t="s">
        <v>324</v>
      </c>
      <c r="H777" s="261" t="s">
        <v>323</v>
      </c>
      <c r="I777" s="261" t="s">
        <v>323</v>
      </c>
      <c r="J777" s="261" t="s">
        <v>323</v>
      </c>
      <c r="K777" s="261" t="s">
        <v>323</v>
      </c>
      <c r="L777" s="261" t="s">
        <v>323</v>
      </c>
      <c r="AR777" s="261" t="e">
        <v>#N/A</v>
      </c>
    </row>
    <row r="778" spans="1:44" s="261" customFormat="1">
      <c r="A778" s="261">
        <v>122790</v>
      </c>
      <c r="B778" s="43" t="s">
        <v>3767</v>
      </c>
      <c r="C778" s="261" t="s">
        <v>323</v>
      </c>
      <c r="D778" s="261" t="s">
        <v>323</v>
      </c>
      <c r="E778" s="261" t="s">
        <v>323</v>
      </c>
      <c r="F778" s="261" t="s">
        <v>324</v>
      </c>
      <c r="G778" s="261" t="s">
        <v>324</v>
      </c>
      <c r="H778" s="261" t="s">
        <v>323</v>
      </c>
      <c r="I778" s="261" t="s">
        <v>323</v>
      </c>
      <c r="J778" s="261" t="s">
        <v>323</v>
      </c>
      <c r="K778" s="261" t="s">
        <v>323</v>
      </c>
      <c r="L778" s="261" t="s">
        <v>323</v>
      </c>
      <c r="AR778" s="261" t="e">
        <v>#N/A</v>
      </c>
    </row>
    <row r="779" spans="1:44" s="261" customFormat="1">
      <c r="A779" s="261">
        <v>122791</v>
      </c>
      <c r="B779" s="43" t="s">
        <v>3767</v>
      </c>
      <c r="C779" s="261" t="s">
        <v>324</v>
      </c>
      <c r="D779" s="261" t="s">
        <v>323</v>
      </c>
      <c r="E779" s="261" t="s">
        <v>324</v>
      </c>
      <c r="F779" s="261" t="s">
        <v>324</v>
      </c>
      <c r="G779" s="261" t="s">
        <v>323</v>
      </c>
      <c r="H779" s="261" t="s">
        <v>323</v>
      </c>
      <c r="I779" s="261" t="s">
        <v>323</v>
      </c>
      <c r="J779" s="261" t="s">
        <v>323</v>
      </c>
      <c r="K779" s="261" t="s">
        <v>323</v>
      </c>
      <c r="L779" s="261" t="s">
        <v>323</v>
      </c>
      <c r="AR779" s="261" t="e">
        <v>#N/A</v>
      </c>
    </row>
    <row r="780" spans="1:44" s="261" customFormat="1">
      <c r="A780" s="261">
        <v>122792</v>
      </c>
      <c r="B780" s="43" t="s">
        <v>3767</v>
      </c>
      <c r="C780" s="261" t="s">
        <v>323</v>
      </c>
      <c r="D780" s="261" t="s">
        <v>324</v>
      </c>
      <c r="E780" s="261" t="s">
        <v>323</v>
      </c>
      <c r="F780" s="261" t="s">
        <v>323</v>
      </c>
      <c r="G780" s="261" t="s">
        <v>324</v>
      </c>
      <c r="H780" s="261" t="s">
        <v>323</v>
      </c>
      <c r="I780" s="261" t="s">
        <v>323</v>
      </c>
      <c r="J780" s="261" t="s">
        <v>323</v>
      </c>
      <c r="K780" s="261" t="s">
        <v>323</v>
      </c>
      <c r="L780" s="261" t="s">
        <v>323</v>
      </c>
      <c r="AR780" s="261" t="e">
        <v>#N/A</v>
      </c>
    </row>
    <row r="781" spans="1:44" s="261" customFormat="1">
      <c r="A781" s="261">
        <v>122793</v>
      </c>
      <c r="B781" s="43" t="s">
        <v>3767</v>
      </c>
      <c r="C781" s="261" t="s">
        <v>323</v>
      </c>
      <c r="D781" s="261" t="s">
        <v>323</v>
      </c>
      <c r="E781" s="261" t="s">
        <v>323</v>
      </c>
      <c r="F781" s="261" t="s">
        <v>324</v>
      </c>
      <c r="G781" s="261" t="s">
        <v>324</v>
      </c>
      <c r="H781" s="261" t="s">
        <v>323</v>
      </c>
      <c r="I781" s="261" t="s">
        <v>323</v>
      </c>
      <c r="J781" s="261" t="s">
        <v>323</v>
      </c>
      <c r="K781" s="261" t="s">
        <v>323</v>
      </c>
      <c r="L781" s="261" t="s">
        <v>323</v>
      </c>
      <c r="AR781" s="261" t="e">
        <v>#N/A</v>
      </c>
    </row>
    <row r="782" spans="1:44" s="261" customFormat="1">
      <c r="A782" s="261">
        <v>122794</v>
      </c>
      <c r="B782" s="43" t="s">
        <v>3767</v>
      </c>
      <c r="C782" s="261" t="s">
        <v>324</v>
      </c>
      <c r="D782" s="261" t="s">
        <v>324</v>
      </c>
      <c r="E782" s="261" t="s">
        <v>324</v>
      </c>
      <c r="F782" s="261" t="s">
        <v>324</v>
      </c>
      <c r="G782" s="261" t="s">
        <v>324</v>
      </c>
      <c r="H782" s="261" t="s">
        <v>323</v>
      </c>
      <c r="I782" s="261" t="s">
        <v>323</v>
      </c>
      <c r="J782" s="261" t="s">
        <v>323</v>
      </c>
      <c r="K782" s="261" t="s">
        <v>323</v>
      </c>
      <c r="L782" s="261" t="s">
        <v>323</v>
      </c>
      <c r="AR782" s="261" t="e">
        <v>#N/A</v>
      </c>
    </row>
    <row r="783" spans="1:44" s="261" customFormat="1">
      <c r="A783" s="261">
        <v>122795</v>
      </c>
      <c r="B783" s="43" t="s">
        <v>3767</v>
      </c>
      <c r="C783" s="261" t="s">
        <v>324</v>
      </c>
      <c r="D783" s="261" t="s">
        <v>324</v>
      </c>
      <c r="E783" s="261" t="s">
        <v>324</v>
      </c>
      <c r="F783" s="261" t="s">
        <v>324</v>
      </c>
      <c r="G783" s="261" t="s">
        <v>324</v>
      </c>
      <c r="H783" s="261" t="s">
        <v>323</v>
      </c>
      <c r="I783" s="261" t="s">
        <v>323</v>
      </c>
      <c r="J783" s="261" t="s">
        <v>323</v>
      </c>
      <c r="K783" s="261" t="s">
        <v>323</v>
      </c>
      <c r="L783" s="261" t="s">
        <v>323</v>
      </c>
      <c r="AR783" s="261" t="e">
        <v>#N/A</v>
      </c>
    </row>
    <row r="784" spans="1:44" s="261" customFormat="1">
      <c r="A784" s="261">
        <v>122796</v>
      </c>
      <c r="B784" s="43" t="s">
        <v>3767</v>
      </c>
      <c r="C784" s="261" t="s">
        <v>323</v>
      </c>
      <c r="D784" s="261" t="s">
        <v>324</v>
      </c>
      <c r="E784" s="261" t="s">
        <v>324</v>
      </c>
      <c r="F784" s="261" t="s">
        <v>324</v>
      </c>
      <c r="G784" s="261" t="s">
        <v>323</v>
      </c>
      <c r="H784" s="261" t="s">
        <v>323</v>
      </c>
      <c r="I784" s="261" t="s">
        <v>323</v>
      </c>
      <c r="J784" s="261" t="s">
        <v>323</v>
      </c>
      <c r="K784" s="261" t="s">
        <v>323</v>
      </c>
      <c r="L784" s="261" t="s">
        <v>323</v>
      </c>
      <c r="AR784" s="261" t="e">
        <v>#N/A</v>
      </c>
    </row>
    <row r="785" spans="1:44" s="261" customFormat="1">
      <c r="A785" s="261">
        <v>122797</v>
      </c>
      <c r="B785" s="43" t="s">
        <v>3767</v>
      </c>
      <c r="C785" s="261" t="s">
        <v>323</v>
      </c>
      <c r="D785" s="261" t="s">
        <v>323</v>
      </c>
      <c r="E785" s="261" t="s">
        <v>323</v>
      </c>
      <c r="F785" s="261" t="s">
        <v>324</v>
      </c>
      <c r="G785" s="261" t="s">
        <v>324</v>
      </c>
      <c r="H785" s="261" t="s">
        <v>323</v>
      </c>
      <c r="I785" s="261" t="s">
        <v>323</v>
      </c>
      <c r="J785" s="261" t="s">
        <v>323</v>
      </c>
      <c r="K785" s="261" t="s">
        <v>323</v>
      </c>
      <c r="L785" s="261" t="s">
        <v>323</v>
      </c>
      <c r="AR785" s="261" t="e">
        <v>#N/A</v>
      </c>
    </row>
    <row r="786" spans="1:44" s="261" customFormat="1">
      <c r="A786" s="261">
        <v>122798</v>
      </c>
      <c r="B786" s="43" t="s">
        <v>3767</v>
      </c>
      <c r="C786" s="261" t="s">
        <v>324</v>
      </c>
      <c r="D786" s="261" t="s">
        <v>324</v>
      </c>
      <c r="E786" s="261" t="s">
        <v>324</v>
      </c>
      <c r="F786" s="261" t="s">
        <v>324</v>
      </c>
      <c r="G786" s="261" t="s">
        <v>324</v>
      </c>
      <c r="H786" s="261" t="s">
        <v>323</v>
      </c>
      <c r="I786" s="261" t="s">
        <v>323</v>
      </c>
      <c r="J786" s="261" t="s">
        <v>323</v>
      </c>
      <c r="K786" s="261" t="s">
        <v>323</v>
      </c>
      <c r="L786" s="261" t="s">
        <v>323</v>
      </c>
      <c r="AR786" s="261" t="e">
        <v>#N/A</v>
      </c>
    </row>
    <row r="787" spans="1:44" s="261" customFormat="1">
      <c r="A787" s="261">
        <v>122799</v>
      </c>
      <c r="B787" s="43" t="s">
        <v>3767</v>
      </c>
      <c r="C787" s="261" t="s">
        <v>324</v>
      </c>
      <c r="D787" s="261" t="s">
        <v>324</v>
      </c>
      <c r="E787" s="261" t="s">
        <v>324</v>
      </c>
      <c r="F787" s="261" t="s">
        <v>324</v>
      </c>
      <c r="G787" s="261" t="s">
        <v>324</v>
      </c>
      <c r="H787" s="261" t="s">
        <v>323</v>
      </c>
      <c r="I787" s="261" t="s">
        <v>323</v>
      </c>
      <c r="J787" s="261" t="s">
        <v>323</v>
      </c>
      <c r="K787" s="261" t="s">
        <v>323</v>
      </c>
      <c r="L787" s="261" t="s">
        <v>323</v>
      </c>
      <c r="AR787" s="261" t="e">
        <v>#N/A</v>
      </c>
    </row>
    <row r="788" spans="1:44" s="261" customFormat="1">
      <c r="A788" s="261">
        <v>122800</v>
      </c>
      <c r="B788" s="43" t="s">
        <v>3767</v>
      </c>
      <c r="C788" s="261" t="s">
        <v>324</v>
      </c>
      <c r="D788" s="261" t="s">
        <v>324</v>
      </c>
      <c r="E788" s="261" t="s">
        <v>324</v>
      </c>
      <c r="F788" s="261" t="s">
        <v>324</v>
      </c>
      <c r="G788" s="261" t="s">
        <v>324</v>
      </c>
      <c r="H788" s="261" t="s">
        <v>323</v>
      </c>
      <c r="I788" s="261" t="s">
        <v>323</v>
      </c>
      <c r="J788" s="261" t="s">
        <v>323</v>
      </c>
      <c r="K788" s="261" t="s">
        <v>323</v>
      </c>
      <c r="L788" s="261" t="s">
        <v>323</v>
      </c>
      <c r="AR788" s="261" t="e">
        <v>#N/A</v>
      </c>
    </row>
    <row r="789" spans="1:44" s="261" customFormat="1">
      <c r="A789" s="261">
        <v>122801</v>
      </c>
      <c r="B789" s="43" t="s">
        <v>3767</v>
      </c>
      <c r="C789" s="261" t="s">
        <v>323</v>
      </c>
      <c r="D789" s="261" t="s">
        <v>324</v>
      </c>
      <c r="E789" s="261" t="s">
        <v>324</v>
      </c>
      <c r="F789" s="261" t="s">
        <v>324</v>
      </c>
      <c r="G789" s="261" t="s">
        <v>324</v>
      </c>
      <c r="H789" s="261" t="s">
        <v>323</v>
      </c>
      <c r="I789" s="261" t="s">
        <v>323</v>
      </c>
      <c r="J789" s="261" t="s">
        <v>323</v>
      </c>
      <c r="K789" s="261" t="s">
        <v>323</v>
      </c>
      <c r="L789" s="261" t="s">
        <v>323</v>
      </c>
      <c r="AR789" s="261" t="e">
        <v>#N/A</v>
      </c>
    </row>
    <row r="790" spans="1:44" s="261" customFormat="1">
      <c r="A790" s="261">
        <v>122802</v>
      </c>
      <c r="B790" s="43" t="s">
        <v>3767</v>
      </c>
      <c r="C790" s="261" t="s">
        <v>324</v>
      </c>
      <c r="D790" s="261" t="s">
        <v>324</v>
      </c>
      <c r="E790" s="261" t="s">
        <v>324</v>
      </c>
      <c r="F790" s="261" t="s">
        <v>324</v>
      </c>
      <c r="G790" s="261" t="s">
        <v>324</v>
      </c>
      <c r="H790" s="261" t="s">
        <v>323</v>
      </c>
      <c r="I790" s="261" t="s">
        <v>323</v>
      </c>
      <c r="J790" s="261" t="s">
        <v>323</v>
      </c>
      <c r="K790" s="261" t="s">
        <v>323</v>
      </c>
      <c r="L790" s="261" t="s">
        <v>323</v>
      </c>
      <c r="AR790" s="261" t="e">
        <v>#N/A</v>
      </c>
    </row>
    <row r="791" spans="1:44" s="261" customFormat="1">
      <c r="A791" s="261">
        <v>122803</v>
      </c>
      <c r="B791" s="43" t="s">
        <v>3767</v>
      </c>
      <c r="C791" s="261" t="s">
        <v>324</v>
      </c>
      <c r="D791" s="261" t="s">
        <v>324</v>
      </c>
      <c r="E791" s="261" t="s">
        <v>324</v>
      </c>
      <c r="F791" s="261" t="s">
        <v>324</v>
      </c>
      <c r="G791" s="261" t="s">
        <v>324</v>
      </c>
      <c r="H791" s="261" t="s">
        <v>323</v>
      </c>
      <c r="I791" s="261" t="s">
        <v>323</v>
      </c>
      <c r="J791" s="261" t="s">
        <v>323</v>
      </c>
      <c r="K791" s="261" t="s">
        <v>323</v>
      </c>
      <c r="L791" s="261" t="s">
        <v>323</v>
      </c>
      <c r="AR791" s="261" t="e">
        <v>#N/A</v>
      </c>
    </row>
    <row r="792" spans="1:44" s="261" customFormat="1">
      <c r="A792" s="261">
        <v>122804</v>
      </c>
      <c r="B792" s="43" t="s">
        <v>3767</v>
      </c>
      <c r="C792" s="261" t="s">
        <v>324</v>
      </c>
      <c r="D792" s="261" t="s">
        <v>324</v>
      </c>
      <c r="E792" s="261" t="s">
        <v>323</v>
      </c>
      <c r="F792" s="261" t="s">
        <v>324</v>
      </c>
      <c r="G792" s="261" t="s">
        <v>323</v>
      </c>
      <c r="H792" s="261" t="s">
        <v>323</v>
      </c>
      <c r="I792" s="261" t="s">
        <v>323</v>
      </c>
      <c r="J792" s="261" t="s">
        <v>323</v>
      </c>
      <c r="K792" s="261" t="s">
        <v>323</v>
      </c>
      <c r="L792" s="261" t="s">
        <v>323</v>
      </c>
      <c r="AR792" s="261" t="e">
        <v>#N/A</v>
      </c>
    </row>
    <row r="793" spans="1:44" s="261" customFormat="1">
      <c r="A793" s="261">
        <v>122805</v>
      </c>
      <c r="B793" s="43" t="s">
        <v>3767</v>
      </c>
      <c r="C793" s="261" t="s">
        <v>324</v>
      </c>
      <c r="D793" s="261" t="s">
        <v>324</v>
      </c>
      <c r="E793" s="261" t="s">
        <v>324</v>
      </c>
      <c r="F793" s="261" t="s">
        <v>324</v>
      </c>
      <c r="G793" s="261" t="s">
        <v>324</v>
      </c>
      <c r="H793" s="261" t="s">
        <v>323</v>
      </c>
      <c r="I793" s="261" t="s">
        <v>323</v>
      </c>
      <c r="J793" s="261" t="s">
        <v>323</v>
      </c>
      <c r="K793" s="261" t="s">
        <v>323</v>
      </c>
      <c r="L793" s="261" t="s">
        <v>323</v>
      </c>
      <c r="AR793" s="261" t="e">
        <v>#N/A</v>
      </c>
    </row>
    <row r="794" spans="1:44" s="261" customFormat="1">
      <c r="A794" s="261">
        <v>122806</v>
      </c>
      <c r="B794" s="43" t="s">
        <v>3767</v>
      </c>
      <c r="C794" s="261" t="s">
        <v>324</v>
      </c>
      <c r="D794" s="261" t="s">
        <v>324</v>
      </c>
      <c r="E794" s="261" t="s">
        <v>324</v>
      </c>
      <c r="F794" s="261" t="s">
        <v>324</v>
      </c>
      <c r="G794" s="261" t="s">
        <v>324</v>
      </c>
      <c r="H794" s="261" t="s">
        <v>323</v>
      </c>
      <c r="I794" s="261" t="s">
        <v>323</v>
      </c>
      <c r="J794" s="261" t="s">
        <v>323</v>
      </c>
      <c r="K794" s="261" t="s">
        <v>323</v>
      </c>
      <c r="L794" s="261" t="s">
        <v>323</v>
      </c>
      <c r="AR794" s="261" t="e">
        <v>#N/A</v>
      </c>
    </row>
    <row r="795" spans="1:44" s="261" customFormat="1">
      <c r="A795" s="261">
        <v>122807</v>
      </c>
      <c r="B795" s="43" t="s">
        <v>3767</v>
      </c>
      <c r="C795" s="261" t="s">
        <v>323</v>
      </c>
      <c r="D795" s="261" t="s">
        <v>324</v>
      </c>
      <c r="E795" s="261" t="s">
        <v>324</v>
      </c>
      <c r="F795" s="261" t="s">
        <v>324</v>
      </c>
      <c r="G795" s="261" t="s">
        <v>323</v>
      </c>
      <c r="H795" s="261" t="s">
        <v>323</v>
      </c>
      <c r="I795" s="261" t="s">
        <v>323</v>
      </c>
      <c r="J795" s="261" t="s">
        <v>323</v>
      </c>
      <c r="K795" s="261" t="s">
        <v>323</v>
      </c>
      <c r="L795" s="261" t="s">
        <v>323</v>
      </c>
      <c r="AR795" s="261" t="e">
        <v>#N/A</v>
      </c>
    </row>
    <row r="796" spans="1:44" s="261" customFormat="1">
      <c r="A796" s="261">
        <v>122808</v>
      </c>
      <c r="B796" s="43" t="s">
        <v>3767</v>
      </c>
      <c r="C796" s="261" t="s">
        <v>323</v>
      </c>
      <c r="D796" s="261" t="s">
        <v>324</v>
      </c>
      <c r="E796" s="261" t="s">
        <v>324</v>
      </c>
      <c r="F796" s="261" t="s">
        <v>324</v>
      </c>
      <c r="G796" s="261" t="s">
        <v>324</v>
      </c>
      <c r="H796" s="261" t="s">
        <v>323</v>
      </c>
      <c r="I796" s="261" t="s">
        <v>323</v>
      </c>
      <c r="J796" s="261" t="s">
        <v>323</v>
      </c>
      <c r="K796" s="261" t="s">
        <v>323</v>
      </c>
      <c r="L796" s="261" t="s">
        <v>323</v>
      </c>
      <c r="AR796" s="261" t="e">
        <v>#N/A</v>
      </c>
    </row>
    <row r="797" spans="1:44" s="261" customFormat="1">
      <c r="A797" s="261">
        <v>122809</v>
      </c>
      <c r="B797" s="43" t="s">
        <v>3767</v>
      </c>
      <c r="C797" s="261" t="s">
        <v>324</v>
      </c>
      <c r="D797" s="261" t="s">
        <v>324</v>
      </c>
      <c r="E797" s="261" t="s">
        <v>324</v>
      </c>
      <c r="F797" s="261" t="s">
        <v>324</v>
      </c>
      <c r="G797" s="261" t="s">
        <v>324</v>
      </c>
      <c r="H797" s="261" t="s">
        <v>323</v>
      </c>
      <c r="I797" s="261" t="s">
        <v>323</v>
      </c>
      <c r="J797" s="261" t="s">
        <v>323</v>
      </c>
      <c r="K797" s="261" t="s">
        <v>323</v>
      </c>
      <c r="L797" s="261" t="s">
        <v>323</v>
      </c>
      <c r="AR797" s="261" t="e">
        <v>#N/A</v>
      </c>
    </row>
    <row r="798" spans="1:44" s="261" customFormat="1">
      <c r="A798" s="261">
        <v>122810</v>
      </c>
      <c r="B798" s="43" t="s">
        <v>3767</v>
      </c>
      <c r="C798" s="261" t="s">
        <v>324</v>
      </c>
      <c r="D798" s="261" t="s">
        <v>324</v>
      </c>
      <c r="E798" s="261" t="s">
        <v>324</v>
      </c>
      <c r="F798" s="261" t="s">
        <v>324</v>
      </c>
      <c r="G798" s="261" t="s">
        <v>324</v>
      </c>
      <c r="H798" s="261" t="s">
        <v>323</v>
      </c>
      <c r="I798" s="261" t="s">
        <v>323</v>
      </c>
      <c r="J798" s="261" t="s">
        <v>323</v>
      </c>
      <c r="K798" s="261" t="s">
        <v>323</v>
      </c>
      <c r="L798" s="261" t="s">
        <v>323</v>
      </c>
      <c r="AR798" s="261" t="e">
        <v>#N/A</v>
      </c>
    </row>
    <row r="799" spans="1:44" s="261" customFormat="1">
      <c r="A799" s="261">
        <v>122811</v>
      </c>
      <c r="B799" s="43" t="s">
        <v>3767</v>
      </c>
      <c r="C799" s="261" t="s">
        <v>324</v>
      </c>
      <c r="D799" s="261" t="s">
        <v>324</v>
      </c>
      <c r="E799" s="261" t="s">
        <v>324</v>
      </c>
      <c r="F799" s="261" t="s">
        <v>324</v>
      </c>
      <c r="G799" s="261" t="s">
        <v>324</v>
      </c>
      <c r="H799" s="261" t="s">
        <v>323</v>
      </c>
      <c r="I799" s="261" t="s">
        <v>323</v>
      </c>
      <c r="J799" s="261" t="s">
        <v>323</v>
      </c>
      <c r="K799" s="261" t="s">
        <v>323</v>
      </c>
      <c r="L799" s="261" t="s">
        <v>323</v>
      </c>
      <c r="AR799" s="261" t="e">
        <v>#N/A</v>
      </c>
    </row>
    <row r="800" spans="1:44" s="261" customFormat="1">
      <c r="A800" s="261">
        <v>122812</v>
      </c>
      <c r="B800" s="43" t="s">
        <v>3767</v>
      </c>
      <c r="C800" s="261" t="s">
        <v>323</v>
      </c>
      <c r="D800" s="261" t="s">
        <v>324</v>
      </c>
      <c r="E800" s="261" t="s">
        <v>323</v>
      </c>
      <c r="F800" s="261" t="s">
        <v>324</v>
      </c>
      <c r="G800" s="261" t="s">
        <v>323</v>
      </c>
      <c r="H800" s="261" t="s">
        <v>323</v>
      </c>
      <c r="I800" s="261" t="s">
        <v>323</v>
      </c>
      <c r="J800" s="261" t="s">
        <v>323</v>
      </c>
      <c r="K800" s="261" t="s">
        <v>323</v>
      </c>
      <c r="L800" s="261" t="s">
        <v>323</v>
      </c>
      <c r="AR800" s="261" t="e">
        <v>#N/A</v>
      </c>
    </row>
    <row r="801" spans="1:44" s="261" customFormat="1">
      <c r="A801" s="261">
        <v>122813</v>
      </c>
      <c r="B801" s="43" t="s">
        <v>3767</v>
      </c>
      <c r="C801" s="261" t="s">
        <v>324</v>
      </c>
      <c r="D801" s="261" t="s">
        <v>324</v>
      </c>
      <c r="E801" s="261" t="s">
        <v>324</v>
      </c>
      <c r="F801" s="261" t="s">
        <v>324</v>
      </c>
      <c r="G801" s="261" t="s">
        <v>324</v>
      </c>
      <c r="H801" s="261" t="s">
        <v>323</v>
      </c>
      <c r="I801" s="261" t="s">
        <v>323</v>
      </c>
      <c r="J801" s="261" t="s">
        <v>323</v>
      </c>
      <c r="K801" s="261" t="s">
        <v>323</v>
      </c>
      <c r="L801" s="261" t="s">
        <v>323</v>
      </c>
      <c r="AR801" s="261" t="e">
        <v>#N/A</v>
      </c>
    </row>
    <row r="802" spans="1:44" s="261" customFormat="1">
      <c r="A802" s="261">
        <v>122814</v>
      </c>
      <c r="B802" s="43" t="s">
        <v>3767</v>
      </c>
      <c r="C802" s="261" t="s">
        <v>324</v>
      </c>
      <c r="D802" s="261" t="s">
        <v>324</v>
      </c>
      <c r="E802" s="261" t="s">
        <v>324</v>
      </c>
      <c r="F802" s="261" t="s">
        <v>324</v>
      </c>
      <c r="G802" s="261" t="s">
        <v>324</v>
      </c>
      <c r="H802" s="261" t="s">
        <v>323</v>
      </c>
      <c r="I802" s="261" t="s">
        <v>323</v>
      </c>
      <c r="J802" s="261" t="s">
        <v>323</v>
      </c>
      <c r="K802" s="261" t="s">
        <v>323</v>
      </c>
      <c r="L802" s="261" t="s">
        <v>323</v>
      </c>
      <c r="AR802" s="261" t="e">
        <v>#N/A</v>
      </c>
    </row>
    <row r="803" spans="1:44" s="261" customFormat="1">
      <c r="A803" s="261">
        <v>122815</v>
      </c>
      <c r="B803" s="43" t="s">
        <v>3767</v>
      </c>
      <c r="C803" s="261" t="s">
        <v>324</v>
      </c>
      <c r="D803" s="261" t="s">
        <v>324</v>
      </c>
      <c r="E803" s="261" t="s">
        <v>324</v>
      </c>
      <c r="F803" s="261" t="s">
        <v>324</v>
      </c>
      <c r="G803" s="261" t="s">
        <v>324</v>
      </c>
      <c r="H803" s="261" t="s">
        <v>323</v>
      </c>
      <c r="I803" s="261" t="s">
        <v>323</v>
      </c>
      <c r="J803" s="261" t="s">
        <v>323</v>
      </c>
      <c r="K803" s="261" t="s">
        <v>323</v>
      </c>
      <c r="L803" s="261" t="s">
        <v>323</v>
      </c>
      <c r="AR803" s="261" t="e">
        <v>#N/A</v>
      </c>
    </row>
    <row r="804" spans="1:44" s="261" customFormat="1">
      <c r="A804" s="261">
        <v>122816</v>
      </c>
      <c r="B804" s="43" t="s">
        <v>3767</v>
      </c>
      <c r="C804" s="261" t="s">
        <v>324</v>
      </c>
      <c r="D804" s="261" t="s">
        <v>324</v>
      </c>
      <c r="E804" s="261" t="s">
        <v>324</v>
      </c>
      <c r="F804" s="261" t="s">
        <v>323</v>
      </c>
      <c r="G804" s="261" t="s">
        <v>324</v>
      </c>
      <c r="H804" s="261" t="s">
        <v>323</v>
      </c>
      <c r="I804" s="261" t="s">
        <v>323</v>
      </c>
      <c r="J804" s="261" t="s">
        <v>323</v>
      </c>
      <c r="K804" s="261" t="s">
        <v>323</v>
      </c>
      <c r="L804" s="261" t="s">
        <v>323</v>
      </c>
      <c r="AR804" s="261" t="e">
        <v>#N/A</v>
      </c>
    </row>
    <row r="805" spans="1:44" s="261" customFormat="1">
      <c r="A805" s="261">
        <v>122817</v>
      </c>
      <c r="B805" s="43" t="s">
        <v>3767</v>
      </c>
      <c r="C805" s="261" t="s">
        <v>324</v>
      </c>
      <c r="D805" s="261" t="s">
        <v>324</v>
      </c>
      <c r="E805" s="261" t="s">
        <v>323</v>
      </c>
      <c r="F805" s="261" t="s">
        <v>324</v>
      </c>
      <c r="G805" s="261" t="s">
        <v>323</v>
      </c>
      <c r="H805" s="261" t="s">
        <v>323</v>
      </c>
      <c r="I805" s="261" t="s">
        <v>323</v>
      </c>
      <c r="J805" s="261" t="s">
        <v>323</v>
      </c>
      <c r="K805" s="261" t="s">
        <v>323</v>
      </c>
      <c r="L805" s="261" t="s">
        <v>323</v>
      </c>
      <c r="AR805" s="261" t="e">
        <v>#N/A</v>
      </c>
    </row>
    <row r="806" spans="1:44" s="261" customFormat="1">
      <c r="A806" s="261">
        <v>122818</v>
      </c>
      <c r="B806" s="43" t="s">
        <v>3767</v>
      </c>
      <c r="C806" s="261" t="s">
        <v>324</v>
      </c>
      <c r="D806" s="261" t="s">
        <v>323</v>
      </c>
      <c r="E806" s="261" t="s">
        <v>324</v>
      </c>
      <c r="F806" s="261" t="s">
        <v>324</v>
      </c>
      <c r="G806" s="261" t="s">
        <v>324</v>
      </c>
      <c r="H806" s="261" t="s">
        <v>323</v>
      </c>
      <c r="I806" s="261" t="s">
        <v>323</v>
      </c>
      <c r="J806" s="261" t="s">
        <v>323</v>
      </c>
      <c r="K806" s="261" t="s">
        <v>323</v>
      </c>
      <c r="L806" s="261" t="s">
        <v>323</v>
      </c>
      <c r="AR806" s="261" t="e">
        <v>#N/A</v>
      </c>
    </row>
    <row r="807" spans="1:44" s="261" customFormat="1">
      <c r="A807" s="261">
        <v>122819</v>
      </c>
      <c r="B807" s="43" t="s">
        <v>3767</v>
      </c>
      <c r="C807" s="261" t="s">
        <v>324</v>
      </c>
      <c r="D807" s="261" t="s">
        <v>324</v>
      </c>
      <c r="E807" s="261" t="s">
        <v>323</v>
      </c>
      <c r="F807" s="261" t="s">
        <v>324</v>
      </c>
      <c r="G807" s="261" t="s">
        <v>323</v>
      </c>
      <c r="H807" s="261" t="s">
        <v>323</v>
      </c>
      <c r="I807" s="261" t="s">
        <v>323</v>
      </c>
      <c r="J807" s="261" t="s">
        <v>323</v>
      </c>
      <c r="K807" s="261" t="s">
        <v>323</v>
      </c>
      <c r="L807" s="261" t="s">
        <v>323</v>
      </c>
      <c r="AR807" s="261" t="e">
        <v>#N/A</v>
      </c>
    </row>
    <row r="808" spans="1:44" s="261" customFormat="1">
      <c r="A808" s="261">
        <v>122820</v>
      </c>
      <c r="B808" s="43" t="s">
        <v>3767</v>
      </c>
      <c r="C808" s="261" t="s">
        <v>323</v>
      </c>
      <c r="D808" s="261" t="s">
        <v>324</v>
      </c>
      <c r="E808" s="261" t="s">
        <v>323</v>
      </c>
      <c r="F808" s="261" t="s">
        <v>323</v>
      </c>
      <c r="G808" s="261" t="s">
        <v>324</v>
      </c>
      <c r="H808" s="261" t="s">
        <v>323</v>
      </c>
      <c r="I808" s="261" t="s">
        <v>323</v>
      </c>
      <c r="J808" s="261" t="s">
        <v>323</v>
      </c>
      <c r="K808" s="261" t="s">
        <v>323</v>
      </c>
      <c r="L808" s="261" t="s">
        <v>323</v>
      </c>
      <c r="AR808" s="261" t="e">
        <v>#N/A</v>
      </c>
    </row>
    <row r="809" spans="1:44" s="261" customFormat="1">
      <c r="A809" s="261">
        <v>122821</v>
      </c>
      <c r="B809" s="43" t="s">
        <v>3767</v>
      </c>
      <c r="C809" s="261" t="s">
        <v>324</v>
      </c>
      <c r="D809" s="261" t="s">
        <v>324</v>
      </c>
      <c r="E809" s="261" t="s">
        <v>324</v>
      </c>
      <c r="F809" s="261" t="s">
        <v>324</v>
      </c>
      <c r="G809" s="261" t="s">
        <v>324</v>
      </c>
      <c r="H809" s="261" t="s">
        <v>323</v>
      </c>
      <c r="I809" s="261" t="s">
        <v>323</v>
      </c>
      <c r="J809" s="261" t="s">
        <v>323</v>
      </c>
      <c r="K809" s="261" t="s">
        <v>323</v>
      </c>
      <c r="L809" s="261" t="s">
        <v>323</v>
      </c>
      <c r="AR809" s="261" t="e">
        <v>#N/A</v>
      </c>
    </row>
    <row r="810" spans="1:44" s="261" customFormat="1">
      <c r="A810" s="261">
        <v>122822</v>
      </c>
      <c r="B810" s="43" t="s">
        <v>3767</v>
      </c>
      <c r="C810" s="261" t="s">
        <v>323</v>
      </c>
      <c r="D810" s="261" t="s">
        <v>324</v>
      </c>
      <c r="E810" s="261" t="s">
        <v>323</v>
      </c>
      <c r="F810" s="261" t="s">
        <v>324</v>
      </c>
      <c r="G810" s="261" t="s">
        <v>324</v>
      </c>
      <c r="H810" s="261" t="s">
        <v>323</v>
      </c>
      <c r="I810" s="261" t="s">
        <v>323</v>
      </c>
      <c r="J810" s="261" t="s">
        <v>323</v>
      </c>
      <c r="K810" s="261" t="s">
        <v>323</v>
      </c>
      <c r="L810" s="261" t="s">
        <v>323</v>
      </c>
      <c r="AR810" s="261" t="e">
        <v>#N/A</v>
      </c>
    </row>
    <row r="811" spans="1:44" s="261" customFormat="1">
      <c r="A811" s="261">
        <v>122823</v>
      </c>
      <c r="B811" s="43" t="s">
        <v>3767</v>
      </c>
      <c r="C811" s="261" t="s">
        <v>324</v>
      </c>
      <c r="D811" s="261" t="s">
        <v>323</v>
      </c>
      <c r="E811" s="261" t="s">
        <v>324</v>
      </c>
      <c r="F811" s="261" t="s">
        <v>324</v>
      </c>
      <c r="G811" s="261" t="s">
        <v>323</v>
      </c>
      <c r="H811" s="261" t="s">
        <v>323</v>
      </c>
      <c r="I811" s="261" t="s">
        <v>323</v>
      </c>
      <c r="J811" s="261" t="s">
        <v>323</v>
      </c>
      <c r="K811" s="261" t="s">
        <v>323</v>
      </c>
      <c r="L811" s="261" t="s">
        <v>323</v>
      </c>
      <c r="AR811" s="261" t="e">
        <v>#N/A</v>
      </c>
    </row>
    <row r="812" spans="1:44" s="261" customFormat="1">
      <c r="A812" s="261">
        <v>122824</v>
      </c>
      <c r="B812" s="43" t="s">
        <v>3767</v>
      </c>
      <c r="C812" s="261" t="s">
        <v>324</v>
      </c>
      <c r="D812" s="261" t="s">
        <v>324</v>
      </c>
      <c r="E812" s="261" t="s">
        <v>324</v>
      </c>
      <c r="F812" s="261" t="s">
        <v>323</v>
      </c>
      <c r="G812" s="261" t="s">
        <v>324</v>
      </c>
      <c r="H812" s="261" t="s">
        <v>323</v>
      </c>
      <c r="I812" s="261" t="s">
        <v>323</v>
      </c>
      <c r="J812" s="261" t="s">
        <v>323</v>
      </c>
      <c r="K812" s="261" t="s">
        <v>323</v>
      </c>
      <c r="L812" s="261" t="s">
        <v>323</v>
      </c>
      <c r="AR812" s="261" t="e">
        <v>#N/A</v>
      </c>
    </row>
    <row r="813" spans="1:44" s="261" customFormat="1">
      <c r="A813" s="261">
        <v>122825</v>
      </c>
      <c r="B813" s="43" t="s">
        <v>3767</v>
      </c>
      <c r="C813" s="261" t="s">
        <v>324</v>
      </c>
      <c r="D813" s="261" t="s">
        <v>324</v>
      </c>
      <c r="E813" s="261" t="s">
        <v>323</v>
      </c>
      <c r="F813" s="261" t="s">
        <v>324</v>
      </c>
      <c r="G813" s="261" t="s">
        <v>324</v>
      </c>
      <c r="H813" s="261" t="s">
        <v>323</v>
      </c>
      <c r="I813" s="261" t="s">
        <v>323</v>
      </c>
      <c r="J813" s="261" t="s">
        <v>323</v>
      </c>
      <c r="K813" s="261" t="s">
        <v>323</v>
      </c>
      <c r="L813" s="261" t="s">
        <v>323</v>
      </c>
      <c r="AR813" s="261" t="e">
        <v>#N/A</v>
      </c>
    </row>
    <row r="814" spans="1:44" s="261" customFormat="1">
      <c r="A814" s="261">
        <v>122826</v>
      </c>
      <c r="B814" s="43" t="s">
        <v>3767</v>
      </c>
      <c r="C814" s="261" t="s">
        <v>323</v>
      </c>
      <c r="D814" s="261" t="s">
        <v>324</v>
      </c>
      <c r="E814" s="261" t="s">
        <v>323</v>
      </c>
      <c r="F814" s="261" t="s">
        <v>324</v>
      </c>
      <c r="G814" s="261" t="s">
        <v>324</v>
      </c>
      <c r="H814" s="261" t="s">
        <v>323</v>
      </c>
      <c r="I814" s="261" t="s">
        <v>323</v>
      </c>
      <c r="J814" s="261" t="s">
        <v>323</v>
      </c>
      <c r="K814" s="261" t="s">
        <v>323</v>
      </c>
      <c r="L814" s="261" t="s">
        <v>323</v>
      </c>
      <c r="AR814" s="261" t="e">
        <v>#N/A</v>
      </c>
    </row>
    <row r="815" spans="1:44" s="261" customFormat="1">
      <c r="A815" s="261">
        <v>122827</v>
      </c>
      <c r="B815" s="43" t="s">
        <v>3767</v>
      </c>
      <c r="C815" s="261" t="s">
        <v>324</v>
      </c>
      <c r="D815" s="261" t="s">
        <v>324</v>
      </c>
      <c r="E815" s="261" t="s">
        <v>324</v>
      </c>
      <c r="F815" s="261" t="s">
        <v>324</v>
      </c>
      <c r="G815" s="261" t="s">
        <v>324</v>
      </c>
      <c r="H815" s="261" t="s">
        <v>323</v>
      </c>
      <c r="I815" s="261" t="s">
        <v>323</v>
      </c>
      <c r="J815" s="261" t="s">
        <v>323</v>
      </c>
      <c r="K815" s="261" t="s">
        <v>323</v>
      </c>
      <c r="L815" s="261" t="s">
        <v>323</v>
      </c>
      <c r="AR815" s="261" t="e">
        <v>#N/A</v>
      </c>
    </row>
    <row r="816" spans="1:44" s="261" customFormat="1">
      <c r="A816" s="261">
        <v>122828</v>
      </c>
      <c r="B816" s="43" t="s">
        <v>3767</v>
      </c>
      <c r="C816" s="261" t="s">
        <v>324</v>
      </c>
      <c r="D816" s="261" t="s">
        <v>324</v>
      </c>
      <c r="E816" s="261" t="s">
        <v>324</v>
      </c>
      <c r="F816" s="261" t="s">
        <v>324</v>
      </c>
      <c r="G816" s="261" t="s">
        <v>323</v>
      </c>
      <c r="H816" s="261" t="s">
        <v>323</v>
      </c>
      <c r="I816" s="261" t="s">
        <v>323</v>
      </c>
      <c r="J816" s="261" t="s">
        <v>323</v>
      </c>
      <c r="K816" s="261" t="s">
        <v>323</v>
      </c>
      <c r="L816" s="261" t="s">
        <v>323</v>
      </c>
      <c r="AR816" s="261" t="e">
        <v>#N/A</v>
      </c>
    </row>
    <row r="817" spans="1:44" s="261" customFormat="1">
      <c r="A817" s="261">
        <v>122829</v>
      </c>
      <c r="B817" s="43" t="s">
        <v>3767</v>
      </c>
      <c r="C817" s="261" t="s">
        <v>324</v>
      </c>
      <c r="D817" s="261" t="s">
        <v>324</v>
      </c>
      <c r="E817" s="261" t="s">
        <v>324</v>
      </c>
      <c r="F817" s="261" t="s">
        <v>324</v>
      </c>
      <c r="G817" s="261" t="s">
        <v>323</v>
      </c>
      <c r="H817" s="261" t="s">
        <v>323</v>
      </c>
      <c r="I817" s="261" t="s">
        <v>323</v>
      </c>
      <c r="J817" s="261" t="s">
        <v>323</v>
      </c>
      <c r="K817" s="261" t="s">
        <v>323</v>
      </c>
      <c r="L817" s="261" t="s">
        <v>323</v>
      </c>
      <c r="AR817" s="261" t="e">
        <v>#N/A</v>
      </c>
    </row>
    <row r="818" spans="1:44" s="261" customFormat="1">
      <c r="A818" s="261">
        <v>122830</v>
      </c>
      <c r="B818" s="43" t="s">
        <v>3767</v>
      </c>
      <c r="C818" s="261" t="s">
        <v>324</v>
      </c>
      <c r="D818" s="261" t="s">
        <v>324</v>
      </c>
      <c r="E818" s="261" t="s">
        <v>324</v>
      </c>
      <c r="F818" s="261" t="s">
        <v>324</v>
      </c>
      <c r="G818" s="261" t="s">
        <v>324</v>
      </c>
      <c r="H818" s="261" t="s">
        <v>323</v>
      </c>
      <c r="I818" s="261" t="s">
        <v>323</v>
      </c>
      <c r="J818" s="261" t="s">
        <v>323</v>
      </c>
      <c r="K818" s="261" t="s">
        <v>323</v>
      </c>
      <c r="L818" s="261" t="s">
        <v>323</v>
      </c>
      <c r="AR818" s="261" t="e">
        <v>#N/A</v>
      </c>
    </row>
    <row r="819" spans="1:44" s="261" customFormat="1">
      <c r="A819" s="261">
        <v>122831</v>
      </c>
      <c r="B819" s="43" t="s">
        <v>3767</v>
      </c>
      <c r="C819" s="261" t="s">
        <v>324</v>
      </c>
      <c r="D819" s="261" t="s">
        <v>324</v>
      </c>
      <c r="E819" s="261" t="s">
        <v>324</v>
      </c>
      <c r="F819" s="261" t="s">
        <v>323</v>
      </c>
      <c r="G819" s="261" t="s">
        <v>323</v>
      </c>
      <c r="H819" s="261" t="s">
        <v>323</v>
      </c>
      <c r="I819" s="261" t="s">
        <v>323</v>
      </c>
      <c r="J819" s="261" t="s">
        <v>323</v>
      </c>
      <c r="K819" s="261" t="s">
        <v>323</v>
      </c>
      <c r="L819" s="261" t="s">
        <v>323</v>
      </c>
      <c r="AR819" s="261" t="e">
        <v>#N/A</v>
      </c>
    </row>
    <row r="820" spans="1:44" s="261" customFormat="1">
      <c r="A820" s="261">
        <v>122832</v>
      </c>
      <c r="B820" s="43" t="s">
        <v>3767</v>
      </c>
      <c r="C820" s="261" t="s">
        <v>323</v>
      </c>
      <c r="D820" s="261" t="s">
        <v>323</v>
      </c>
      <c r="E820" s="261" t="s">
        <v>324</v>
      </c>
      <c r="F820" s="261" t="s">
        <v>324</v>
      </c>
      <c r="G820" s="261" t="s">
        <v>324</v>
      </c>
      <c r="H820" s="261" t="s">
        <v>323</v>
      </c>
      <c r="I820" s="261" t="s">
        <v>323</v>
      </c>
      <c r="J820" s="261" t="s">
        <v>323</v>
      </c>
      <c r="K820" s="261" t="s">
        <v>323</v>
      </c>
      <c r="L820" s="261" t="s">
        <v>323</v>
      </c>
      <c r="AR820" s="261" t="e">
        <v>#N/A</v>
      </c>
    </row>
    <row r="821" spans="1:44" s="261" customFormat="1">
      <c r="A821" s="261">
        <v>122833</v>
      </c>
      <c r="B821" s="43" t="s">
        <v>3767</v>
      </c>
      <c r="C821" s="261" t="s">
        <v>323</v>
      </c>
      <c r="D821" s="261" t="s">
        <v>324</v>
      </c>
      <c r="E821" s="261" t="s">
        <v>324</v>
      </c>
      <c r="F821" s="261" t="s">
        <v>324</v>
      </c>
      <c r="G821" s="261" t="s">
        <v>324</v>
      </c>
      <c r="H821" s="261" t="s">
        <v>323</v>
      </c>
      <c r="I821" s="261" t="s">
        <v>323</v>
      </c>
      <c r="J821" s="261" t="s">
        <v>323</v>
      </c>
      <c r="K821" s="261" t="s">
        <v>323</v>
      </c>
      <c r="L821" s="261" t="s">
        <v>323</v>
      </c>
      <c r="AR821" s="261" t="e">
        <v>#N/A</v>
      </c>
    </row>
    <row r="822" spans="1:44" s="261" customFormat="1">
      <c r="A822" s="261">
        <v>122834</v>
      </c>
      <c r="B822" s="43" t="s">
        <v>3767</v>
      </c>
      <c r="C822" s="261" t="s">
        <v>324</v>
      </c>
      <c r="D822" s="261" t="s">
        <v>324</v>
      </c>
      <c r="E822" s="261" t="s">
        <v>324</v>
      </c>
      <c r="F822" s="261" t="s">
        <v>323</v>
      </c>
      <c r="G822" s="261" t="s">
        <v>323</v>
      </c>
      <c r="H822" s="261" t="s">
        <v>323</v>
      </c>
      <c r="I822" s="261" t="s">
        <v>323</v>
      </c>
      <c r="J822" s="261" t="s">
        <v>323</v>
      </c>
      <c r="K822" s="261" t="s">
        <v>323</v>
      </c>
      <c r="L822" s="261" t="s">
        <v>323</v>
      </c>
      <c r="AR822" s="261" t="e">
        <v>#N/A</v>
      </c>
    </row>
    <row r="823" spans="1:44" s="261" customFormat="1">
      <c r="A823" s="261">
        <v>122835</v>
      </c>
      <c r="B823" s="43" t="s">
        <v>3767</v>
      </c>
      <c r="C823" s="261" t="s">
        <v>323</v>
      </c>
      <c r="D823" s="261" t="s">
        <v>324</v>
      </c>
      <c r="E823" s="261" t="s">
        <v>324</v>
      </c>
      <c r="F823" s="261" t="s">
        <v>324</v>
      </c>
      <c r="G823" s="261" t="s">
        <v>323</v>
      </c>
      <c r="H823" s="261" t="s">
        <v>323</v>
      </c>
      <c r="I823" s="261" t="s">
        <v>323</v>
      </c>
      <c r="J823" s="261" t="s">
        <v>323</v>
      </c>
      <c r="K823" s="261" t="s">
        <v>323</v>
      </c>
      <c r="L823" s="261" t="s">
        <v>323</v>
      </c>
      <c r="AR823" s="261" t="e">
        <v>#N/A</v>
      </c>
    </row>
    <row r="824" spans="1:44" s="261" customFormat="1">
      <c r="A824" s="261">
        <v>122836</v>
      </c>
      <c r="B824" s="43" t="s">
        <v>3767</v>
      </c>
      <c r="C824" s="261" t="s">
        <v>324</v>
      </c>
      <c r="D824" s="261" t="s">
        <v>324</v>
      </c>
      <c r="E824" s="261" t="s">
        <v>324</v>
      </c>
      <c r="F824" s="261" t="s">
        <v>324</v>
      </c>
      <c r="G824" s="261" t="s">
        <v>324</v>
      </c>
      <c r="H824" s="261" t="s">
        <v>323</v>
      </c>
      <c r="I824" s="261" t="s">
        <v>323</v>
      </c>
      <c r="J824" s="261" t="s">
        <v>323</v>
      </c>
      <c r="K824" s="261" t="s">
        <v>323</v>
      </c>
      <c r="L824" s="261" t="s">
        <v>323</v>
      </c>
      <c r="AR824" s="261" t="e">
        <v>#N/A</v>
      </c>
    </row>
    <row r="825" spans="1:44" s="261" customFormat="1">
      <c r="A825" s="261">
        <v>122837</v>
      </c>
      <c r="B825" s="43" t="s">
        <v>3767</v>
      </c>
      <c r="C825" s="261" t="s">
        <v>323</v>
      </c>
      <c r="D825" s="261" t="s">
        <v>324</v>
      </c>
      <c r="E825" s="261" t="s">
        <v>323</v>
      </c>
      <c r="F825" s="261" t="s">
        <v>324</v>
      </c>
      <c r="G825" s="261" t="s">
        <v>323</v>
      </c>
      <c r="H825" s="261" t="s">
        <v>323</v>
      </c>
      <c r="I825" s="261" t="s">
        <v>323</v>
      </c>
      <c r="J825" s="261" t="s">
        <v>323</v>
      </c>
      <c r="K825" s="261" t="s">
        <v>323</v>
      </c>
      <c r="L825" s="261" t="s">
        <v>323</v>
      </c>
      <c r="AR825" s="261" t="e">
        <v>#N/A</v>
      </c>
    </row>
    <row r="826" spans="1:44" s="261" customFormat="1">
      <c r="A826" s="261">
        <v>122838</v>
      </c>
      <c r="B826" s="43" t="s">
        <v>3767</v>
      </c>
      <c r="C826" s="261" t="s">
        <v>324</v>
      </c>
      <c r="D826" s="261" t="s">
        <v>324</v>
      </c>
      <c r="E826" s="261" t="s">
        <v>324</v>
      </c>
      <c r="F826" s="261" t="s">
        <v>324</v>
      </c>
      <c r="G826" s="261" t="s">
        <v>324</v>
      </c>
      <c r="H826" s="261" t="s">
        <v>323</v>
      </c>
      <c r="I826" s="261" t="s">
        <v>323</v>
      </c>
      <c r="J826" s="261" t="s">
        <v>323</v>
      </c>
      <c r="K826" s="261" t="s">
        <v>323</v>
      </c>
      <c r="L826" s="261" t="s">
        <v>323</v>
      </c>
      <c r="AR826" s="261" t="e">
        <v>#N/A</v>
      </c>
    </row>
    <row r="827" spans="1:44" s="261" customFormat="1">
      <c r="A827" s="261">
        <v>122839</v>
      </c>
      <c r="B827" s="43" t="s">
        <v>3767</v>
      </c>
      <c r="C827" s="261" t="s">
        <v>324</v>
      </c>
      <c r="D827" s="261" t="s">
        <v>324</v>
      </c>
      <c r="E827" s="261" t="s">
        <v>324</v>
      </c>
      <c r="F827" s="261" t="s">
        <v>324</v>
      </c>
      <c r="G827" s="261" t="s">
        <v>323</v>
      </c>
      <c r="H827" s="261" t="s">
        <v>323</v>
      </c>
      <c r="I827" s="261" t="s">
        <v>323</v>
      </c>
      <c r="J827" s="261" t="s">
        <v>323</v>
      </c>
      <c r="K827" s="261" t="s">
        <v>323</v>
      </c>
      <c r="L827" s="261" t="s">
        <v>323</v>
      </c>
      <c r="AR827" s="261" t="e">
        <v>#N/A</v>
      </c>
    </row>
    <row r="828" spans="1:44" s="261" customFormat="1">
      <c r="A828" s="261">
        <v>122840</v>
      </c>
      <c r="B828" s="43" t="s">
        <v>3767</v>
      </c>
      <c r="C828" s="261" t="s">
        <v>323</v>
      </c>
      <c r="D828" s="261" t="s">
        <v>324</v>
      </c>
      <c r="E828" s="261" t="s">
        <v>323</v>
      </c>
      <c r="F828" s="261" t="s">
        <v>324</v>
      </c>
      <c r="G828" s="261" t="s">
        <v>324</v>
      </c>
      <c r="H828" s="261" t="s">
        <v>323</v>
      </c>
      <c r="I828" s="261" t="s">
        <v>323</v>
      </c>
      <c r="J828" s="261" t="s">
        <v>323</v>
      </c>
      <c r="K828" s="261" t="s">
        <v>323</v>
      </c>
      <c r="L828" s="261" t="s">
        <v>323</v>
      </c>
      <c r="AR828" s="261" t="e">
        <v>#N/A</v>
      </c>
    </row>
    <row r="829" spans="1:44" s="261" customFormat="1">
      <c r="A829" s="261">
        <v>122841</v>
      </c>
      <c r="B829" s="43" t="s">
        <v>3767</v>
      </c>
      <c r="C829" s="261" t="s">
        <v>324</v>
      </c>
      <c r="D829" s="261" t="s">
        <v>324</v>
      </c>
      <c r="E829" s="261" t="s">
        <v>324</v>
      </c>
      <c r="F829" s="261" t="s">
        <v>324</v>
      </c>
      <c r="G829" s="261" t="s">
        <v>324</v>
      </c>
      <c r="H829" s="261" t="s">
        <v>323</v>
      </c>
      <c r="I829" s="261" t="s">
        <v>323</v>
      </c>
      <c r="J829" s="261" t="s">
        <v>323</v>
      </c>
      <c r="K829" s="261" t="s">
        <v>323</v>
      </c>
      <c r="L829" s="261" t="s">
        <v>323</v>
      </c>
      <c r="AR829" s="261" t="e">
        <v>#N/A</v>
      </c>
    </row>
    <row r="830" spans="1:44" s="261" customFormat="1">
      <c r="A830" s="261">
        <v>122842</v>
      </c>
      <c r="B830" s="43" t="s">
        <v>3767</v>
      </c>
      <c r="C830" s="261" t="s">
        <v>324</v>
      </c>
      <c r="D830" s="261" t="s">
        <v>323</v>
      </c>
      <c r="E830" s="261" t="s">
        <v>324</v>
      </c>
      <c r="F830" s="261" t="s">
        <v>324</v>
      </c>
      <c r="G830" s="261" t="s">
        <v>323</v>
      </c>
      <c r="H830" s="261" t="s">
        <v>323</v>
      </c>
      <c r="I830" s="261" t="s">
        <v>323</v>
      </c>
      <c r="J830" s="261" t="s">
        <v>323</v>
      </c>
      <c r="K830" s="261" t="s">
        <v>323</v>
      </c>
      <c r="L830" s="261" t="s">
        <v>323</v>
      </c>
      <c r="AR830" s="261" t="e">
        <v>#N/A</v>
      </c>
    </row>
    <row r="831" spans="1:44" s="261" customFormat="1">
      <c r="A831" s="261">
        <v>122843</v>
      </c>
      <c r="B831" s="43" t="s">
        <v>3767</v>
      </c>
      <c r="C831" s="261" t="s">
        <v>323</v>
      </c>
      <c r="D831" s="261" t="s">
        <v>324</v>
      </c>
      <c r="E831" s="261" t="s">
        <v>324</v>
      </c>
      <c r="F831" s="261" t="s">
        <v>324</v>
      </c>
      <c r="G831" s="261" t="s">
        <v>323</v>
      </c>
      <c r="H831" s="261" t="s">
        <v>323</v>
      </c>
      <c r="I831" s="261" t="s">
        <v>323</v>
      </c>
      <c r="J831" s="261" t="s">
        <v>323</v>
      </c>
      <c r="K831" s="261" t="s">
        <v>323</v>
      </c>
      <c r="L831" s="261" t="s">
        <v>323</v>
      </c>
      <c r="AR831" s="261" t="e">
        <v>#N/A</v>
      </c>
    </row>
    <row r="832" spans="1:44" s="261" customFormat="1">
      <c r="A832" s="261">
        <v>122844</v>
      </c>
      <c r="B832" s="43" t="s">
        <v>3767</v>
      </c>
      <c r="C832" s="261" t="s">
        <v>324</v>
      </c>
      <c r="D832" s="261" t="s">
        <v>324</v>
      </c>
      <c r="E832" s="261" t="s">
        <v>324</v>
      </c>
      <c r="F832" s="261" t="s">
        <v>324</v>
      </c>
      <c r="G832" s="261" t="s">
        <v>324</v>
      </c>
      <c r="H832" s="261" t="s">
        <v>323</v>
      </c>
      <c r="I832" s="261" t="s">
        <v>323</v>
      </c>
      <c r="J832" s="261" t="s">
        <v>323</v>
      </c>
      <c r="K832" s="261" t="s">
        <v>323</v>
      </c>
      <c r="L832" s="261" t="s">
        <v>323</v>
      </c>
      <c r="AR832" s="261" t="e">
        <v>#N/A</v>
      </c>
    </row>
    <row r="833" spans="1:44" s="261" customFormat="1">
      <c r="A833" s="261">
        <v>122845</v>
      </c>
      <c r="B833" s="43" t="s">
        <v>3767</v>
      </c>
      <c r="C833" s="261" t="s">
        <v>324</v>
      </c>
      <c r="D833" s="261" t="s">
        <v>324</v>
      </c>
      <c r="E833" s="261" t="s">
        <v>324</v>
      </c>
      <c r="F833" s="261" t="s">
        <v>324</v>
      </c>
      <c r="G833" s="261" t="s">
        <v>324</v>
      </c>
      <c r="H833" s="261" t="s">
        <v>323</v>
      </c>
      <c r="I833" s="261" t="s">
        <v>323</v>
      </c>
      <c r="J833" s="261" t="s">
        <v>323</v>
      </c>
      <c r="K833" s="261" t="s">
        <v>323</v>
      </c>
      <c r="L833" s="261" t="s">
        <v>323</v>
      </c>
      <c r="AR833" s="261" t="e">
        <v>#N/A</v>
      </c>
    </row>
    <row r="834" spans="1:44" s="261" customFormat="1">
      <c r="A834" s="261">
        <v>122846</v>
      </c>
      <c r="B834" s="43" t="s">
        <v>3767</v>
      </c>
      <c r="C834" s="261" t="s">
        <v>324</v>
      </c>
      <c r="D834" s="261" t="s">
        <v>323</v>
      </c>
      <c r="E834" s="261" t="s">
        <v>324</v>
      </c>
      <c r="F834" s="261" t="s">
        <v>324</v>
      </c>
      <c r="G834" s="261" t="s">
        <v>324</v>
      </c>
      <c r="H834" s="261" t="s">
        <v>323</v>
      </c>
      <c r="I834" s="261" t="s">
        <v>323</v>
      </c>
      <c r="J834" s="261" t="s">
        <v>323</v>
      </c>
      <c r="K834" s="261" t="s">
        <v>323</v>
      </c>
      <c r="L834" s="261" t="s">
        <v>323</v>
      </c>
      <c r="AR834" s="261" t="e">
        <v>#N/A</v>
      </c>
    </row>
    <row r="835" spans="1:44" s="261" customFormat="1">
      <c r="A835" s="261">
        <v>122847</v>
      </c>
      <c r="B835" s="43" t="s">
        <v>3767</v>
      </c>
      <c r="C835" s="261" t="s">
        <v>324</v>
      </c>
      <c r="D835" s="261" t="s">
        <v>324</v>
      </c>
      <c r="E835" s="261" t="s">
        <v>324</v>
      </c>
      <c r="F835" s="261" t="s">
        <v>324</v>
      </c>
      <c r="G835" s="261" t="s">
        <v>324</v>
      </c>
      <c r="H835" s="261" t="s">
        <v>323</v>
      </c>
      <c r="I835" s="261" t="s">
        <v>323</v>
      </c>
      <c r="J835" s="261" t="s">
        <v>323</v>
      </c>
      <c r="K835" s="261" t="s">
        <v>323</v>
      </c>
      <c r="L835" s="261" t="s">
        <v>323</v>
      </c>
      <c r="AR835" s="261" t="e">
        <v>#N/A</v>
      </c>
    </row>
    <row r="836" spans="1:44" s="261" customFormat="1">
      <c r="A836" s="261">
        <v>122848</v>
      </c>
      <c r="B836" s="43" t="s">
        <v>3767</v>
      </c>
      <c r="C836" s="261" t="s">
        <v>324</v>
      </c>
      <c r="D836" s="261" t="s">
        <v>324</v>
      </c>
      <c r="E836" s="261" t="s">
        <v>324</v>
      </c>
      <c r="F836" s="261" t="s">
        <v>324</v>
      </c>
      <c r="G836" s="261" t="s">
        <v>323</v>
      </c>
      <c r="H836" s="261" t="s">
        <v>323</v>
      </c>
      <c r="I836" s="261" t="s">
        <v>323</v>
      </c>
      <c r="J836" s="261" t="s">
        <v>323</v>
      </c>
      <c r="K836" s="261" t="s">
        <v>323</v>
      </c>
      <c r="L836" s="261" t="s">
        <v>323</v>
      </c>
      <c r="AR836" s="261" t="e">
        <v>#N/A</v>
      </c>
    </row>
    <row r="837" spans="1:44" s="261" customFormat="1">
      <c r="A837" s="261">
        <v>122849</v>
      </c>
      <c r="B837" s="43" t="s">
        <v>3767</v>
      </c>
      <c r="C837" s="261" t="s">
        <v>324</v>
      </c>
      <c r="D837" s="261" t="s">
        <v>324</v>
      </c>
      <c r="E837" s="261" t="s">
        <v>324</v>
      </c>
      <c r="F837" s="261" t="s">
        <v>324</v>
      </c>
      <c r="G837" s="261" t="s">
        <v>324</v>
      </c>
      <c r="H837" s="261" t="s">
        <v>323</v>
      </c>
      <c r="I837" s="261" t="s">
        <v>323</v>
      </c>
      <c r="J837" s="261" t="s">
        <v>323</v>
      </c>
      <c r="K837" s="261" t="s">
        <v>323</v>
      </c>
      <c r="L837" s="261" t="s">
        <v>323</v>
      </c>
      <c r="AR837" s="261" t="e">
        <v>#N/A</v>
      </c>
    </row>
    <row r="838" spans="1:44" s="261" customFormat="1">
      <c r="A838" s="261">
        <v>122850</v>
      </c>
      <c r="B838" s="43" t="s">
        <v>3767</v>
      </c>
      <c r="C838" s="261" t="s">
        <v>324</v>
      </c>
      <c r="D838" s="261" t="s">
        <v>324</v>
      </c>
      <c r="E838" s="261" t="s">
        <v>324</v>
      </c>
      <c r="F838" s="261" t="s">
        <v>324</v>
      </c>
      <c r="G838" s="261" t="s">
        <v>324</v>
      </c>
      <c r="H838" s="261" t="s">
        <v>323</v>
      </c>
      <c r="I838" s="261" t="s">
        <v>323</v>
      </c>
      <c r="J838" s="261" t="s">
        <v>323</v>
      </c>
      <c r="K838" s="261" t="s">
        <v>323</v>
      </c>
      <c r="L838" s="261" t="s">
        <v>323</v>
      </c>
      <c r="AR838" s="261" t="e">
        <v>#N/A</v>
      </c>
    </row>
    <row r="839" spans="1:44" s="261" customFormat="1">
      <c r="A839" s="261">
        <v>122851</v>
      </c>
      <c r="B839" s="43" t="s">
        <v>3767</v>
      </c>
      <c r="C839" s="261" t="s">
        <v>324</v>
      </c>
      <c r="D839" s="261" t="s">
        <v>324</v>
      </c>
      <c r="E839" s="261" t="s">
        <v>324</v>
      </c>
      <c r="F839" s="261" t="s">
        <v>324</v>
      </c>
      <c r="G839" s="261" t="s">
        <v>323</v>
      </c>
      <c r="H839" s="261" t="s">
        <v>323</v>
      </c>
      <c r="I839" s="261" t="s">
        <v>323</v>
      </c>
      <c r="J839" s="261" t="s">
        <v>323</v>
      </c>
      <c r="K839" s="261" t="s">
        <v>323</v>
      </c>
      <c r="L839" s="261" t="s">
        <v>323</v>
      </c>
      <c r="AR839" s="261" t="e">
        <v>#N/A</v>
      </c>
    </row>
    <row r="840" spans="1:44" s="261" customFormat="1">
      <c r="A840" s="261">
        <v>122852</v>
      </c>
      <c r="B840" s="43" t="s">
        <v>3767</v>
      </c>
      <c r="C840" s="261" t="s">
        <v>324</v>
      </c>
      <c r="D840" s="261" t="s">
        <v>324</v>
      </c>
      <c r="E840" s="261" t="s">
        <v>324</v>
      </c>
      <c r="F840" s="261" t="s">
        <v>323</v>
      </c>
      <c r="G840" s="261" t="s">
        <v>323</v>
      </c>
      <c r="H840" s="261" t="s">
        <v>323</v>
      </c>
      <c r="I840" s="261" t="s">
        <v>323</v>
      </c>
      <c r="J840" s="261" t="s">
        <v>323</v>
      </c>
      <c r="K840" s="261" t="s">
        <v>323</v>
      </c>
      <c r="L840" s="261" t="s">
        <v>323</v>
      </c>
      <c r="AR840" s="261" t="e">
        <v>#N/A</v>
      </c>
    </row>
    <row r="841" spans="1:44" s="261" customFormat="1">
      <c r="A841" s="261">
        <v>122853</v>
      </c>
      <c r="B841" s="43" t="s">
        <v>3767</v>
      </c>
      <c r="C841" s="261" t="s">
        <v>324</v>
      </c>
      <c r="D841" s="261" t="s">
        <v>324</v>
      </c>
      <c r="E841" s="261" t="s">
        <v>324</v>
      </c>
      <c r="F841" s="261" t="s">
        <v>324</v>
      </c>
      <c r="G841" s="261" t="s">
        <v>324</v>
      </c>
      <c r="H841" s="261" t="s">
        <v>323</v>
      </c>
      <c r="I841" s="261" t="s">
        <v>323</v>
      </c>
      <c r="J841" s="261" t="s">
        <v>323</v>
      </c>
      <c r="K841" s="261" t="s">
        <v>323</v>
      </c>
      <c r="L841" s="261" t="s">
        <v>323</v>
      </c>
      <c r="AR841" s="261" t="e">
        <v>#N/A</v>
      </c>
    </row>
    <row r="842" spans="1:44" s="261" customFormat="1">
      <c r="A842" s="261">
        <v>122854</v>
      </c>
      <c r="B842" s="43" t="s">
        <v>3767</v>
      </c>
      <c r="C842" s="261" t="s">
        <v>324</v>
      </c>
      <c r="D842" s="261" t="s">
        <v>324</v>
      </c>
      <c r="E842" s="261" t="s">
        <v>324</v>
      </c>
      <c r="F842" s="261" t="s">
        <v>324</v>
      </c>
      <c r="G842" s="261" t="s">
        <v>324</v>
      </c>
      <c r="H842" s="261" t="s">
        <v>323</v>
      </c>
      <c r="I842" s="261" t="s">
        <v>323</v>
      </c>
      <c r="J842" s="261" t="s">
        <v>323</v>
      </c>
      <c r="K842" s="261" t="s">
        <v>323</v>
      </c>
      <c r="L842" s="261" t="s">
        <v>323</v>
      </c>
      <c r="AR842" s="261" t="e">
        <v>#N/A</v>
      </c>
    </row>
    <row r="843" spans="1:44" s="261" customFormat="1">
      <c r="A843" s="261">
        <v>122855</v>
      </c>
      <c r="B843" s="43" t="s">
        <v>3767</v>
      </c>
      <c r="C843" s="261" t="s">
        <v>324</v>
      </c>
      <c r="D843" s="261" t="s">
        <v>323</v>
      </c>
      <c r="E843" s="261" t="s">
        <v>324</v>
      </c>
      <c r="F843" s="261" t="s">
        <v>324</v>
      </c>
      <c r="G843" s="261" t="s">
        <v>323</v>
      </c>
      <c r="H843" s="261" t="s">
        <v>323</v>
      </c>
      <c r="I843" s="261" t="s">
        <v>323</v>
      </c>
      <c r="J843" s="261" t="s">
        <v>323</v>
      </c>
      <c r="K843" s="261" t="s">
        <v>323</v>
      </c>
      <c r="L843" s="261" t="s">
        <v>323</v>
      </c>
      <c r="AR843" s="261" t="e">
        <v>#N/A</v>
      </c>
    </row>
    <row r="844" spans="1:44" s="261" customFormat="1">
      <c r="A844" s="261">
        <v>122856</v>
      </c>
      <c r="B844" s="43" t="s">
        <v>3767</v>
      </c>
      <c r="C844" s="261" t="s">
        <v>324</v>
      </c>
      <c r="D844" s="261" t="s">
        <v>324</v>
      </c>
      <c r="E844" s="261" t="s">
        <v>324</v>
      </c>
      <c r="F844" s="261" t="s">
        <v>324</v>
      </c>
      <c r="G844" s="261" t="s">
        <v>324</v>
      </c>
      <c r="H844" s="261" t="s">
        <v>323</v>
      </c>
      <c r="I844" s="261" t="s">
        <v>323</v>
      </c>
      <c r="J844" s="261" t="s">
        <v>323</v>
      </c>
      <c r="K844" s="261" t="s">
        <v>323</v>
      </c>
      <c r="L844" s="261" t="s">
        <v>323</v>
      </c>
      <c r="AR844" s="261" t="e">
        <v>#N/A</v>
      </c>
    </row>
    <row r="845" spans="1:44" s="261" customFormat="1">
      <c r="A845" s="261">
        <v>122857</v>
      </c>
      <c r="B845" s="43" t="s">
        <v>3767</v>
      </c>
      <c r="C845" s="261" t="s">
        <v>324</v>
      </c>
      <c r="D845" s="261" t="s">
        <v>324</v>
      </c>
      <c r="E845" s="261" t="s">
        <v>324</v>
      </c>
      <c r="F845" s="261" t="s">
        <v>324</v>
      </c>
      <c r="G845" s="261" t="s">
        <v>324</v>
      </c>
      <c r="H845" s="261" t="s">
        <v>323</v>
      </c>
      <c r="I845" s="261" t="s">
        <v>323</v>
      </c>
      <c r="J845" s="261" t="s">
        <v>323</v>
      </c>
      <c r="K845" s="261" t="s">
        <v>323</v>
      </c>
      <c r="L845" s="261" t="s">
        <v>323</v>
      </c>
      <c r="AR845" s="261" t="e">
        <v>#N/A</v>
      </c>
    </row>
    <row r="846" spans="1:44" s="261" customFormat="1">
      <c r="A846" s="261">
        <v>122858</v>
      </c>
      <c r="B846" s="43" t="s">
        <v>3767</v>
      </c>
      <c r="C846" s="261" t="s">
        <v>324</v>
      </c>
      <c r="D846" s="261" t="s">
        <v>324</v>
      </c>
      <c r="E846" s="261" t="s">
        <v>324</v>
      </c>
      <c r="F846" s="261" t="s">
        <v>324</v>
      </c>
      <c r="G846" s="261" t="s">
        <v>323</v>
      </c>
      <c r="H846" s="261" t="s">
        <v>323</v>
      </c>
      <c r="I846" s="261" t="s">
        <v>323</v>
      </c>
      <c r="J846" s="261" t="s">
        <v>323</v>
      </c>
      <c r="K846" s="261" t="s">
        <v>323</v>
      </c>
      <c r="L846" s="261" t="s">
        <v>323</v>
      </c>
      <c r="AR846" s="261" t="e">
        <v>#N/A</v>
      </c>
    </row>
    <row r="847" spans="1:44" s="261" customFormat="1">
      <c r="A847" s="261">
        <v>122859</v>
      </c>
      <c r="B847" s="43" t="s">
        <v>3767</v>
      </c>
      <c r="C847" s="261" t="s">
        <v>324</v>
      </c>
      <c r="D847" s="261" t="s">
        <v>324</v>
      </c>
      <c r="E847" s="261" t="s">
        <v>324</v>
      </c>
      <c r="F847" s="261" t="s">
        <v>324</v>
      </c>
      <c r="G847" s="261" t="s">
        <v>324</v>
      </c>
      <c r="H847" s="261" t="s">
        <v>323</v>
      </c>
      <c r="I847" s="261" t="s">
        <v>323</v>
      </c>
      <c r="J847" s="261" t="s">
        <v>323</v>
      </c>
      <c r="K847" s="261" t="s">
        <v>323</v>
      </c>
      <c r="L847" s="261" t="s">
        <v>323</v>
      </c>
      <c r="AR847" s="261" t="e">
        <v>#N/A</v>
      </c>
    </row>
    <row r="848" spans="1:44" s="261" customFormat="1">
      <c r="A848" s="261">
        <v>122860</v>
      </c>
      <c r="B848" s="43" t="s">
        <v>3767</v>
      </c>
      <c r="C848" s="261" t="s">
        <v>324</v>
      </c>
      <c r="D848" s="261" t="s">
        <v>324</v>
      </c>
      <c r="E848" s="261" t="s">
        <v>324</v>
      </c>
      <c r="F848" s="261" t="s">
        <v>324</v>
      </c>
      <c r="G848" s="261" t="s">
        <v>324</v>
      </c>
      <c r="H848" s="261" t="s">
        <v>323</v>
      </c>
      <c r="I848" s="261" t="s">
        <v>323</v>
      </c>
      <c r="J848" s="261" t="s">
        <v>323</v>
      </c>
      <c r="K848" s="261" t="s">
        <v>323</v>
      </c>
      <c r="L848" s="261" t="s">
        <v>323</v>
      </c>
      <c r="AR848" s="261" t="e">
        <v>#N/A</v>
      </c>
    </row>
    <row r="849" spans="1:44" s="261" customFormat="1">
      <c r="A849" s="261">
        <v>122861</v>
      </c>
      <c r="B849" s="43" t="s">
        <v>3767</v>
      </c>
      <c r="C849" s="261" t="s">
        <v>323</v>
      </c>
      <c r="D849" s="261" t="s">
        <v>323</v>
      </c>
      <c r="E849" s="261" t="s">
        <v>324</v>
      </c>
      <c r="F849" s="261" t="s">
        <v>324</v>
      </c>
      <c r="G849" s="261" t="s">
        <v>323</v>
      </c>
      <c r="H849" s="261" t="s">
        <v>323</v>
      </c>
      <c r="I849" s="261" t="s">
        <v>323</v>
      </c>
      <c r="J849" s="261" t="s">
        <v>323</v>
      </c>
      <c r="K849" s="261" t="s">
        <v>323</v>
      </c>
      <c r="L849" s="261" t="s">
        <v>323</v>
      </c>
      <c r="AR849" s="261" t="e">
        <v>#N/A</v>
      </c>
    </row>
    <row r="850" spans="1:44" s="261" customFormat="1">
      <c r="A850" s="261">
        <v>122862</v>
      </c>
      <c r="B850" s="43" t="s">
        <v>3767</v>
      </c>
      <c r="C850" s="261" t="s">
        <v>324</v>
      </c>
      <c r="D850" s="261" t="s">
        <v>324</v>
      </c>
      <c r="E850" s="261" t="s">
        <v>324</v>
      </c>
      <c r="F850" s="261" t="s">
        <v>324</v>
      </c>
      <c r="G850" s="261" t="s">
        <v>324</v>
      </c>
      <c r="H850" s="261" t="s">
        <v>323</v>
      </c>
      <c r="I850" s="261" t="s">
        <v>323</v>
      </c>
      <c r="J850" s="261" t="s">
        <v>323</v>
      </c>
      <c r="K850" s="261" t="s">
        <v>323</v>
      </c>
      <c r="L850" s="261" t="s">
        <v>323</v>
      </c>
      <c r="AR850" s="261" t="e">
        <v>#N/A</v>
      </c>
    </row>
    <row r="851" spans="1:44" s="261" customFormat="1">
      <c r="A851" s="261">
        <v>122863</v>
      </c>
      <c r="B851" s="43" t="s">
        <v>3767</v>
      </c>
      <c r="C851" s="261" t="s">
        <v>324</v>
      </c>
      <c r="D851" s="261" t="s">
        <v>324</v>
      </c>
      <c r="E851" s="261" t="s">
        <v>324</v>
      </c>
      <c r="F851" s="261" t="s">
        <v>324</v>
      </c>
      <c r="G851" s="261" t="s">
        <v>323</v>
      </c>
      <c r="H851" s="261" t="s">
        <v>323</v>
      </c>
      <c r="I851" s="261" t="s">
        <v>323</v>
      </c>
      <c r="J851" s="261" t="s">
        <v>323</v>
      </c>
      <c r="K851" s="261" t="s">
        <v>323</v>
      </c>
      <c r="L851" s="261" t="s">
        <v>323</v>
      </c>
      <c r="AR851" s="261" t="e">
        <v>#N/A</v>
      </c>
    </row>
    <row r="852" spans="1:44" s="261" customFormat="1">
      <c r="A852" s="261">
        <v>122864</v>
      </c>
      <c r="B852" s="43" t="s">
        <v>3767</v>
      </c>
      <c r="C852" s="261" t="s">
        <v>324</v>
      </c>
      <c r="D852" s="261" t="s">
        <v>324</v>
      </c>
      <c r="E852" s="261" t="s">
        <v>324</v>
      </c>
      <c r="F852" s="261" t="s">
        <v>324</v>
      </c>
      <c r="G852" s="261" t="s">
        <v>324</v>
      </c>
      <c r="H852" s="261" t="s">
        <v>323</v>
      </c>
      <c r="I852" s="261" t="s">
        <v>323</v>
      </c>
      <c r="J852" s="261" t="s">
        <v>323</v>
      </c>
      <c r="K852" s="261" t="s">
        <v>323</v>
      </c>
      <c r="L852" s="261" t="s">
        <v>323</v>
      </c>
      <c r="AR852" s="261" t="e">
        <v>#N/A</v>
      </c>
    </row>
    <row r="853" spans="1:44" s="261" customFormat="1">
      <c r="A853" s="261">
        <v>122865</v>
      </c>
      <c r="B853" s="43" t="s">
        <v>3767</v>
      </c>
      <c r="C853" s="261" t="s">
        <v>324</v>
      </c>
      <c r="D853" s="261" t="s">
        <v>324</v>
      </c>
      <c r="E853" s="261" t="s">
        <v>324</v>
      </c>
      <c r="F853" s="261" t="s">
        <v>324</v>
      </c>
      <c r="G853" s="261" t="s">
        <v>324</v>
      </c>
      <c r="H853" s="261" t="s">
        <v>323</v>
      </c>
      <c r="I853" s="261" t="s">
        <v>323</v>
      </c>
      <c r="J853" s="261" t="s">
        <v>323</v>
      </c>
      <c r="K853" s="261" t="s">
        <v>323</v>
      </c>
      <c r="L853" s="261" t="s">
        <v>323</v>
      </c>
      <c r="AR853" s="261" t="e">
        <v>#N/A</v>
      </c>
    </row>
    <row r="854" spans="1:44" s="261" customFormat="1">
      <c r="A854" s="261">
        <v>122866</v>
      </c>
      <c r="B854" s="43" t="s">
        <v>3767</v>
      </c>
      <c r="C854" s="261" t="s">
        <v>324</v>
      </c>
      <c r="D854" s="261" t="s">
        <v>323</v>
      </c>
      <c r="E854" s="261" t="s">
        <v>324</v>
      </c>
      <c r="F854" s="261" t="s">
        <v>323</v>
      </c>
      <c r="G854" s="261" t="s">
        <v>323</v>
      </c>
      <c r="H854" s="261" t="s">
        <v>323</v>
      </c>
      <c r="I854" s="261" t="s">
        <v>323</v>
      </c>
      <c r="J854" s="261" t="s">
        <v>323</v>
      </c>
      <c r="K854" s="261" t="s">
        <v>323</v>
      </c>
      <c r="L854" s="261" t="s">
        <v>323</v>
      </c>
      <c r="AR854" s="261" t="e">
        <v>#N/A</v>
      </c>
    </row>
    <row r="855" spans="1:44" s="261" customFormat="1">
      <c r="A855" s="261">
        <v>122867</v>
      </c>
      <c r="B855" s="43" t="s">
        <v>3767</v>
      </c>
      <c r="C855" s="261" t="s">
        <v>324</v>
      </c>
      <c r="D855" s="261" t="s">
        <v>324</v>
      </c>
      <c r="E855" s="261" t="s">
        <v>324</v>
      </c>
      <c r="F855" s="261" t="s">
        <v>324</v>
      </c>
      <c r="G855" s="261" t="s">
        <v>323</v>
      </c>
      <c r="H855" s="261" t="s">
        <v>323</v>
      </c>
      <c r="I855" s="261" t="s">
        <v>323</v>
      </c>
      <c r="J855" s="261" t="s">
        <v>323</v>
      </c>
      <c r="K855" s="261" t="s">
        <v>323</v>
      </c>
      <c r="L855" s="261" t="s">
        <v>323</v>
      </c>
      <c r="AR855" s="261" t="e">
        <v>#N/A</v>
      </c>
    </row>
    <row r="856" spans="1:44" s="261" customFormat="1">
      <c r="A856" s="261">
        <v>122868</v>
      </c>
      <c r="B856" s="43" t="s">
        <v>3767</v>
      </c>
      <c r="C856" s="261" t="s">
        <v>324</v>
      </c>
      <c r="D856" s="261" t="s">
        <v>324</v>
      </c>
      <c r="E856" s="261" t="s">
        <v>324</v>
      </c>
      <c r="F856" s="261" t="s">
        <v>324</v>
      </c>
      <c r="G856" s="261" t="s">
        <v>324</v>
      </c>
      <c r="H856" s="261" t="s">
        <v>323</v>
      </c>
      <c r="I856" s="261" t="s">
        <v>323</v>
      </c>
      <c r="J856" s="261" t="s">
        <v>323</v>
      </c>
      <c r="K856" s="261" t="s">
        <v>323</v>
      </c>
      <c r="L856" s="261" t="s">
        <v>323</v>
      </c>
      <c r="AR856" s="261" t="e">
        <v>#N/A</v>
      </c>
    </row>
    <row r="857" spans="1:44" s="261" customFormat="1">
      <c r="A857" s="261">
        <v>122869</v>
      </c>
      <c r="B857" s="43" t="s">
        <v>3767</v>
      </c>
      <c r="C857" s="261" t="s">
        <v>324</v>
      </c>
      <c r="D857" s="261" t="s">
        <v>323</v>
      </c>
      <c r="E857" s="261" t="s">
        <v>323</v>
      </c>
      <c r="F857" s="261" t="s">
        <v>324</v>
      </c>
      <c r="G857" s="261" t="s">
        <v>324</v>
      </c>
      <c r="H857" s="261" t="s">
        <v>323</v>
      </c>
      <c r="I857" s="261" t="s">
        <v>323</v>
      </c>
      <c r="J857" s="261" t="s">
        <v>323</v>
      </c>
      <c r="K857" s="261" t="s">
        <v>323</v>
      </c>
      <c r="L857" s="261" t="s">
        <v>323</v>
      </c>
      <c r="AR857" s="261" t="e">
        <v>#N/A</v>
      </c>
    </row>
    <row r="858" spans="1:44" s="261" customFormat="1">
      <c r="A858" s="261">
        <v>122870</v>
      </c>
      <c r="B858" s="43" t="s">
        <v>3767</v>
      </c>
      <c r="C858" s="261" t="s">
        <v>323</v>
      </c>
      <c r="D858" s="261" t="s">
        <v>324</v>
      </c>
      <c r="E858" s="261" t="s">
        <v>324</v>
      </c>
      <c r="F858" s="261" t="s">
        <v>324</v>
      </c>
      <c r="G858" s="261" t="s">
        <v>324</v>
      </c>
      <c r="H858" s="261" t="s">
        <v>323</v>
      </c>
      <c r="I858" s="261" t="s">
        <v>323</v>
      </c>
      <c r="J858" s="261" t="s">
        <v>323</v>
      </c>
      <c r="K858" s="261" t="s">
        <v>323</v>
      </c>
      <c r="L858" s="261" t="s">
        <v>323</v>
      </c>
      <c r="AR858" s="261" t="e">
        <v>#N/A</v>
      </c>
    </row>
    <row r="859" spans="1:44" s="261" customFormat="1">
      <c r="A859" s="261">
        <v>122871</v>
      </c>
      <c r="B859" s="43" t="s">
        <v>3767</v>
      </c>
      <c r="C859" s="261" t="s">
        <v>324</v>
      </c>
      <c r="D859" s="261" t="s">
        <v>324</v>
      </c>
      <c r="E859" s="261" t="s">
        <v>324</v>
      </c>
      <c r="F859" s="261" t="s">
        <v>324</v>
      </c>
      <c r="G859" s="261" t="s">
        <v>324</v>
      </c>
      <c r="H859" s="261" t="s">
        <v>323</v>
      </c>
      <c r="I859" s="261" t="s">
        <v>323</v>
      </c>
      <c r="J859" s="261" t="s">
        <v>323</v>
      </c>
      <c r="K859" s="261" t="s">
        <v>323</v>
      </c>
      <c r="L859" s="261" t="s">
        <v>323</v>
      </c>
      <c r="AR859" s="261" t="e">
        <v>#N/A</v>
      </c>
    </row>
    <row r="860" spans="1:44" s="261" customFormat="1">
      <c r="A860" s="261">
        <v>122872</v>
      </c>
      <c r="B860" s="43" t="s">
        <v>3767</v>
      </c>
      <c r="C860" s="261" t="s">
        <v>324</v>
      </c>
      <c r="D860" s="261" t="s">
        <v>324</v>
      </c>
      <c r="E860" s="261" t="s">
        <v>324</v>
      </c>
      <c r="F860" s="261" t="s">
        <v>324</v>
      </c>
      <c r="G860" s="261" t="s">
        <v>324</v>
      </c>
      <c r="H860" s="261" t="s">
        <v>323</v>
      </c>
      <c r="I860" s="261" t="s">
        <v>323</v>
      </c>
      <c r="J860" s="261" t="s">
        <v>323</v>
      </c>
      <c r="K860" s="261" t="s">
        <v>323</v>
      </c>
      <c r="L860" s="261" t="s">
        <v>323</v>
      </c>
      <c r="AR860" s="261" t="e">
        <v>#N/A</v>
      </c>
    </row>
    <row r="861" spans="1:44" s="261" customFormat="1">
      <c r="A861" s="261">
        <v>122873</v>
      </c>
      <c r="B861" s="43" t="s">
        <v>3767</v>
      </c>
      <c r="C861" s="261" t="s">
        <v>324</v>
      </c>
      <c r="D861" s="261" t="s">
        <v>323</v>
      </c>
      <c r="E861" s="261" t="s">
        <v>323</v>
      </c>
      <c r="F861" s="261" t="s">
        <v>323</v>
      </c>
      <c r="G861" s="261" t="s">
        <v>324</v>
      </c>
      <c r="H861" s="261" t="s">
        <v>323</v>
      </c>
      <c r="I861" s="261" t="s">
        <v>323</v>
      </c>
      <c r="J861" s="261" t="s">
        <v>323</v>
      </c>
      <c r="K861" s="261" t="s">
        <v>323</v>
      </c>
      <c r="L861" s="261" t="s">
        <v>323</v>
      </c>
      <c r="AR861" s="261" t="e">
        <v>#N/A</v>
      </c>
    </row>
    <row r="862" spans="1:44" s="261" customFormat="1">
      <c r="A862" s="261">
        <v>122874</v>
      </c>
      <c r="B862" s="43" t="s">
        <v>3767</v>
      </c>
      <c r="C862" s="261" t="s">
        <v>324</v>
      </c>
      <c r="D862" s="261" t="s">
        <v>324</v>
      </c>
      <c r="E862" s="261" t="s">
        <v>323</v>
      </c>
      <c r="F862" s="261" t="s">
        <v>324</v>
      </c>
      <c r="G862" s="261" t="s">
        <v>323</v>
      </c>
      <c r="H862" s="261" t="s">
        <v>323</v>
      </c>
      <c r="I862" s="261" t="s">
        <v>323</v>
      </c>
      <c r="J862" s="261" t="s">
        <v>323</v>
      </c>
      <c r="K862" s="261" t="s">
        <v>323</v>
      </c>
      <c r="L862" s="261" t="s">
        <v>323</v>
      </c>
      <c r="AR862" s="261" t="e">
        <v>#N/A</v>
      </c>
    </row>
    <row r="863" spans="1:44" s="261" customFormat="1">
      <c r="A863" s="261">
        <v>122875</v>
      </c>
      <c r="B863" s="43" t="s">
        <v>3767</v>
      </c>
      <c r="C863" s="261" t="s">
        <v>324</v>
      </c>
      <c r="D863" s="261" t="s">
        <v>323</v>
      </c>
      <c r="E863" s="261" t="s">
        <v>324</v>
      </c>
      <c r="F863" s="261" t="s">
        <v>324</v>
      </c>
      <c r="G863" s="261" t="s">
        <v>323</v>
      </c>
      <c r="H863" s="261" t="s">
        <v>323</v>
      </c>
      <c r="I863" s="261" t="s">
        <v>323</v>
      </c>
      <c r="J863" s="261" t="s">
        <v>323</v>
      </c>
      <c r="K863" s="261" t="s">
        <v>323</v>
      </c>
      <c r="L863" s="261" t="s">
        <v>323</v>
      </c>
      <c r="AR863" s="261" t="e">
        <v>#N/A</v>
      </c>
    </row>
    <row r="864" spans="1:44" s="261" customFormat="1">
      <c r="A864" s="261">
        <v>122876</v>
      </c>
      <c r="B864" s="43" t="s">
        <v>3767</v>
      </c>
      <c r="C864" s="261" t="s">
        <v>324</v>
      </c>
      <c r="D864" s="261" t="s">
        <v>324</v>
      </c>
      <c r="E864" s="261" t="s">
        <v>324</v>
      </c>
      <c r="F864" s="261" t="s">
        <v>324</v>
      </c>
      <c r="G864" s="261" t="s">
        <v>324</v>
      </c>
      <c r="H864" s="261" t="s">
        <v>323</v>
      </c>
      <c r="I864" s="261" t="s">
        <v>323</v>
      </c>
      <c r="J864" s="261" t="s">
        <v>323</v>
      </c>
      <c r="K864" s="261" t="s">
        <v>323</v>
      </c>
      <c r="L864" s="261" t="s">
        <v>323</v>
      </c>
      <c r="AR864" s="261" t="e">
        <v>#N/A</v>
      </c>
    </row>
    <row r="865" spans="1:44" s="261" customFormat="1">
      <c r="A865" s="261">
        <v>122877</v>
      </c>
      <c r="B865" s="43" t="s">
        <v>3767</v>
      </c>
      <c r="C865" s="261" t="s">
        <v>323</v>
      </c>
      <c r="D865" s="261" t="s">
        <v>323</v>
      </c>
      <c r="E865" s="261" t="s">
        <v>323</v>
      </c>
      <c r="F865" s="261" t="s">
        <v>324</v>
      </c>
      <c r="G865" s="261" t="s">
        <v>324</v>
      </c>
      <c r="H865" s="261" t="s">
        <v>323</v>
      </c>
      <c r="I865" s="261" t="s">
        <v>323</v>
      </c>
      <c r="J865" s="261" t="s">
        <v>323</v>
      </c>
      <c r="K865" s="261" t="s">
        <v>323</v>
      </c>
      <c r="L865" s="261" t="s">
        <v>323</v>
      </c>
      <c r="AR865" s="261" t="e">
        <v>#N/A</v>
      </c>
    </row>
    <row r="866" spans="1:44" s="261" customFormat="1">
      <c r="A866" s="261">
        <v>122878</v>
      </c>
      <c r="B866" s="43" t="s">
        <v>3767</v>
      </c>
      <c r="C866" s="261" t="s">
        <v>324</v>
      </c>
      <c r="D866" s="261" t="s">
        <v>323</v>
      </c>
      <c r="E866" s="261" t="s">
        <v>324</v>
      </c>
      <c r="F866" s="261" t="s">
        <v>323</v>
      </c>
      <c r="G866" s="261" t="s">
        <v>324</v>
      </c>
      <c r="H866" s="261" t="s">
        <v>323</v>
      </c>
      <c r="I866" s="261" t="s">
        <v>323</v>
      </c>
      <c r="J866" s="261" t="s">
        <v>323</v>
      </c>
      <c r="K866" s="261" t="s">
        <v>323</v>
      </c>
      <c r="L866" s="261" t="s">
        <v>323</v>
      </c>
      <c r="AR866" s="261" t="e">
        <v>#N/A</v>
      </c>
    </row>
    <row r="867" spans="1:44" s="261" customFormat="1">
      <c r="A867" s="261">
        <v>122879</v>
      </c>
      <c r="B867" s="43" t="s">
        <v>3767</v>
      </c>
      <c r="C867" s="261" t="s">
        <v>324</v>
      </c>
      <c r="D867" s="261" t="s">
        <v>324</v>
      </c>
      <c r="E867" s="261" t="s">
        <v>324</v>
      </c>
      <c r="F867" s="261" t="s">
        <v>324</v>
      </c>
      <c r="G867" s="261" t="s">
        <v>323</v>
      </c>
      <c r="H867" s="261" t="s">
        <v>323</v>
      </c>
      <c r="I867" s="261" t="s">
        <v>323</v>
      </c>
      <c r="J867" s="261" t="s">
        <v>323</v>
      </c>
      <c r="K867" s="261" t="s">
        <v>323</v>
      </c>
      <c r="L867" s="261" t="s">
        <v>323</v>
      </c>
      <c r="AR867" s="261" t="e">
        <v>#N/A</v>
      </c>
    </row>
    <row r="868" spans="1:44" s="261" customFormat="1">
      <c r="A868" s="261">
        <v>122880</v>
      </c>
      <c r="B868" s="43" t="s">
        <v>3767</v>
      </c>
      <c r="C868" s="261" t="s">
        <v>324</v>
      </c>
      <c r="D868" s="261" t="s">
        <v>324</v>
      </c>
      <c r="E868" s="261" t="s">
        <v>324</v>
      </c>
      <c r="F868" s="261" t="s">
        <v>323</v>
      </c>
      <c r="G868" s="261" t="s">
        <v>323</v>
      </c>
      <c r="H868" s="261" t="s">
        <v>323</v>
      </c>
      <c r="I868" s="261" t="s">
        <v>323</v>
      </c>
      <c r="J868" s="261" t="s">
        <v>323</v>
      </c>
      <c r="K868" s="261" t="s">
        <v>323</v>
      </c>
      <c r="L868" s="261" t="s">
        <v>323</v>
      </c>
      <c r="AR868" s="261" t="e">
        <v>#N/A</v>
      </c>
    </row>
    <row r="869" spans="1:44" s="261" customFormat="1">
      <c r="A869" s="261">
        <v>122881</v>
      </c>
      <c r="B869" s="43" t="s">
        <v>3767</v>
      </c>
      <c r="C869" s="261" t="s">
        <v>324</v>
      </c>
      <c r="D869" s="261" t="s">
        <v>323</v>
      </c>
      <c r="E869" s="261" t="s">
        <v>323</v>
      </c>
      <c r="F869" s="261" t="s">
        <v>323</v>
      </c>
      <c r="G869" s="261" t="s">
        <v>324</v>
      </c>
      <c r="H869" s="261" t="s">
        <v>323</v>
      </c>
      <c r="I869" s="261" t="s">
        <v>323</v>
      </c>
      <c r="J869" s="261" t="s">
        <v>323</v>
      </c>
      <c r="K869" s="261" t="s">
        <v>323</v>
      </c>
      <c r="L869" s="261" t="s">
        <v>323</v>
      </c>
      <c r="AR869" s="261" t="e">
        <v>#N/A</v>
      </c>
    </row>
    <row r="870" spans="1:44" s="261" customFormat="1">
      <c r="A870" s="261">
        <v>122882</v>
      </c>
      <c r="B870" s="43" t="s">
        <v>3767</v>
      </c>
      <c r="C870" s="261" t="s">
        <v>324</v>
      </c>
      <c r="D870" s="261" t="s">
        <v>324</v>
      </c>
      <c r="E870" s="261" t="s">
        <v>324</v>
      </c>
      <c r="F870" s="261" t="s">
        <v>324</v>
      </c>
      <c r="G870" s="261" t="s">
        <v>324</v>
      </c>
      <c r="H870" s="261" t="s">
        <v>323</v>
      </c>
      <c r="I870" s="261" t="s">
        <v>323</v>
      </c>
      <c r="J870" s="261" t="s">
        <v>323</v>
      </c>
      <c r="K870" s="261" t="s">
        <v>323</v>
      </c>
      <c r="L870" s="261" t="s">
        <v>323</v>
      </c>
      <c r="AR870" s="261" t="e">
        <v>#N/A</v>
      </c>
    </row>
    <row r="871" spans="1:44" s="261" customFormat="1">
      <c r="A871" s="261">
        <v>122883</v>
      </c>
      <c r="B871" s="43" t="s">
        <v>3767</v>
      </c>
      <c r="C871" s="261" t="s">
        <v>324</v>
      </c>
      <c r="D871" s="261" t="s">
        <v>324</v>
      </c>
      <c r="E871" s="261" t="s">
        <v>324</v>
      </c>
      <c r="F871" s="261" t="s">
        <v>324</v>
      </c>
      <c r="G871" s="261" t="s">
        <v>323</v>
      </c>
      <c r="H871" s="261" t="s">
        <v>323</v>
      </c>
      <c r="I871" s="261" t="s">
        <v>323</v>
      </c>
      <c r="J871" s="261" t="s">
        <v>323</v>
      </c>
      <c r="K871" s="261" t="s">
        <v>323</v>
      </c>
      <c r="L871" s="261" t="s">
        <v>323</v>
      </c>
      <c r="AR871" s="261" t="e">
        <v>#N/A</v>
      </c>
    </row>
    <row r="872" spans="1:44" s="261" customFormat="1">
      <c r="A872" s="261">
        <v>122884</v>
      </c>
      <c r="B872" s="43" t="s">
        <v>3767</v>
      </c>
      <c r="C872" s="261" t="s">
        <v>324</v>
      </c>
      <c r="D872" s="261" t="s">
        <v>324</v>
      </c>
      <c r="E872" s="261" t="s">
        <v>324</v>
      </c>
      <c r="F872" s="261" t="s">
        <v>323</v>
      </c>
      <c r="G872" s="261" t="s">
        <v>323</v>
      </c>
      <c r="H872" s="261" t="s">
        <v>323</v>
      </c>
      <c r="I872" s="261" t="s">
        <v>323</v>
      </c>
      <c r="J872" s="261" t="s">
        <v>323</v>
      </c>
      <c r="K872" s="261" t="s">
        <v>323</v>
      </c>
      <c r="L872" s="261" t="s">
        <v>323</v>
      </c>
      <c r="AR872" s="261" t="e">
        <v>#N/A</v>
      </c>
    </row>
    <row r="873" spans="1:44" s="261" customFormat="1">
      <c r="A873" s="261">
        <v>122885</v>
      </c>
      <c r="B873" s="43" t="s">
        <v>3767</v>
      </c>
      <c r="C873" s="261" t="s">
        <v>323</v>
      </c>
      <c r="D873" s="261" t="s">
        <v>324</v>
      </c>
      <c r="E873" s="261" t="s">
        <v>323</v>
      </c>
      <c r="F873" s="261" t="s">
        <v>324</v>
      </c>
      <c r="G873" s="261" t="s">
        <v>323</v>
      </c>
      <c r="H873" s="261" t="s">
        <v>323</v>
      </c>
      <c r="I873" s="261" t="s">
        <v>323</v>
      </c>
      <c r="J873" s="261" t="s">
        <v>323</v>
      </c>
      <c r="K873" s="261" t="s">
        <v>323</v>
      </c>
      <c r="L873" s="261" t="s">
        <v>323</v>
      </c>
      <c r="AR873" s="261" t="e">
        <v>#N/A</v>
      </c>
    </row>
    <row r="874" spans="1:44" s="261" customFormat="1">
      <c r="A874" s="261">
        <v>122886</v>
      </c>
      <c r="B874" s="43" t="s">
        <v>3767</v>
      </c>
      <c r="C874" s="261" t="s">
        <v>324</v>
      </c>
      <c r="D874" s="261" t="s">
        <v>324</v>
      </c>
      <c r="E874" s="261" t="s">
        <v>324</v>
      </c>
      <c r="F874" s="261" t="s">
        <v>324</v>
      </c>
      <c r="G874" s="261" t="s">
        <v>324</v>
      </c>
      <c r="H874" s="261" t="s">
        <v>323</v>
      </c>
      <c r="I874" s="261" t="s">
        <v>323</v>
      </c>
      <c r="J874" s="261" t="s">
        <v>323</v>
      </c>
      <c r="K874" s="261" t="s">
        <v>323</v>
      </c>
      <c r="L874" s="261" t="s">
        <v>323</v>
      </c>
      <c r="AR874" s="261" t="e">
        <v>#N/A</v>
      </c>
    </row>
    <row r="875" spans="1:44" s="261" customFormat="1">
      <c r="A875" s="261">
        <v>122887</v>
      </c>
      <c r="B875" s="43" t="s">
        <v>3767</v>
      </c>
      <c r="C875" s="261" t="s">
        <v>324</v>
      </c>
      <c r="D875" s="261" t="s">
        <v>323</v>
      </c>
      <c r="E875" s="261" t="s">
        <v>324</v>
      </c>
      <c r="F875" s="261" t="s">
        <v>323</v>
      </c>
      <c r="G875" s="261" t="s">
        <v>323</v>
      </c>
      <c r="H875" s="261" t="s">
        <v>323</v>
      </c>
      <c r="I875" s="261" t="s">
        <v>323</v>
      </c>
      <c r="J875" s="261" t="s">
        <v>323</v>
      </c>
      <c r="K875" s="261" t="s">
        <v>323</v>
      </c>
      <c r="L875" s="261" t="s">
        <v>323</v>
      </c>
      <c r="AR875" s="261" t="e">
        <v>#N/A</v>
      </c>
    </row>
    <row r="876" spans="1:44" s="261" customFormat="1">
      <c r="A876" s="261">
        <v>122888</v>
      </c>
      <c r="B876" s="43" t="s">
        <v>3767</v>
      </c>
      <c r="C876" s="261" t="s">
        <v>324</v>
      </c>
      <c r="D876" s="261" t="s">
        <v>324</v>
      </c>
      <c r="E876" s="261" t="s">
        <v>324</v>
      </c>
      <c r="F876" s="261" t="s">
        <v>324</v>
      </c>
      <c r="G876" s="261" t="s">
        <v>324</v>
      </c>
      <c r="H876" s="261" t="s">
        <v>323</v>
      </c>
      <c r="I876" s="261" t="s">
        <v>323</v>
      </c>
      <c r="J876" s="261" t="s">
        <v>323</v>
      </c>
      <c r="K876" s="261" t="s">
        <v>323</v>
      </c>
      <c r="L876" s="261" t="s">
        <v>323</v>
      </c>
      <c r="AR876" s="261" t="e">
        <v>#N/A</v>
      </c>
    </row>
    <row r="877" spans="1:44" s="261" customFormat="1">
      <c r="A877" s="261">
        <v>122889</v>
      </c>
      <c r="B877" s="43" t="s">
        <v>3767</v>
      </c>
      <c r="C877" s="261" t="s">
        <v>324</v>
      </c>
      <c r="D877" s="261" t="s">
        <v>324</v>
      </c>
      <c r="E877" s="261" t="s">
        <v>324</v>
      </c>
      <c r="F877" s="261" t="s">
        <v>324</v>
      </c>
      <c r="G877" s="261" t="s">
        <v>324</v>
      </c>
      <c r="H877" s="261" t="s">
        <v>323</v>
      </c>
      <c r="I877" s="261" t="s">
        <v>323</v>
      </c>
      <c r="J877" s="261" t="s">
        <v>323</v>
      </c>
      <c r="K877" s="261" t="s">
        <v>323</v>
      </c>
      <c r="L877" s="261" t="s">
        <v>323</v>
      </c>
      <c r="AR877" s="261" t="e">
        <v>#N/A</v>
      </c>
    </row>
    <row r="878" spans="1:44" s="261" customFormat="1">
      <c r="A878" s="261">
        <v>122890</v>
      </c>
      <c r="B878" s="43" t="s">
        <v>3767</v>
      </c>
      <c r="C878" s="261" t="s">
        <v>324</v>
      </c>
      <c r="D878" s="261" t="s">
        <v>324</v>
      </c>
      <c r="E878" s="261" t="s">
        <v>324</v>
      </c>
      <c r="F878" s="261" t="s">
        <v>324</v>
      </c>
      <c r="G878" s="261" t="s">
        <v>324</v>
      </c>
      <c r="H878" s="261" t="s">
        <v>323</v>
      </c>
      <c r="I878" s="261" t="s">
        <v>323</v>
      </c>
      <c r="J878" s="261" t="s">
        <v>323</v>
      </c>
      <c r="K878" s="261" t="s">
        <v>323</v>
      </c>
      <c r="L878" s="261" t="s">
        <v>323</v>
      </c>
      <c r="AR878" s="261" t="e">
        <v>#N/A</v>
      </c>
    </row>
    <row r="879" spans="1:44" s="261" customFormat="1">
      <c r="A879" s="261">
        <v>122891</v>
      </c>
      <c r="B879" s="43" t="s">
        <v>3767</v>
      </c>
      <c r="C879" s="261" t="s">
        <v>324</v>
      </c>
      <c r="D879" s="261" t="s">
        <v>324</v>
      </c>
      <c r="E879" s="261" t="s">
        <v>323</v>
      </c>
      <c r="F879" s="261" t="s">
        <v>324</v>
      </c>
      <c r="G879" s="261" t="s">
        <v>323</v>
      </c>
      <c r="H879" s="261" t="s">
        <v>323</v>
      </c>
      <c r="I879" s="261" t="s">
        <v>323</v>
      </c>
      <c r="J879" s="261" t="s">
        <v>323</v>
      </c>
      <c r="K879" s="261" t="s">
        <v>323</v>
      </c>
      <c r="L879" s="261" t="s">
        <v>323</v>
      </c>
      <c r="AR879" s="261" t="e">
        <v>#N/A</v>
      </c>
    </row>
    <row r="880" spans="1:44" s="261" customFormat="1">
      <c r="A880" s="261">
        <v>122892</v>
      </c>
      <c r="B880" s="43" t="s">
        <v>3767</v>
      </c>
      <c r="C880" s="261" t="s">
        <v>324</v>
      </c>
      <c r="D880" s="261" t="s">
        <v>324</v>
      </c>
      <c r="E880" s="261" t="s">
        <v>324</v>
      </c>
      <c r="F880" s="261" t="s">
        <v>324</v>
      </c>
      <c r="G880" s="261" t="s">
        <v>324</v>
      </c>
      <c r="H880" s="261" t="s">
        <v>323</v>
      </c>
      <c r="I880" s="261" t="s">
        <v>323</v>
      </c>
      <c r="J880" s="261" t="s">
        <v>323</v>
      </c>
      <c r="K880" s="261" t="s">
        <v>323</v>
      </c>
      <c r="L880" s="261" t="s">
        <v>323</v>
      </c>
      <c r="AR880" s="261" t="e">
        <v>#N/A</v>
      </c>
    </row>
    <row r="881" spans="1:44" s="261" customFormat="1">
      <c r="A881" s="261">
        <v>122893</v>
      </c>
      <c r="B881" s="43" t="s">
        <v>3767</v>
      </c>
      <c r="C881" s="261" t="s">
        <v>324</v>
      </c>
      <c r="D881" s="261" t="s">
        <v>324</v>
      </c>
      <c r="E881" s="261" t="s">
        <v>324</v>
      </c>
      <c r="F881" s="261" t="s">
        <v>324</v>
      </c>
      <c r="G881" s="261" t="s">
        <v>324</v>
      </c>
      <c r="H881" s="261" t="s">
        <v>323</v>
      </c>
      <c r="I881" s="261" t="s">
        <v>323</v>
      </c>
      <c r="J881" s="261" t="s">
        <v>323</v>
      </c>
      <c r="K881" s="261" t="s">
        <v>323</v>
      </c>
      <c r="L881" s="261" t="s">
        <v>323</v>
      </c>
      <c r="AR881" s="261" t="e">
        <v>#N/A</v>
      </c>
    </row>
    <row r="882" spans="1:44" s="261" customFormat="1">
      <c r="A882" s="261">
        <v>122894</v>
      </c>
      <c r="B882" s="43" t="s">
        <v>3767</v>
      </c>
      <c r="C882" s="261" t="s">
        <v>324</v>
      </c>
      <c r="D882" s="261" t="s">
        <v>324</v>
      </c>
      <c r="E882" s="261" t="s">
        <v>324</v>
      </c>
      <c r="F882" s="261" t="s">
        <v>324</v>
      </c>
      <c r="G882" s="261" t="s">
        <v>324</v>
      </c>
      <c r="H882" s="261" t="s">
        <v>323</v>
      </c>
      <c r="I882" s="261" t="s">
        <v>323</v>
      </c>
      <c r="J882" s="261" t="s">
        <v>323</v>
      </c>
      <c r="K882" s="261" t="s">
        <v>323</v>
      </c>
      <c r="L882" s="261" t="s">
        <v>323</v>
      </c>
      <c r="AR882" s="261" t="e">
        <v>#N/A</v>
      </c>
    </row>
    <row r="883" spans="1:44" s="261" customFormat="1">
      <c r="A883" s="261">
        <v>122895</v>
      </c>
      <c r="B883" s="43" t="s">
        <v>3767</v>
      </c>
      <c r="C883" s="261" t="s">
        <v>324</v>
      </c>
      <c r="D883" s="261" t="s">
        <v>324</v>
      </c>
      <c r="E883" s="261" t="s">
        <v>324</v>
      </c>
      <c r="F883" s="261" t="s">
        <v>324</v>
      </c>
      <c r="G883" s="261" t="s">
        <v>324</v>
      </c>
      <c r="H883" s="261" t="s">
        <v>323</v>
      </c>
      <c r="I883" s="261" t="s">
        <v>323</v>
      </c>
      <c r="J883" s="261" t="s">
        <v>323</v>
      </c>
      <c r="K883" s="261" t="s">
        <v>323</v>
      </c>
      <c r="L883" s="261" t="s">
        <v>323</v>
      </c>
      <c r="AR883" s="261" t="e">
        <v>#N/A</v>
      </c>
    </row>
    <row r="884" spans="1:44" s="261" customFormat="1">
      <c r="A884" s="261">
        <v>122896</v>
      </c>
      <c r="B884" s="43" t="s">
        <v>3767</v>
      </c>
      <c r="C884" s="261" t="s">
        <v>324</v>
      </c>
      <c r="D884" s="261" t="s">
        <v>324</v>
      </c>
      <c r="E884" s="261" t="s">
        <v>323</v>
      </c>
      <c r="F884" s="261" t="s">
        <v>323</v>
      </c>
      <c r="G884" s="261" t="s">
        <v>323</v>
      </c>
      <c r="H884" s="261" t="s">
        <v>323</v>
      </c>
      <c r="I884" s="261" t="s">
        <v>323</v>
      </c>
      <c r="J884" s="261" t="s">
        <v>323</v>
      </c>
      <c r="K884" s="261" t="s">
        <v>323</v>
      </c>
      <c r="L884" s="261" t="s">
        <v>323</v>
      </c>
      <c r="AR884" s="261" t="e">
        <v>#N/A</v>
      </c>
    </row>
    <row r="885" spans="1:44" s="261" customFormat="1">
      <c r="A885" s="261">
        <v>122897</v>
      </c>
      <c r="B885" s="43" t="s">
        <v>3767</v>
      </c>
      <c r="C885" s="261" t="s">
        <v>323</v>
      </c>
      <c r="D885" s="261" t="s">
        <v>324</v>
      </c>
      <c r="E885" s="261" t="s">
        <v>323</v>
      </c>
      <c r="F885" s="261" t="s">
        <v>324</v>
      </c>
      <c r="G885" s="261" t="s">
        <v>323</v>
      </c>
      <c r="H885" s="261" t="s">
        <v>323</v>
      </c>
      <c r="I885" s="261" t="s">
        <v>323</v>
      </c>
      <c r="J885" s="261" t="s">
        <v>323</v>
      </c>
      <c r="K885" s="261" t="s">
        <v>323</v>
      </c>
      <c r="L885" s="261" t="s">
        <v>323</v>
      </c>
      <c r="AR885" s="261" t="e">
        <v>#N/A</v>
      </c>
    </row>
    <row r="886" spans="1:44" s="261" customFormat="1">
      <c r="A886" s="261">
        <v>122898</v>
      </c>
      <c r="B886" s="43" t="s">
        <v>3767</v>
      </c>
      <c r="C886" s="261" t="s">
        <v>324</v>
      </c>
      <c r="D886" s="261" t="s">
        <v>324</v>
      </c>
      <c r="E886" s="261" t="s">
        <v>324</v>
      </c>
      <c r="F886" s="261" t="s">
        <v>324</v>
      </c>
      <c r="G886" s="261" t="s">
        <v>324</v>
      </c>
      <c r="H886" s="261" t="s">
        <v>323</v>
      </c>
      <c r="I886" s="261" t="s">
        <v>323</v>
      </c>
      <c r="J886" s="261" t="s">
        <v>323</v>
      </c>
      <c r="K886" s="261" t="s">
        <v>323</v>
      </c>
      <c r="L886" s="261" t="s">
        <v>323</v>
      </c>
      <c r="AR886" s="261" t="e">
        <v>#N/A</v>
      </c>
    </row>
    <row r="887" spans="1:44" s="261" customFormat="1">
      <c r="A887" s="261">
        <v>122899</v>
      </c>
      <c r="B887" s="43" t="s">
        <v>3767</v>
      </c>
      <c r="C887" s="261" t="s">
        <v>324</v>
      </c>
      <c r="D887" s="261" t="s">
        <v>324</v>
      </c>
      <c r="E887" s="261" t="s">
        <v>323</v>
      </c>
      <c r="F887" s="261" t="s">
        <v>324</v>
      </c>
      <c r="G887" s="261" t="s">
        <v>323</v>
      </c>
      <c r="H887" s="261" t="s">
        <v>323</v>
      </c>
      <c r="I887" s="261" t="s">
        <v>323</v>
      </c>
      <c r="J887" s="261" t="s">
        <v>323</v>
      </c>
      <c r="K887" s="261" t="s">
        <v>323</v>
      </c>
      <c r="L887" s="261" t="s">
        <v>323</v>
      </c>
      <c r="AR887" s="261" t="e">
        <v>#N/A</v>
      </c>
    </row>
    <row r="888" spans="1:44" s="261" customFormat="1">
      <c r="A888" s="261">
        <v>122900</v>
      </c>
      <c r="B888" s="43" t="s">
        <v>3767</v>
      </c>
      <c r="C888" s="261" t="s">
        <v>324</v>
      </c>
      <c r="D888" s="261" t="s">
        <v>324</v>
      </c>
      <c r="E888" s="261" t="s">
        <v>324</v>
      </c>
      <c r="F888" s="261" t="s">
        <v>324</v>
      </c>
      <c r="G888" s="261" t="s">
        <v>324</v>
      </c>
      <c r="H888" s="261" t="s">
        <v>323</v>
      </c>
      <c r="I888" s="261" t="s">
        <v>323</v>
      </c>
      <c r="J888" s="261" t="s">
        <v>323</v>
      </c>
      <c r="K888" s="261" t="s">
        <v>323</v>
      </c>
      <c r="L888" s="261" t="s">
        <v>323</v>
      </c>
      <c r="AR888" s="261" t="e">
        <v>#N/A</v>
      </c>
    </row>
    <row r="889" spans="1:44" s="261" customFormat="1">
      <c r="A889" s="261">
        <v>122901</v>
      </c>
      <c r="B889" s="43" t="s">
        <v>3767</v>
      </c>
      <c r="C889" s="261" t="s">
        <v>324</v>
      </c>
      <c r="D889" s="261" t="s">
        <v>324</v>
      </c>
      <c r="E889" s="261" t="s">
        <v>324</v>
      </c>
      <c r="F889" s="261" t="s">
        <v>324</v>
      </c>
      <c r="G889" s="261" t="s">
        <v>323</v>
      </c>
      <c r="H889" s="261" t="s">
        <v>323</v>
      </c>
      <c r="I889" s="261" t="s">
        <v>323</v>
      </c>
      <c r="J889" s="261" t="s">
        <v>323</v>
      </c>
      <c r="K889" s="261" t="s">
        <v>323</v>
      </c>
      <c r="L889" s="261" t="s">
        <v>323</v>
      </c>
      <c r="AR889" s="261" t="e">
        <v>#N/A</v>
      </c>
    </row>
    <row r="890" spans="1:44" s="261" customFormat="1">
      <c r="A890" s="261">
        <v>122902</v>
      </c>
      <c r="B890" s="43" t="s">
        <v>3767</v>
      </c>
      <c r="C890" s="261" t="s">
        <v>324</v>
      </c>
      <c r="D890" s="261" t="s">
        <v>324</v>
      </c>
      <c r="E890" s="261" t="s">
        <v>324</v>
      </c>
      <c r="F890" s="261" t="s">
        <v>323</v>
      </c>
      <c r="G890" s="261" t="s">
        <v>323</v>
      </c>
      <c r="H890" s="261" t="s">
        <v>323</v>
      </c>
      <c r="I890" s="261" t="s">
        <v>323</v>
      </c>
      <c r="J890" s="261" t="s">
        <v>323</v>
      </c>
      <c r="K890" s="261" t="s">
        <v>323</v>
      </c>
      <c r="L890" s="261" t="s">
        <v>323</v>
      </c>
      <c r="AR890" s="261" t="e">
        <v>#N/A</v>
      </c>
    </row>
    <row r="891" spans="1:44" s="261" customFormat="1">
      <c r="A891" s="261">
        <v>122903</v>
      </c>
      <c r="B891" s="43" t="s">
        <v>3767</v>
      </c>
      <c r="C891" s="261" t="s">
        <v>324</v>
      </c>
      <c r="D891" s="261" t="s">
        <v>324</v>
      </c>
      <c r="E891" s="261" t="s">
        <v>324</v>
      </c>
      <c r="F891" s="261" t="s">
        <v>324</v>
      </c>
      <c r="G891" s="261" t="s">
        <v>324</v>
      </c>
      <c r="H891" s="261" t="s">
        <v>323</v>
      </c>
      <c r="I891" s="261" t="s">
        <v>323</v>
      </c>
      <c r="J891" s="261" t="s">
        <v>323</v>
      </c>
      <c r="K891" s="261" t="s">
        <v>323</v>
      </c>
      <c r="L891" s="261" t="s">
        <v>323</v>
      </c>
      <c r="AR891" s="261" t="e">
        <v>#N/A</v>
      </c>
    </row>
    <row r="892" spans="1:44" s="261" customFormat="1">
      <c r="A892" s="261">
        <v>122904</v>
      </c>
      <c r="B892" s="43" t="s">
        <v>3767</v>
      </c>
      <c r="C892" s="261" t="s">
        <v>324</v>
      </c>
      <c r="D892" s="261" t="s">
        <v>324</v>
      </c>
      <c r="E892" s="261" t="s">
        <v>323</v>
      </c>
      <c r="F892" s="261" t="s">
        <v>324</v>
      </c>
      <c r="G892" s="261" t="s">
        <v>323</v>
      </c>
      <c r="H892" s="261" t="s">
        <v>323</v>
      </c>
      <c r="I892" s="261" t="s">
        <v>323</v>
      </c>
      <c r="J892" s="261" t="s">
        <v>323</v>
      </c>
      <c r="K892" s="261" t="s">
        <v>323</v>
      </c>
      <c r="L892" s="261" t="s">
        <v>323</v>
      </c>
      <c r="AR892" s="261" t="e">
        <v>#N/A</v>
      </c>
    </row>
    <row r="893" spans="1:44" s="261" customFormat="1">
      <c r="A893" s="261">
        <v>122905</v>
      </c>
      <c r="B893" s="43" t="s">
        <v>3767</v>
      </c>
      <c r="C893" s="261" t="s">
        <v>324</v>
      </c>
      <c r="D893" s="261" t="s">
        <v>324</v>
      </c>
      <c r="E893" s="261" t="s">
        <v>324</v>
      </c>
      <c r="F893" s="261" t="s">
        <v>324</v>
      </c>
      <c r="G893" s="261" t="s">
        <v>324</v>
      </c>
      <c r="H893" s="261" t="s">
        <v>323</v>
      </c>
      <c r="I893" s="261" t="s">
        <v>323</v>
      </c>
      <c r="J893" s="261" t="s">
        <v>323</v>
      </c>
      <c r="K893" s="261" t="s">
        <v>323</v>
      </c>
      <c r="L893" s="261" t="s">
        <v>323</v>
      </c>
      <c r="AR893" s="261" t="e">
        <v>#N/A</v>
      </c>
    </row>
    <row r="894" spans="1:44" s="261" customFormat="1">
      <c r="A894" s="261">
        <v>122906</v>
      </c>
      <c r="B894" s="43" t="s">
        <v>3767</v>
      </c>
      <c r="C894" s="261" t="s">
        <v>324</v>
      </c>
      <c r="D894" s="261" t="s">
        <v>324</v>
      </c>
      <c r="E894" s="261" t="s">
        <v>324</v>
      </c>
      <c r="F894" s="261" t="s">
        <v>324</v>
      </c>
      <c r="G894" s="261" t="s">
        <v>324</v>
      </c>
      <c r="H894" s="261" t="s">
        <v>323</v>
      </c>
      <c r="I894" s="261" t="s">
        <v>323</v>
      </c>
      <c r="J894" s="261" t="s">
        <v>323</v>
      </c>
      <c r="K894" s="261" t="s">
        <v>323</v>
      </c>
      <c r="L894" s="261" t="s">
        <v>323</v>
      </c>
      <c r="AR894" s="261" t="e">
        <v>#N/A</v>
      </c>
    </row>
    <row r="895" spans="1:44" s="261" customFormat="1">
      <c r="A895" s="261">
        <v>122907</v>
      </c>
      <c r="B895" s="43" t="s">
        <v>3767</v>
      </c>
      <c r="C895" s="261" t="s">
        <v>324</v>
      </c>
      <c r="D895" s="261" t="s">
        <v>323</v>
      </c>
      <c r="E895" s="261" t="s">
        <v>324</v>
      </c>
      <c r="F895" s="261" t="s">
        <v>324</v>
      </c>
      <c r="G895" s="261" t="s">
        <v>323</v>
      </c>
      <c r="H895" s="261" t="s">
        <v>323</v>
      </c>
      <c r="I895" s="261" t="s">
        <v>323</v>
      </c>
      <c r="J895" s="261" t="s">
        <v>323</v>
      </c>
      <c r="K895" s="261" t="s">
        <v>323</v>
      </c>
      <c r="L895" s="261" t="s">
        <v>323</v>
      </c>
      <c r="AR895" s="261" t="e">
        <v>#N/A</v>
      </c>
    </row>
    <row r="896" spans="1:44" s="261" customFormat="1">
      <c r="A896" s="261">
        <v>122908</v>
      </c>
      <c r="B896" s="43" t="s">
        <v>3767</v>
      </c>
      <c r="C896" s="261" t="s">
        <v>323</v>
      </c>
      <c r="D896" s="261" t="s">
        <v>324</v>
      </c>
      <c r="E896" s="261" t="s">
        <v>324</v>
      </c>
      <c r="F896" s="261" t="s">
        <v>324</v>
      </c>
      <c r="G896" s="261" t="s">
        <v>323</v>
      </c>
      <c r="H896" s="261" t="s">
        <v>323</v>
      </c>
      <c r="I896" s="261" t="s">
        <v>323</v>
      </c>
      <c r="J896" s="261" t="s">
        <v>323</v>
      </c>
      <c r="K896" s="261" t="s">
        <v>323</v>
      </c>
      <c r="L896" s="261" t="s">
        <v>323</v>
      </c>
      <c r="AR896" s="261" t="e">
        <v>#N/A</v>
      </c>
    </row>
    <row r="897" spans="1:44" s="261" customFormat="1">
      <c r="A897" s="261">
        <v>122909</v>
      </c>
      <c r="B897" s="43" t="s">
        <v>3767</v>
      </c>
      <c r="C897" s="261" t="s">
        <v>324</v>
      </c>
      <c r="D897" s="261" t="s">
        <v>324</v>
      </c>
      <c r="E897" s="261" t="s">
        <v>323</v>
      </c>
      <c r="F897" s="261" t="s">
        <v>324</v>
      </c>
      <c r="G897" s="261" t="s">
        <v>323</v>
      </c>
      <c r="H897" s="261" t="s">
        <v>323</v>
      </c>
      <c r="I897" s="261" t="s">
        <v>323</v>
      </c>
      <c r="J897" s="261" t="s">
        <v>323</v>
      </c>
      <c r="K897" s="261" t="s">
        <v>323</v>
      </c>
      <c r="L897" s="261" t="s">
        <v>323</v>
      </c>
      <c r="AR897" s="261" t="e">
        <v>#N/A</v>
      </c>
    </row>
    <row r="898" spans="1:44" s="261" customFormat="1">
      <c r="A898" s="261">
        <v>122910</v>
      </c>
      <c r="B898" s="43" t="s">
        <v>3767</v>
      </c>
      <c r="C898" s="261" t="s">
        <v>324</v>
      </c>
      <c r="D898" s="261" t="s">
        <v>324</v>
      </c>
      <c r="E898" s="261" t="s">
        <v>324</v>
      </c>
      <c r="F898" s="261" t="s">
        <v>324</v>
      </c>
      <c r="G898" s="261" t="s">
        <v>324</v>
      </c>
      <c r="H898" s="261" t="s">
        <v>323</v>
      </c>
      <c r="I898" s="261" t="s">
        <v>323</v>
      </c>
      <c r="J898" s="261" t="s">
        <v>323</v>
      </c>
      <c r="K898" s="261" t="s">
        <v>323</v>
      </c>
      <c r="L898" s="261" t="s">
        <v>323</v>
      </c>
      <c r="AR898" s="261" t="e">
        <v>#N/A</v>
      </c>
    </row>
    <row r="899" spans="1:44" s="261" customFormat="1">
      <c r="A899" s="261">
        <v>122911</v>
      </c>
      <c r="B899" s="43" t="s">
        <v>3767</v>
      </c>
      <c r="C899" s="261" t="s">
        <v>324</v>
      </c>
      <c r="D899" s="261" t="s">
        <v>324</v>
      </c>
      <c r="E899" s="261" t="s">
        <v>324</v>
      </c>
      <c r="F899" s="261" t="s">
        <v>324</v>
      </c>
      <c r="G899" s="261" t="s">
        <v>324</v>
      </c>
      <c r="H899" s="261" t="s">
        <v>323</v>
      </c>
      <c r="I899" s="261" t="s">
        <v>323</v>
      </c>
      <c r="J899" s="261" t="s">
        <v>323</v>
      </c>
      <c r="K899" s="261" t="s">
        <v>323</v>
      </c>
      <c r="L899" s="261" t="s">
        <v>323</v>
      </c>
      <c r="AR899" s="261" t="e">
        <v>#N/A</v>
      </c>
    </row>
    <row r="900" spans="1:44" s="261" customFormat="1">
      <c r="A900" s="261">
        <v>122912</v>
      </c>
      <c r="B900" s="43" t="s">
        <v>3767</v>
      </c>
      <c r="C900" s="261" t="s">
        <v>323</v>
      </c>
      <c r="D900" s="261" t="s">
        <v>324</v>
      </c>
      <c r="E900" s="261" t="s">
        <v>324</v>
      </c>
      <c r="F900" s="261" t="s">
        <v>323</v>
      </c>
      <c r="G900" s="261" t="s">
        <v>323</v>
      </c>
      <c r="H900" s="261" t="s">
        <v>323</v>
      </c>
      <c r="I900" s="261" t="s">
        <v>323</v>
      </c>
      <c r="J900" s="261" t="s">
        <v>323</v>
      </c>
      <c r="K900" s="261" t="s">
        <v>323</v>
      </c>
      <c r="L900" s="261" t="s">
        <v>323</v>
      </c>
      <c r="AR900" s="261" t="e">
        <v>#N/A</v>
      </c>
    </row>
    <row r="901" spans="1:44" s="261" customFormat="1">
      <c r="A901" s="261">
        <v>122913</v>
      </c>
      <c r="B901" s="43" t="s">
        <v>3767</v>
      </c>
      <c r="C901" s="261" t="s">
        <v>324</v>
      </c>
      <c r="D901" s="261" t="s">
        <v>323</v>
      </c>
      <c r="E901" s="261" t="s">
        <v>324</v>
      </c>
      <c r="F901" s="261" t="s">
        <v>324</v>
      </c>
      <c r="G901" s="261" t="s">
        <v>323</v>
      </c>
      <c r="H901" s="261" t="s">
        <v>323</v>
      </c>
      <c r="I901" s="261" t="s">
        <v>323</v>
      </c>
      <c r="J901" s="261" t="s">
        <v>323</v>
      </c>
      <c r="K901" s="261" t="s">
        <v>323</v>
      </c>
      <c r="L901" s="261" t="s">
        <v>323</v>
      </c>
      <c r="AR901" s="261" t="e">
        <v>#N/A</v>
      </c>
    </row>
    <row r="902" spans="1:44" s="261" customFormat="1">
      <c r="A902" s="261">
        <v>122914</v>
      </c>
      <c r="B902" s="43" t="s">
        <v>3767</v>
      </c>
      <c r="C902" s="261" t="s">
        <v>323</v>
      </c>
      <c r="D902" s="261" t="s">
        <v>324</v>
      </c>
      <c r="E902" s="261" t="s">
        <v>324</v>
      </c>
      <c r="F902" s="261" t="s">
        <v>324</v>
      </c>
      <c r="G902" s="261" t="s">
        <v>323</v>
      </c>
      <c r="H902" s="261" t="s">
        <v>323</v>
      </c>
      <c r="I902" s="261" t="s">
        <v>323</v>
      </c>
      <c r="J902" s="261" t="s">
        <v>323</v>
      </c>
      <c r="K902" s="261" t="s">
        <v>323</v>
      </c>
      <c r="L902" s="261" t="s">
        <v>323</v>
      </c>
      <c r="AR902" s="261" t="e">
        <v>#N/A</v>
      </c>
    </row>
    <row r="903" spans="1:44" s="261" customFormat="1">
      <c r="A903" s="261">
        <v>122915</v>
      </c>
      <c r="B903" s="43" t="s">
        <v>3767</v>
      </c>
      <c r="C903" s="261" t="s">
        <v>324</v>
      </c>
      <c r="D903" s="261" t="s">
        <v>323</v>
      </c>
      <c r="E903" s="261" t="s">
        <v>324</v>
      </c>
      <c r="F903" s="261" t="s">
        <v>324</v>
      </c>
      <c r="G903" s="261" t="s">
        <v>323</v>
      </c>
      <c r="H903" s="261" t="s">
        <v>323</v>
      </c>
      <c r="I903" s="261" t="s">
        <v>323</v>
      </c>
      <c r="J903" s="261" t="s">
        <v>323</v>
      </c>
      <c r="K903" s="261" t="s">
        <v>323</v>
      </c>
      <c r="L903" s="261" t="s">
        <v>323</v>
      </c>
      <c r="AR903" s="261" t="e">
        <v>#N/A</v>
      </c>
    </row>
    <row r="904" spans="1:44" s="261" customFormat="1">
      <c r="A904" s="261">
        <v>122916</v>
      </c>
      <c r="B904" s="43" t="s">
        <v>3767</v>
      </c>
      <c r="C904" s="261" t="s">
        <v>324</v>
      </c>
      <c r="D904" s="261" t="s">
        <v>323</v>
      </c>
      <c r="E904" s="261" t="s">
        <v>323</v>
      </c>
      <c r="F904" s="261" t="s">
        <v>324</v>
      </c>
      <c r="G904" s="261" t="s">
        <v>323</v>
      </c>
      <c r="H904" s="261" t="s">
        <v>323</v>
      </c>
      <c r="I904" s="261" t="s">
        <v>323</v>
      </c>
      <c r="J904" s="261" t="s">
        <v>323</v>
      </c>
      <c r="K904" s="261" t="s">
        <v>323</v>
      </c>
      <c r="L904" s="261" t="s">
        <v>323</v>
      </c>
      <c r="AR904" s="261" t="e">
        <v>#N/A</v>
      </c>
    </row>
    <row r="905" spans="1:44" s="261" customFormat="1">
      <c r="A905" s="261">
        <v>122917</v>
      </c>
      <c r="B905" s="43" t="s">
        <v>3767</v>
      </c>
      <c r="C905" s="261" t="s">
        <v>323</v>
      </c>
      <c r="D905" s="261" t="s">
        <v>324</v>
      </c>
      <c r="E905" s="261" t="s">
        <v>324</v>
      </c>
      <c r="F905" s="261" t="s">
        <v>324</v>
      </c>
      <c r="G905" s="261" t="s">
        <v>324</v>
      </c>
      <c r="H905" s="261" t="s">
        <v>323</v>
      </c>
      <c r="I905" s="261" t="s">
        <v>323</v>
      </c>
      <c r="J905" s="261" t="s">
        <v>323</v>
      </c>
      <c r="K905" s="261" t="s">
        <v>323</v>
      </c>
      <c r="L905" s="261" t="s">
        <v>323</v>
      </c>
      <c r="AR905" s="261" t="e">
        <v>#N/A</v>
      </c>
    </row>
    <row r="906" spans="1:44" s="261" customFormat="1">
      <c r="A906" s="261">
        <v>122918</v>
      </c>
      <c r="B906" s="43" t="s">
        <v>3767</v>
      </c>
      <c r="C906" s="261" t="s">
        <v>324</v>
      </c>
      <c r="D906" s="261" t="s">
        <v>324</v>
      </c>
      <c r="E906" s="261" t="s">
        <v>324</v>
      </c>
      <c r="F906" s="261" t="s">
        <v>324</v>
      </c>
      <c r="G906" s="261" t="s">
        <v>323</v>
      </c>
      <c r="H906" s="261" t="s">
        <v>323</v>
      </c>
      <c r="I906" s="261" t="s">
        <v>323</v>
      </c>
      <c r="J906" s="261" t="s">
        <v>323</v>
      </c>
      <c r="K906" s="261" t="s">
        <v>323</v>
      </c>
      <c r="L906" s="261" t="s">
        <v>323</v>
      </c>
      <c r="AR906" s="261" t="e">
        <v>#N/A</v>
      </c>
    </row>
    <row r="907" spans="1:44" s="261" customFormat="1">
      <c r="A907" s="261">
        <v>122919</v>
      </c>
      <c r="B907" s="43" t="s">
        <v>3767</v>
      </c>
      <c r="C907" s="261" t="s">
        <v>324</v>
      </c>
      <c r="D907" s="261" t="s">
        <v>324</v>
      </c>
      <c r="E907" s="261" t="s">
        <v>323</v>
      </c>
      <c r="F907" s="261" t="s">
        <v>324</v>
      </c>
      <c r="G907" s="261" t="s">
        <v>323</v>
      </c>
      <c r="H907" s="261" t="s">
        <v>323</v>
      </c>
      <c r="I907" s="261" t="s">
        <v>323</v>
      </c>
      <c r="J907" s="261" t="s">
        <v>323</v>
      </c>
      <c r="K907" s="261" t="s">
        <v>323</v>
      </c>
      <c r="L907" s="261" t="s">
        <v>323</v>
      </c>
      <c r="AR907" s="261" t="e">
        <v>#N/A</v>
      </c>
    </row>
    <row r="908" spans="1:44" s="261" customFormat="1">
      <c r="A908" s="261">
        <v>122920</v>
      </c>
      <c r="B908" s="43" t="s">
        <v>3767</v>
      </c>
      <c r="C908" s="261" t="s">
        <v>324</v>
      </c>
      <c r="D908" s="261" t="s">
        <v>324</v>
      </c>
      <c r="E908" s="261" t="s">
        <v>324</v>
      </c>
      <c r="F908" s="261" t="s">
        <v>324</v>
      </c>
      <c r="G908" s="261" t="s">
        <v>324</v>
      </c>
      <c r="H908" s="261" t="s">
        <v>323</v>
      </c>
      <c r="I908" s="261" t="s">
        <v>323</v>
      </c>
      <c r="J908" s="261" t="s">
        <v>323</v>
      </c>
      <c r="K908" s="261" t="s">
        <v>323</v>
      </c>
      <c r="L908" s="261" t="s">
        <v>323</v>
      </c>
      <c r="AR908" s="261" t="e">
        <v>#N/A</v>
      </c>
    </row>
    <row r="909" spans="1:44" s="261" customFormat="1">
      <c r="A909" s="261">
        <v>122921</v>
      </c>
      <c r="B909" s="43" t="s">
        <v>3767</v>
      </c>
      <c r="C909" s="261" t="s">
        <v>324</v>
      </c>
      <c r="D909" s="261" t="s">
        <v>324</v>
      </c>
      <c r="E909" s="261" t="s">
        <v>324</v>
      </c>
      <c r="F909" s="261" t="s">
        <v>324</v>
      </c>
      <c r="G909" s="261" t="s">
        <v>324</v>
      </c>
      <c r="H909" s="261" t="s">
        <v>323</v>
      </c>
      <c r="I909" s="261" t="s">
        <v>323</v>
      </c>
      <c r="J909" s="261" t="s">
        <v>323</v>
      </c>
      <c r="K909" s="261" t="s">
        <v>323</v>
      </c>
      <c r="L909" s="261" t="s">
        <v>323</v>
      </c>
      <c r="AR909" s="261" t="e">
        <v>#N/A</v>
      </c>
    </row>
    <row r="910" spans="1:44" s="261" customFormat="1">
      <c r="A910" s="261">
        <v>122922</v>
      </c>
      <c r="B910" s="43" t="s">
        <v>3767</v>
      </c>
      <c r="C910" s="261" t="s">
        <v>323</v>
      </c>
      <c r="D910" s="261" t="s">
        <v>324</v>
      </c>
      <c r="E910" s="261" t="s">
        <v>324</v>
      </c>
      <c r="F910" s="261" t="s">
        <v>323</v>
      </c>
      <c r="G910" s="261" t="s">
        <v>324</v>
      </c>
      <c r="H910" s="261" t="s">
        <v>323</v>
      </c>
      <c r="I910" s="261" t="s">
        <v>323</v>
      </c>
      <c r="J910" s="261" t="s">
        <v>323</v>
      </c>
      <c r="K910" s="261" t="s">
        <v>323</v>
      </c>
      <c r="L910" s="261" t="s">
        <v>323</v>
      </c>
      <c r="AR910" s="261" t="e">
        <v>#N/A</v>
      </c>
    </row>
    <row r="911" spans="1:44" s="261" customFormat="1">
      <c r="A911" s="261">
        <v>122923</v>
      </c>
      <c r="B911" s="43" t="s">
        <v>3767</v>
      </c>
      <c r="C911" s="261" t="s">
        <v>324</v>
      </c>
      <c r="D911" s="261" t="s">
        <v>324</v>
      </c>
      <c r="E911" s="261" t="s">
        <v>324</v>
      </c>
      <c r="F911" s="261" t="s">
        <v>324</v>
      </c>
      <c r="G911" s="261" t="s">
        <v>324</v>
      </c>
      <c r="H911" s="261" t="s">
        <v>323</v>
      </c>
      <c r="I911" s="261" t="s">
        <v>323</v>
      </c>
      <c r="J911" s="261" t="s">
        <v>323</v>
      </c>
      <c r="K911" s="261" t="s">
        <v>323</v>
      </c>
      <c r="L911" s="261" t="s">
        <v>323</v>
      </c>
      <c r="AR911" s="261" t="e">
        <v>#N/A</v>
      </c>
    </row>
    <row r="912" spans="1:44" s="261" customFormat="1">
      <c r="A912" s="261">
        <v>122924</v>
      </c>
      <c r="B912" s="43" t="s">
        <v>3767</v>
      </c>
      <c r="C912" s="261" t="s">
        <v>324</v>
      </c>
      <c r="D912" s="261" t="s">
        <v>324</v>
      </c>
      <c r="E912" s="261" t="s">
        <v>324</v>
      </c>
      <c r="F912" s="261" t="s">
        <v>324</v>
      </c>
      <c r="G912" s="261" t="s">
        <v>324</v>
      </c>
      <c r="H912" s="261" t="s">
        <v>323</v>
      </c>
      <c r="I912" s="261" t="s">
        <v>323</v>
      </c>
      <c r="J912" s="261" t="s">
        <v>323</v>
      </c>
      <c r="K912" s="261" t="s">
        <v>323</v>
      </c>
      <c r="L912" s="261" t="s">
        <v>323</v>
      </c>
      <c r="AR912" s="261" t="e">
        <v>#N/A</v>
      </c>
    </row>
    <row r="913" spans="1:44" s="261" customFormat="1">
      <c r="A913" s="261">
        <v>122925</v>
      </c>
      <c r="B913" s="43" t="s">
        <v>3767</v>
      </c>
      <c r="C913" s="261" t="s">
        <v>324</v>
      </c>
      <c r="D913" s="261" t="s">
        <v>324</v>
      </c>
      <c r="E913" s="261" t="s">
        <v>324</v>
      </c>
      <c r="F913" s="261" t="s">
        <v>324</v>
      </c>
      <c r="G913" s="261" t="s">
        <v>323</v>
      </c>
      <c r="H913" s="261" t="s">
        <v>323</v>
      </c>
      <c r="I913" s="261" t="s">
        <v>323</v>
      </c>
      <c r="J913" s="261" t="s">
        <v>323</v>
      </c>
      <c r="K913" s="261" t="s">
        <v>323</v>
      </c>
      <c r="L913" s="261" t="s">
        <v>323</v>
      </c>
      <c r="AR913" s="261" t="e">
        <v>#N/A</v>
      </c>
    </row>
    <row r="914" spans="1:44" s="261" customFormat="1">
      <c r="A914" s="261">
        <v>122926</v>
      </c>
      <c r="B914" s="43" t="s">
        <v>3767</v>
      </c>
      <c r="C914" s="261" t="s">
        <v>324</v>
      </c>
      <c r="D914" s="261" t="s">
        <v>324</v>
      </c>
      <c r="E914" s="261" t="s">
        <v>324</v>
      </c>
      <c r="F914" s="261" t="s">
        <v>324</v>
      </c>
      <c r="G914" s="261" t="s">
        <v>324</v>
      </c>
      <c r="H914" s="261" t="s">
        <v>323</v>
      </c>
      <c r="I914" s="261" t="s">
        <v>323</v>
      </c>
      <c r="J914" s="261" t="s">
        <v>323</v>
      </c>
      <c r="K914" s="261" t="s">
        <v>323</v>
      </c>
      <c r="L914" s="261" t="s">
        <v>323</v>
      </c>
      <c r="AR914" s="261" t="e">
        <v>#N/A</v>
      </c>
    </row>
    <row r="915" spans="1:44" s="261" customFormat="1">
      <c r="A915" s="261">
        <v>122927</v>
      </c>
      <c r="B915" s="43" t="s">
        <v>3767</v>
      </c>
      <c r="C915" s="261" t="s">
        <v>324</v>
      </c>
      <c r="D915" s="261" t="s">
        <v>324</v>
      </c>
      <c r="E915" s="261" t="s">
        <v>324</v>
      </c>
      <c r="F915" s="261" t="s">
        <v>324</v>
      </c>
      <c r="G915" s="261" t="s">
        <v>324</v>
      </c>
      <c r="H915" s="261" t="s">
        <v>323</v>
      </c>
      <c r="I915" s="261" t="s">
        <v>323</v>
      </c>
      <c r="J915" s="261" t="s">
        <v>323</v>
      </c>
      <c r="K915" s="261" t="s">
        <v>323</v>
      </c>
      <c r="L915" s="261" t="s">
        <v>323</v>
      </c>
      <c r="AR915" s="261" t="e">
        <v>#N/A</v>
      </c>
    </row>
    <row r="916" spans="1:44" s="261" customFormat="1">
      <c r="A916" s="261">
        <v>122928</v>
      </c>
      <c r="B916" s="43" t="s">
        <v>3767</v>
      </c>
      <c r="C916" s="261" t="s">
        <v>324</v>
      </c>
      <c r="D916" s="261" t="s">
        <v>324</v>
      </c>
      <c r="E916" s="261" t="s">
        <v>324</v>
      </c>
      <c r="F916" s="261" t="s">
        <v>324</v>
      </c>
      <c r="G916" s="261" t="s">
        <v>323</v>
      </c>
      <c r="H916" s="261" t="s">
        <v>323</v>
      </c>
      <c r="I916" s="261" t="s">
        <v>323</v>
      </c>
      <c r="J916" s="261" t="s">
        <v>323</v>
      </c>
      <c r="K916" s="261" t="s">
        <v>323</v>
      </c>
      <c r="L916" s="261" t="s">
        <v>323</v>
      </c>
      <c r="AR916" s="261" t="e">
        <v>#N/A</v>
      </c>
    </row>
    <row r="917" spans="1:44" s="261" customFormat="1">
      <c r="A917" s="261">
        <v>122929</v>
      </c>
      <c r="B917" s="43" t="s">
        <v>3767</v>
      </c>
      <c r="C917" s="261" t="s">
        <v>324</v>
      </c>
      <c r="D917" s="261" t="s">
        <v>324</v>
      </c>
      <c r="E917" s="261" t="s">
        <v>324</v>
      </c>
      <c r="F917" s="261" t="s">
        <v>323</v>
      </c>
      <c r="G917" s="261" t="s">
        <v>323</v>
      </c>
      <c r="H917" s="261" t="s">
        <v>323</v>
      </c>
      <c r="I917" s="261" t="s">
        <v>323</v>
      </c>
      <c r="J917" s="261" t="s">
        <v>323</v>
      </c>
      <c r="K917" s="261" t="s">
        <v>323</v>
      </c>
      <c r="L917" s="261" t="s">
        <v>323</v>
      </c>
      <c r="AR917" s="261" t="e">
        <v>#N/A</v>
      </c>
    </row>
    <row r="918" spans="1:44" s="261" customFormat="1">
      <c r="A918" s="261">
        <v>122930</v>
      </c>
      <c r="B918" s="43" t="s">
        <v>3767</v>
      </c>
      <c r="C918" s="261" t="s">
        <v>324</v>
      </c>
      <c r="D918" s="261" t="s">
        <v>324</v>
      </c>
      <c r="E918" s="261" t="s">
        <v>324</v>
      </c>
      <c r="F918" s="261" t="s">
        <v>324</v>
      </c>
      <c r="G918" s="261" t="s">
        <v>324</v>
      </c>
      <c r="H918" s="261" t="s">
        <v>323</v>
      </c>
      <c r="I918" s="261" t="s">
        <v>323</v>
      </c>
      <c r="J918" s="261" t="s">
        <v>323</v>
      </c>
      <c r="K918" s="261" t="s">
        <v>323</v>
      </c>
      <c r="L918" s="261" t="s">
        <v>323</v>
      </c>
      <c r="AR918" s="261" t="e">
        <v>#N/A</v>
      </c>
    </row>
    <row r="919" spans="1:44" s="261" customFormat="1">
      <c r="A919" s="261">
        <v>122931</v>
      </c>
      <c r="B919" s="43" t="s">
        <v>3767</v>
      </c>
      <c r="C919" s="261" t="s">
        <v>323</v>
      </c>
      <c r="D919" s="261" t="s">
        <v>324</v>
      </c>
      <c r="E919" s="261" t="s">
        <v>324</v>
      </c>
      <c r="F919" s="261" t="s">
        <v>323</v>
      </c>
      <c r="G919" s="261" t="s">
        <v>323</v>
      </c>
      <c r="H919" s="261" t="s">
        <v>323</v>
      </c>
      <c r="I919" s="261" t="s">
        <v>323</v>
      </c>
      <c r="J919" s="261" t="s">
        <v>323</v>
      </c>
      <c r="K919" s="261" t="s">
        <v>323</v>
      </c>
      <c r="L919" s="261" t="s">
        <v>323</v>
      </c>
      <c r="AR919" s="261" t="e">
        <v>#N/A</v>
      </c>
    </row>
    <row r="920" spans="1:44" s="261" customFormat="1">
      <c r="A920" s="261">
        <v>122932</v>
      </c>
      <c r="B920" s="43" t="s">
        <v>3767</v>
      </c>
      <c r="C920" s="261" t="s">
        <v>324</v>
      </c>
      <c r="D920" s="261" t="s">
        <v>323</v>
      </c>
      <c r="E920" s="261" t="s">
        <v>324</v>
      </c>
      <c r="F920" s="261" t="s">
        <v>324</v>
      </c>
      <c r="G920" s="261" t="s">
        <v>324</v>
      </c>
      <c r="H920" s="261" t="s">
        <v>323</v>
      </c>
      <c r="I920" s="261" t="s">
        <v>323</v>
      </c>
      <c r="J920" s="261" t="s">
        <v>323</v>
      </c>
      <c r="K920" s="261" t="s">
        <v>323</v>
      </c>
      <c r="L920" s="261" t="s">
        <v>323</v>
      </c>
      <c r="AR920" s="261" t="e">
        <v>#N/A</v>
      </c>
    </row>
    <row r="921" spans="1:44" s="261" customFormat="1">
      <c r="A921" s="261">
        <v>122933</v>
      </c>
      <c r="B921" s="43" t="s">
        <v>3767</v>
      </c>
      <c r="C921" s="261" t="s">
        <v>324</v>
      </c>
      <c r="D921" s="261" t="s">
        <v>324</v>
      </c>
      <c r="E921" s="261" t="s">
        <v>324</v>
      </c>
      <c r="F921" s="261" t="s">
        <v>324</v>
      </c>
      <c r="G921" s="261" t="s">
        <v>323</v>
      </c>
      <c r="H921" s="261" t="s">
        <v>323</v>
      </c>
      <c r="I921" s="261" t="s">
        <v>323</v>
      </c>
      <c r="J921" s="261" t="s">
        <v>323</v>
      </c>
      <c r="K921" s="261" t="s">
        <v>323</v>
      </c>
      <c r="L921" s="261" t="s">
        <v>323</v>
      </c>
      <c r="AR921" s="261" t="e">
        <v>#N/A</v>
      </c>
    </row>
    <row r="922" spans="1:44" s="261" customFormat="1">
      <c r="A922" s="261">
        <v>122934</v>
      </c>
      <c r="B922" s="43" t="s">
        <v>3767</v>
      </c>
      <c r="C922" s="261" t="s">
        <v>323</v>
      </c>
      <c r="D922" s="261" t="s">
        <v>324</v>
      </c>
      <c r="E922" s="261" t="s">
        <v>324</v>
      </c>
      <c r="F922" s="261" t="s">
        <v>324</v>
      </c>
      <c r="G922" s="261" t="s">
        <v>324</v>
      </c>
      <c r="H922" s="261" t="s">
        <v>323</v>
      </c>
      <c r="I922" s="261" t="s">
        <v>323</v>
      </c>
      <c r="J922" s="261" t="s">
        <v>323</v>
      </c>
      <c r="K922" s="261" t="s">
        <v>323</v>
      </c>
      <c r="L922" s="261" t="s">
        <v>323</v>
      </c>
      <c r="AR922" s="261" t="e">
        <v>#N/A</v>
      </c>
    </row>
    <row r="923" spans="1:44" s="261" customFormat="1">
      <c r="A923" s="261">
        <v>122935</v>
      </c>
      <c r="B923" s="43" t="s">
        <v>3767</v>
      </c>
      <c r="C923" s="261" t="s">
        <v>323</v>
      </c>
      <c r="D923" s="261" t="s">
        <v>324</v>
      </c>
      <c r="E923" s="261" t="s">
        <v>324</v>
      </c>
      <c r="F923" s="261" t="s">
        <v>324</v>
      </c>
      <c r="G923" s="261" t="s">
        <v>324</v>
      </c>
      <c r="H923" s="261" t="s">
        <v>323</v>
      </c>
      <c r="I923" s="261" t="s">
        <v>323</v>
      </c>
      <c r="J923" s="261" t="s">
        <v>323</v>
      </c>
      <c r="K923" s="261" t="s">
        <v>323</v>
      </c>
      <c r="L923" s="261" t="s">
        <v>323</v>
      </c>
      <c r="AR923" s="261" t="e">
        <v>#N/A</v>
      </c>
    </row>
    <row r="924" spans="1:44" s="261" customFormat="1">
      <c r="A924" s="261">
        <v>122936</v>
      </c>
      <c r="B924" s="43" t="s">
        <v>3767</v>
      </c>
      <c r="C924" s="261" t="s">
        <v>324</v>
      </c>
      <c r="D924" s="261" t="s">
        <v>323</v>
      </c>
      <c r="E924" s="261" t="s">
        <v>324</v>
      </c>
      <c r="F924" s="261" t="s">
        <v>323</v>
      </c>
      <c r="G924" s="261" t="s">
        <v>323</v>
      </c>
      <c r="H924" s="261" t="s">
        <v>323</v>
      </c>
      <c r="I924" s="261" t="s">
        <v>323</v>
      </c>
      <c r="J924" s="261" t="s">
        <v>323</v>
      </c>
      <c r="K924" s="261" t="s">
        <v>323</v>
      </c>
      <c r="L924" s="261" t="s">
        <v>323</v>
      </c>
      <c r="AR924" s="261" t="e">
        <v>#N/A</v>
      </c>
    </row>
    <row r="925" spans="1:44" s="261" customFormat="1">
      <c r="A925" s="261">
        <v>122937</v>
      </c>
      <c r="B925" s="43" t="s">
        <v>3767</v>
      </c>
      <c r="C925" s="261" t="s">
        <v>324</v>
      </c>
      <c r="D925" s="261" t="s">
        <v>323</v>
      </c>
      <c r="E925" s="261" t="s">
        <v>323</v>
      </c>
      <c r="F925" s="261" t="s">
        <v>324</v>
      </c>
      <c r="G925" s="261" t="s">
        <v>324</v>
      </c>
      <c r="H925" s="261" t="s">
        <v>323</v>
      </c>
      <c r="I925" s="261" t="s">
        <v>323</v>
      </c>
      <c r="J925" s="261" t="s">
        <v>323</v>
      </c>
      <c r="K925" s="261" t="s">
        <v>323</v>
      </c>
      <c r="L925" s="261" t="s">
        <v>323</v>
      </c>
      <c r="AR925" s="261" t="e">
        <v>#N/A</v>
      </c>
    </row>
    <row r="926" spans="1:44" s="261" customFormat="1">
      <c r="A926" s="261">
        <v>122938</v>
      </c>
      <c r="B926" s="43" t="s">
        <v>3767</v>
      </c>
      <c r="C926" s="261" t="s">
        <v>323</v>
      </c>
      <c r="D926" s="261" t="s">
        <v>324</v>
      </c>
      <c r="E926" s="261" t="s">
        <v>324</v>
      </c>
      <c r="F926" s="261" t="s">
        <v>323</v>
      </c>
      <c r="G926" s="261" t="s">
        <v>324</v>
      </c>
      <c r="H926" s="261" t="s">
        <v>323</v>
      </c>
      <c r="I926" s="261" t="s">
        <v>323</v>
      </c>
      <c r="J926" s="261" t="s">
        <v>323</v>
      </c>
      <c r="K926" s="261" t="s">
        <v>323</v>
      </c>
      <c r="L926" s="261" t="s">
        <v>323</v>
      </c>
      <c r="AR926" s="261" t="e">
        <v>#N/A</v>
      </c>
    </row>
    <row r="927" spans="1:44" s="261" customFormat="1">
      <c r="A927" s="261">
        <v>122939</v>
      </c>
      <c r="B927" s="43" t="s">
        <v>3767</v>
      </c>
      <c r="C927" s="261" t="s">
        <v>324</v>
      </c>
      <c r="D927" s="261" t="s">
        <v>324</v>
      </c>
      <c r="E927" s="261" t="s">
        <v>324</v>
      </c>
      <c r="F927" s="261" t="s">
        <v>324</v>
      </c>
      <c r="G927" s="261" t="s">
        <v>323</v>
      </c>
      <c r="H927" s="261" t="s">
        <v>323</v>
      </c>
      <c r="I927" s="261" t="s">
        <v>323</v>
      </c>
      <c r="J927" s="261" t="s">
        <v>323</v>
      </c>
      <c r="K927" s="261" t="s">
        <v>323</v>
      </c>
      <c r="L927" s="261" t="s">
        <v>323</v>
      </c>
      <c r="AR927" s="261" t="e">
        <v>#N/A</v>
      </c>
    </row>
    <row r="928" spans="1:44" s="261" customFormat="1">
      <c r="A928" s="261">
        <v>122940</v>
      </c>
      <c r="B928" s="43" t="s">
        <v>3767</v>
      </c>
      <c r="C928" s="261" t="s">
        <v>324</v>
      </c>
      <c r="D928" s="261" t="s">
        <v>324</v>
      </c>
      <c r="E928" s="261" t="s">
        <v>324</v>
      </c>
      <c r="F928" s="261" t="s">
        <v>324</v>
      </c>
      <c r="G928" s="261" t="s">
        <v>324</v>
      </c>
      <c r="H928" s="261" t="s">
        <v>323</v>
      </c>
      <c r="I928" s="261" t="s">
        <v>323</v>
      </c>
      <c r="J928" s="261" t="s">
        <v>323</v>
      </c>
      <c r="K928" s="261" t="s">
        <v>323</v>
      </c>
      <c r="L928" s="261" t="s">
        <v>323</v>
      </c>
      <c r="AR928" s="261" t="e">
        <v>#N/A</v>
      </c>
    </row>
    <row r="929" spans="1:44" s="261" customFormat="1">
      <c r="A929" s="261">
        <v>122941</v>
      </c>
      <c r="B929" s="43" t="s">
        <v>3767</v>
      </c>
      <c r="C929" s="261" t="s">
        <v>324</v>
      </c>
      <c r="D929" s="261" t="s">
        <v>324</v>
      </c>
      <c r="E929" s="261" t="s">
        <v>323</v>
      </c>
      <c r="F929" s="261" t="s">
        <v>324</v>
      </c>
      <c r="G929" s="261" t="s">
        <v>324</v>
      </c>
      <c r="H929" s="261" t="s">
        <v>323</v>
      </c>
      <c r="I929" s="261" t="s">
        <v>323</v>
      </c>
      <c r="J929" s="261" t="s">
        <v>323</v>
      </c>
      <c r="K929" s="261" t="s">
        <v>323</v>
      </c>
      <c r="L929" s="261" t="s">
        <v>323</v>
      </c>
      <c r="AR929" s="261" t="e">
        <v>#N/A</v>
      </c>
    </row>
    <row r="930" spans="1:44" s="261" customFormat="1">
      <c r="A930" s="261">
        <v>122942</v>
      </c>
      <c r="B930" s="43" t="s">
        <v>3767</v>
      </c>
      <c r="C930" s="261" t="s">
        <v>324</v>
      </c>
      <c r="D930" s="261" t="s">
        <v>324</v>
      </c>
      <c r="E930" s="261" t="s">
        <v>324</v>
      </c>
      <c r="F930" s="261" t="s">
        <v>324</v>
      </c>
      <c r="G930" s="261" t="s">
        <v>324</v>
      </c>
      <c r="H930" s="261" t="s">
        <v>323</v>
      </c>
      <c r="I930" s="261" t="s">
        <v>323</v>
      </c>
      <c r="J930" s="261" t="s">
        <v>323</v>
      </c>
      <c r="K930" s="261" t="s">
        <v>323</v>
      </c>
      <c r="L930" s="261" t="s">
        <v>323</v>
      </c>
      <c r="AR930" s="261" t="e">
        <v>#N/A</v>
      </c>
    </row>
    <row r="931" spans="1:44" s="261" customFormat="1">
      <c r="A931" s="261">
        <v>122943</v>
      </c>
      <c r="B931" s="43" t="s">
        <v>3767</v>
      </c>
      <c r="C931" s="261" t="s">
        <v>324</v>
      </c>
      <c r="D931" s="261" t="s">
        <v>324</v>
      </c>
      <c r="E931" s="261" t="s">
        <v>324</v>
      </c>
      <c r="F931" s="261" t="s">
        <v>324</v>
      </c>
      <c r="G931" s="261" t="s">
        <v>323</v>
      </c>
      <c r="H931" s="261" t="s">
        <v>323</v>
      </c>
      <c r="I931" s="261" t="s">
        <v>323</v>
      </c>
      <c r="J931" s="261" t="s">
        <v>323</v>
      </c>
      <c r="K931" s="261" t="s">
        <v>323</v>
      </c>
      <c r="L931" s="261" t="s">
        <v>323</v>
      </c>
      <c r="AR931" s="261" t="e">
        <v>#N/A</v>
      </c>
    </row>
    <row r="932" spans="1:44" s="261" customFormat="1">
      <c r="A932" s="261">
        <v>122944</v>
      </c>
      <c r="B932" s="43" t="s">
        <v>3767</v>
      </c>
      <c r="C932" s="261" t="s">
        <v>324</v>
      </c>
      <c r="D932" s="261" t="s">
        <v>323</v>
      </c>
      <c r="E932" s="261" t="s">
        <v>323</v>
      </c>
      <c r="F932" s="261" t="s">
        <v>324</v>
      </c>
      <c r="G932" s="261" t="s">
        <v>323</v>
      </c>
      <c r="H932" s="261" t="s">
        <v>323</v>
      </c>
      <c r="I932" s="261" t="s">
        <v>323</v>
      </c>
      <c r="J932" s="261" t="s">
        <v>323</v>
      </c>
      <c r="K932" s="261" t="s">
        <v>323</v>
      </c>
      <c r="L932" s="261" t="s">
        <v>323</v>
      </c>
      <c r="AR932" s="261" t="e">
        <v>#N/A</v>
      </c>
    </row>
    <row r="933" spans="1:44" s="261" customFormat="1">
      <c r="A933" s="261">
        <v>122945</v>
      </c>
      <c r="B933" s="43" t="s">
        <v>3767</v>
      </c>
      <c r="C933" s="261" t="s">
        <v>324</v>
      </c>
      <c r="D933" s="261" t="s">
        <v>324</v>
      </c>
      <c r="E933" s="261" t="s">
        <v>324</v>
      </c>
      <c r="F933" s="261" t="s">
        <v>324</v>
      </c>
      <c r="G933" s="261" t="s">
        <v>324</v>
      </c>
      <c r="H933" s="261" t="s">
        <v>323</v>
      </c>
      <c r="I933" s="261" t="s">
        <v>323</v>
      </c>
      <c r="J933" s="261" t="s">
        <v>323</v>
      </c>
      <c r="K933" s="261" t="s">
        <v>323</v>
      </c>
      <c r="L933" s="261" t="s">
        <v>323</v>
      </c>
      <c r="AR933" s="261" t="e">
        <v>#N/A</v>
      </c>
    </row>
    <row r="934" spans="1:44" s="261" customFormat="1">
      <c r="A934" s="261">
        <v>122946</v>
      </c>
      <c r="B934" s="43" t="s">
        <v>3767</v>
      </c>
      <c r="C934" s="261" t="s">
        <v>324</v>
      </c>
      <c r="D934" s="261" t="s">
        <v>323</v>
      </c>
      <c r="E934" s="261" t="s">
        <v>324</v>
      </c>
      <c r="F934" s="261" t="s">
        <v>324</v>
      </c>
      <c r="G934" s="261" t="s">
        <v>323</v>
      </c>
      <c r="H934" s="261" t="s">
        <v>323</v>
      </c>
      <c r="I934" s="261" t="s">
        <v>323</v>
      </c>
      <c r="J934" s="261" t="s">
        <v>323</v>
      </c>
      <c r="K934" s="261" t="s">
        <v>323</v>
      </c>
      <c r="L934" s="261" t="s">
        <v>323</v>
      </c>
      <c r="AR934" s="261" t="e">
        <v>#N/A</v>
      </c>
    </row>
    <row r="935" spans="1:44" s="261" customFormat="1">
      <c r="A935" s="261">
        <v>122947</v>
      </c>
      <c r="B935" s="43" t="s">
        <v>3767</v>
      </c>
      <c r="C935" s="261" t="s">
        <v>324</v>
      </c>
      <c r="D935" s="261" t="s">
        <v>324</v>
      </c>
      <c r="E935" s="261" t="s">
        <v>324</v>
      </c>
      <c r="F935" s="261" t="s">
        <v>324</v>
      </c>
      <c r="G935" s="261" t="s">
        <v>323</v>
      </c>
      <c r="H935" s="261" t="s">
        <v>323</v>
      </c>
      <c r="I935" s="261" t="s">
        <v>323</v>
      </c>
      <c r="J935" s="261" t="s">
        <v>323</v>
      </c>
      <c r="K935" s="261" t="s">
        <v>323</v>
      </c>
      <c r="L935" s="261" t="s">
        <v>323</v>
      </c>
      <c r="AR935" s="261" t="e">
        <v>#N/A</v>
      </c>
    </row>
    <row r="936" spans="1:44" s="261" customFormat="1">
      <c r="A936" s="261">
        <v>122948</v>
      </c>
      <c r="B936" s="43" t="s">
        <v>3767</v>
      </c>
      <c r="C936" s="261" t="s">
        <v>324</v>
      </c>
      <c r="D936" s="261" t="s">
        <v>324</v>
      </c>
      <c r="E936" s="261" t="s">
        <v>323</v>
      </c>
      <c r="F936" s="261" t="s">
        <v>324</v>
      </c>
      <c r="G936" s="261" t="s">
        <v>324</v>
      </c>
      <c r="H936" s="261" t="s">
        <v>323</v>
      </c>
      <c r="I936" s="261" t="s">
        <v>323</v>
      </c>
      <c r="J936" s="261" t="s">
        <v>323</v>
      </c>
      <c r="K936" s="261" t="s">
        <v>323</v>
      </c>
      <c r="L936" s="261" t="s">
        <v>323</v>
      </c>
      <c r="AR936" s="261" t="e">
        <v>#N/A</v>
      </c>
    </row>
    <row r="937" spans="1:44" s="261" customFormat="1">
      <c r="A937" s="261">
        <v>122949</v>
      </c>
      <c r="B937" s="43" t="s">
        <v>3767</v>
      </c>
      <c r="C937" s="261" t="s">
        <v>324</v>
      </c>
      <c r="D937" s="261" t="s">
        <v>324</v>
      </c>
      <c r="E937" s="261" t="s">
        <v>324</v>
      </c>
      <c r="F937" s="261" t="s">
        <v>324</v>
      </c>
      <c r="G937" s="261" t="s">
        <v>323</v>
      </c>
      <c r="H937" s="261" t="s">
        <v>323</v>
      </c>
      <c r="I937" s="261" t="s">
        <v>323</v>
      </c>
      <c r="J937" s="261" t="s">
        <v>323</v>
      </c>
      <c r="K937" s="261" t="s">
        <v>323</v>
      </c>
      <c r="L937" s="261" t="s">
        <v>323</v>
      </c>
      <c r="AR937" s="261" t="e">
        <v>#N/A</v>
      </c>
    </row>
    <row r="938" spans="1:44" s="261" customFormat="1">
      <c r="A938" s="261">
        <v>122950</v>
      </c>
      <c r="B938" s="43" t="s">
        <v>3767</v>
      </c>
      <c r="C938" s="261" t="s">
        <v>324</v>
      </c>
      <c r="D938" s="261" t="s">
        <v>324</v>
      </c>
      <c r="E938" s="261" t="s">
        <v>324</v>
      </c>
      <c r="F938" s="261" t="s">
        <v>323</v>
      </c>
      <c r="G938" s="261" t="s">
        <v>324</v>
      </c>
      <c r="H938" s="261" t="s">
        <v>323</v>
      </c>
      <c r="I938" s="261" t="s">
        <v>323</v>
      </c>
      <c r="J938" s="261" t="s">
        <v>323</v>
      </c>
      <c r="K938" s="261" t="s">
        <v>323</v>
      </c>
      <c r="L938" s="261" t="s">
        <v>323</v>
      </c>
      <c r="AR938" s="261" t="e">
        <v>#N/A</v>
      </c>
    </row>
    <row r="939" spans="1:44" s="261" customFormat="1">
      <c r="A939" s="261">
        <v>122951</v>
      </c>
      <c r="B939" s="43" t="s">
        <v>3767</v>
      </c>
      <c r="C939" s="261" t="s">
        <v>324</v>
      </c>
      <c r="D939" s="261" t="s">
        <v>324</v>
      </c>
      <c r="E939" s="261" t="s">
        <v>324</v>
      </c>
      <c r="F939" s="261" t="s">
        <v>323</v>
      </c>
      <c r="G939" s="261" t="s">
        <v>323</v>
      </c>
      <c r="H939" s="261" t="s">
        <v>323</v>
      </c>
      <c r="I939" s="261" t="s">
        <v>323</v>
      </c>
      <c r="J939" s="261" t="s">
        <v>323</v>
      </c>
      <c r="K939" s="261" t="s">
        <v>323</v>
      </c>
      <c r="L939" s="261" t="s">
        <v>323</v>
      </c>
      <c r="AR939" s="261" t="e">
        <v>#N/A</v>
      </c>
    </row>
    <row r="940" spans="1:44" s="261" customFormat="1">
      <c r="A940" s="261">
        <v>122952</v>
      </c>
      <c r="B940" s="43" t="s">
        <v>3767</v>
      </c>
      <c r="C940" s="261" t="s">
        <v>324</v>
      </c>
      <c r="D940" s="261" t="s">
        <v>324</v>
      </c>
      <c r="E940" s="261" t="s">
        <v>324</v>
      </c>
      <c r="F940" s="261" t="s">
        <v>323</v>
      </c>
      <c r="G940" s="261" t="s">
        <v>323</v>
      </c>
      <c r="H940" s="261" t="s">
        <v>323</v>
      </c>
      <c r="I940" s="261" t="s">
        <v>323</v>
      </c>
      <c r="J940" s="261" t="s">
        <v>323</v>
      </c>
      <c r="K940" s="261" t="s">
        <v>323</v>
      </c>
      <c r="L940" s="261" t="s">
        <v>323</v>
      </c>
      <c r="AR940" s="261" t="e">
        <v>#N/A</v>
      </c>
    </row>
    <row r="941" spans="1:44" s="261" customFormat="1">
      <c r="A941" s="261">
        <v>122953</v>
      </c>
      <c r="B941" s="43" t="s">
        <v>3767</v>
      </c>
      <c r="C941" s="261" t="s">
        <v>324</v>
      </c>
      <c r="D941" s="261" t="s">
        <v>324</v>
      </c>
      <c r="E941" s="261" t="s">
        <v>324</v>
      </c>
      <c r="F941" s="261" t="s">
        <v>324</v>
      </c>
      <c r="G941" s="261" t="s">
        <v>324</v>
      </c>
      <c r="H941" s="261" t="s">
        <v>323</v>
      </c>
      <c r="I941" s="261" t="s">
        <v>323</v>
      </c>
      <c r="J941" s="261" t="s">
        <v>323</v>
      </c>
      <c r="K941" s="261" t="s">
        <v>323</v>
      </c>
      <c r="L941" s="261" t="s">
        <v>323</v>
      </c>
      <c r="AR941" s="261" t="e">
        <v>#N/A</v>
      </c>
    </row>
    <row r="942" spans="1:44" s="261" customFormat="1">
      <c r="A942" s="261">
        <v>122954</v>
      </c>
      <c r="B942" s="43" t="s">
        <v>3767</v>
      </c>
      <c r="C942" s="261" t="s">
        <v>324</v>
      </c>
      <c r="D942" s="261" t="s">
        <v>324</v>
      </c>
      <c r="E942" s="261" t="s">
        <v>324</v>
      </c>
      <c r="F942" s="261" t="s">
        <v>324</v>
      </c>
      <c r="G942" s="261" t="s">
        <v>324</v>
      </c>
      <c r="H942" s="261" t="s">
        <v>323</v>
      </c>
      <c r="I942" s="261" t="s">
        <v>323</v>
      </c>
      <c r="J942" s="261" t="s">
        <v>323</v>
      </c>
      <c r="K942" s="261" t="s">
        <v>323</v>
      </c>
      <c r="L942" s="261" t="s">
        <v>323</v>
      </c>
      <c r="AR942" s="261" t="e">
        <v>#N/A</v>
      </c>
    </row>
    <row r="943" spans="1:44" s="261" customFormat="1">
      <c r="A943" s="261">
        <v>122955</v>
      </c>
      <c r="B943" s="43" t="s">
        <v>3767</v>
      </c>
      <c r="C943" s="261" t="s">
        <v>323</v>
      </c>
      <c r="D943" s="261" t="s">
        <v>324</v>
      </c>
      <c r="E943" s="261" t="s">
        <v>323</v>
      </c>
      <c r="F943" s="261" t="s">
        <v>324</v>
      </c>
      <c r="G943" s="261" t="s">
        <v>324</v>
      </c>
      <c r="H943" s="261" t="s">
        <v>323</v>
      </c>
      <c r="I943" s="261" t="s">
        <v>323</v>
      </c>
      <c r="J943" s="261" t="s">
        <v>323</v>
      </c>
      <c r="K943" s="261" t="s">
        <v>323</v>
      </c>
      <c r="L943" s="261" t="s">
        <v>323</v>
      </c>
      <c r="AR943" s="261" t="e">
        <v>#N/A</v>
      </c>
    </row>
    <row r="944" spans="1:44" s="261" customFormat="1">
      <c r="A944" s="261">
        <v>122956</v>
      </c>
      <c r="B944" s="43" t="s">
        <v>3767</v>
      </c>
      <c r="C944" s="261" t="s">
        <v>324</v>
      </c>
      <c r="D944" s="261" t="s">
        <v>324</v>
      </c>
      <c r="E944" s="261" t="s">
        <v>324</v>
      </c>
      <c r="F944" s="261" t="s">
        <v>324</v>
      </c>
      <c r="G944" s="261" t="s">
        <v>323</v>
      </c>
      <c r="H944" s="261" t="s">
        <v>323</v>
      </c>
      <c r="I944" s="261" t="s">
        <v>323</v>
      </c>
      <c r="J944" s="261" t="s">
        <v>323</v>
      </c>
      <c r="K944" s="261" t="s">
        <v>323</v>
      </c>
      <c r="L944" s="261" t="s">
        <v>323</v>
      </c>
      <c r="AR944" s="261" t="e">
        <v>#N/A</v>
      </c>
    </row>
    <row r="945" spans="1:44" s="261" customFormat="1">
      <c r="A945" s="261">
        <v>122957</v>
      </c>
      <c r="B945" s="43" t="s">
        <v>3767</v>
      </c>
      <c r="C945" s="261" t="s">
        <v>324</v>
      </c>
      <c r="D945" s="261" t="s">
        <v>324</v>
      </c>
      <c r="E945" s="261" t="s">
        <v>324</v>
      </c>
      <c r="F945" s="261" t="s">
        <v>324</v>
      </c>
      <c r="G945" s="261" t="s">
        <v>323</v>
      </c>
      <c r="H945" s="261" t="s">
        <v>323</v>
      </c>
      <c r="I945" s="261" t="s">
        <v>323</v>
      </c>
      <c r="J945" s="261" t="s">
        <v>323</v>
      </c>
      <c r="K945" s="261" t="s">
        <v>323</v>
      </c>
      <c r="L945" s="261" t="s">
        <v>323</v>
      </c>
      <c r="AR945" s="261" t="e">
        <v>#N/A</v>
      </c>
    </row>
    <row r="946" spans="1:44" s="261" customFormat="1">
      <c r="A946" s="261">
        <v>122958</v>
      </c>
      <c r="B946" s="43" t="s">
        <v>3767</v>
      </c>
      <c r="C946" s="261" t="s">
        <v>324</v>
      </c>
      <c r="D946" s="261" t="s">
        <v>324</v>
      </c>
      <c r="E946" s="261" t="s">
        <v>324</v>
      </c>
      <c r="F946" s="261" t="s">
        <v>324</v>
      </c>
      <c r="G946" s="261" t="s">
        <v>324</v>
      </c>
      <c r="H946" s="261" t="s">
        <v>323</v>
      </c>
      <c r="I946" s="261" t="s">
        <v>323</v>
      </c>
      <c r="J946" s="261" t="s">
        <v>323</v>
      </c>
      <c r="K946" s="261" t="s">
        <v>323</v>
      </c>
      <c r="L946" s="261" t="s">
        <v>323</v>
      </c>
      <c r="AR946" s="261" t="e">
        <v>#N/A</v>
      </c>
    </row>
    <row r="947" spans="1:44" s="261" customFormat="1">
      <c r="A947" s="261">
        <v>122959</v>
      </c>
      <c r="B947" s="43" t="s">
        <v>3767</v>
      </c>
      <c r="C947" s="261" t="s">
        <v>324</v>
      </c>
      <c r="D947" s="261" t="s">
        <v>324</v>
      </c>
      <c r="E947" s="261" t="s">
        <v>324</v>
      </c>
      <c r="F947" s="261" t="s">
        <v>324</v>
      </c>
      <c r="G947" s="261" t="s">
        <v>324</v>
      </c>
      <c r="H947" s="261" t="s">
        <v>323</v>
      </c>
      <c r="I947" s="261" t="s">
        <v>323</v>
      </c>
      <c r="J947" s="261" t="s">
        <v>323</v>
      </c>
      <c r="K947" s="261" t="s">
        <v>323</v>
      </c>
      <c r="L947" s="261" t="s">
        <v>323</v>
      </c>
      <c r="AR947" s="261" t="e">
        <v>#N/A</v>
      </c>
    </row>
    <row r="948" spans="1:44" s="261" customFormat="1">
      <c r="A948" s="261">
        <v>122960</v>
      </c>
      <c r="B948" s="43" t="s">
        <v>3767</v>
      </c>
      <c r="C948" s="261" t="s">
        <v>324</v>
      </c>
      <c r="D948" s="261" t="s">
        <v>323</v>
      </c>
      <c r="E948" s="261" t="s">
        <v>324</v>
      </c>
      <c r="F948" s="261" t="s">
        <v>324</v>
      </c>
      <c r="G948" s="261" t="s">
        <v>323</v>
      </c>
      <c r="H948" s="261" t="s">
        <v>323</v>
      </c>
      <c r="I948" s="261" t="s">
        <v>323</v>
      </c>
      <c r="J948" s="261" t="s">
        <v>323</v>
      </c>
      <c r="K948" s="261" t="s">
        <v>323</v>
      </c>
      <c r="L948" s="261" t="s">
        <v>323</v>
      </c>
      <c r="AR948" s="261" t="e">
        <v>#N/A</v>
      </c>
    </row>
    <row r="949" spans="1:44" s="261" customFormat="1">
      <c r="A949" s="261">
        <v>122961</v>
      </c>
      <c r="B949" s="43" t="s">
        <v>3767</v>
      </c>
      <c r="C949" s="261" t="s">
        <v>324</v>
      </c>
      <c r="D949" s="261" t="s">
        <v>324</v>
      </c>
      <c r="E949" s="261" t="s">
        <v>324</v>
      </c>
      <c r="F949" s="261" t="s">
        <v>324</v>
      </c>
      <c r="G949" s="261" t="s">
        <v>324</v>
      </c>
      <c r="H949" s="261" t="s">
        <v>323</v>
      </c>
      <c r="I949" s="261" t="s">
        <v>323</v>
      </c>
      <c r="J949" s="261" t="s">
        <v>323</v>
      </c>
      <c r="K949" s="261" t="s">
        <v>323</v>
      </c>
      <c r="L949" s="261" t="s">
        <v>323</v>
      </c>
      <c r="AR949" s="261" t="e">
        <v>#N/A</v>
      </c>
    </row>
    <row r="950" spans="1:44" s="261" customFormat="1">
      <c r="A950" s="261">
        <v>122962</v>
      </c>
      <c r="B950" s="43" t="s">
        <v>3767</v>
      </c>
      <c r="C950" s="261" t="s">
        <v>323</v>
      </c>
      <c r="D950" s="261" t="s">
        <v>323</v>
      </c>
      <c r="E950" s="261" t="s">
        <v>324</v>
      </c>
      <c r="F950" s="261" t="s">
        <v>324</v>
      </c>
      <c r="G950" s="261" t="s">
        <v>324</v>
      </c>
      <c r="H950" s="261" t="s">
        <v>323</v>
      </c>
      <c r="I950" s="261" t="s">
        <v>323</v>
      </c>
      <c r="J950" s="261" t="s">
        <v>323</v>
      </c>
      <c r="K950" s="261" t="s">
        <v>323</v>
      </c>
      <c r="L950" s="261" t="s">
        <v>323</v>
      </c>
      <c r="AR950" s="261" t="e">
        <v>#N/A</v>
      </c>
    </row>
    <row r="951" spans="1:44" s="261" customFormat="1">
      <c r="A951" s="261">
        <v>122963</v>
      </c>
      <c r="B951" s="43" t="s">
        <v>3767</v>
      </c>
      <c r="C951" s="261" t="s">
        <v>324</v>
      </c>
      <c r="D951" s="261" t="s">
        <v>323</v>
      </c>
      <c r="E951" s="261" t="s">
        <v>324</v>
      </c>
      <c r="F951" s="261" t="s">
        <v>324</v>
      </c>
      <c r="G951" s="261" t="s">
        <v>323</v>
      </c>
      <c r="H951" s="261" t="s">
        <v>323</v>
      </c>
      <c r="I951" s="261" t="s">
        <v>323</v>
      </c>
      <c r="J951" s="261" t="s">
        <v>323</v>
      </c>
      <c r="K951" s="261" t="s">
        <v>323</v>
      </c>
      <c r="L951" s="261" t="s">
        <v>323</v>
      </c>
      <c r="AR951" s="261" t="e">
        <v>#N/A</v>
      </c>
    </row>
    <row r="952" spans="1:44" s="261" customFormat="1">
      <c r="A952" s="261">
        <v>122964</v>
      </c>
      <c r="B952" s="43" t="s">
        <v>3767</v>
      </c>
      <c r="C952" s="261" t="s">
        <v>324</v>
      </c>
      <c r="D952" s="261" t="s">
        <v>324</v>
      </c>
      <c r="E952" s="261" t="s">
        <v>324</v>
      </c>
      <c r="F952" s="261" t="s">
        <v>324</v>
      </c>
      <c r="G952" s="261" t="s">
        <v>323</v>
      </c>
      <c r="H952" s="261" t="s">
        <v>323</v>
      </c>
      <c r="I952" s="261" t="s">
        <v>323</v>
      </c>
      <c r="J952" s="261" t="s">
        <v>323</v>
      </c>
      <c r="K952" s="261" t="s">
        <v>323</v>
      </c>
      <c r="L952" s="261" t="s">
        <v>323</v>
      </c>
      <c r="AR952" s="261" t="e">
        <v>#N/A</v>
      </c>
    </row>
    <row r="953" spans="1:44" s="261" customFormat="1">
      <c r="A953" s="261">
        <v>122965</v>
      </c>
      <c r="B953" s="43" t="s">
        <v>3767</v>
      </c>
      <c r="C953" s="261" t="s">
        <v>324</v>
      </c>
      <c r="D953" s="261" t="s">
        <v>324</v>
      </c>
      <c r="E953" s="261" t="s">
        <v>323</v>
      </c>
      <c r="F953" s="261" t="s">
        <v>323</v>
      </c>
      <c r="G953" s="261" t="s">
        <v>323</v>
      </c>
      <c r="H953" s="261" t="s">
        <v>323</v>
      </c>
      <c r="I953" s="261" t="s">
        <v>323</v>
      </c>
      <c r="J953" s="261" t="s">
        <v>323</v>
      </c>
      <c r="K953" s="261" t="s">
        <v>323</v>
      </c>
      <c r="L953" s="261" t="s">
        <v>323</v>
      </c>
      <c r="AR953" s="261" t="e">
        <v>#N/A</v>
      </c>
    </row>
    <row r="954" spans="1:44" s="261" customFormat="1">
      <c r="A954" s="261">
        <v>122966</v>
      </c>
      <c r="B954" s="43" t="s">
        <v>3767</v>
      </c>
      <c r="C954" s="261" t="s">
        <v>324</v>
      </c>
      <c r="D954" s="261" t="s">
        <v>324</v>
      </c>
      <c r="E954" s="261" t="s">
        <v>324</v>
      </c>
      <c r="F954" s="261" t="s">
        <v>324</v>
      </c>
      <c r="G954" s="261" t="s">
        <v>324</v>
      </c>
      <c r="H954" s="261" t="s">
        <v>323</v>
      </c>
      <c r="I954" s="261" t="s">
        <v>323</v>
      </c>
      <c r="J954" s="261" t="s">
        <v>323</v>
      </c>
      <c r="K954" s="261" t="s">
        <v>323</v>
      </c>
      <c r="L954" s="261" t="s">
        <v>323</v>
      </c>
      <c r="AR954" s="261" t="e">
        <v>#N/A</v>
      </c>
    </row>
    <row r="955" spans="1:44" s="261" customFormat="1">
      <c r="A955" s="261">
        <v>122967</v>
      </c>
      <c r="B955" s="43" t="s">
        <v>3767</v>
      </c>
      <c r="C955" s="261" t="s">
        <v>324</v>
      </c>
      <c r="D955" s="261" t="s">
        <v>324</v>
      </c>
      <c r="E955" s="261" t="s">
        <v>324</v>
      </c>
      <c r="F955" s="261" t="s">
        <v>324</v>
      </c>
      <c r="G955" s="261" t="s">
        <v>323</v>
      </c>
      <c r="H955" s="261" t="s">
        <v>323</v>
      </c>
      <c r="I955" s="261" t="s">
        <v>323</v>
      </c>
      <c r="J955" s="261" t="s">
        <v>323</v>
      </c>
      <c r="K955" s="261" t="s">
        <v>323</v>
      </c>
      <c r="L955" s="261" t="s">
        <v>323</v>
      </c>
      <c r="AR955" s="261" t="e">
        <v>#N/A</v>
      </c>
    </row>
    <row r="956" spans="1:44" s="261" customFormat="1">
      <c r="A956" s="261">
        <v>122968</v>
      </c>
      <c r="B956" s="43" t="s">
        <v>3767</v>
      </c>
      <c r="C956" s="261" t="s">
        <v>324</v>
      </c>
      <c r="D956" s="261" t="s">
        <v>324</v>
      </c>
      <c r="E956" s="261" t="s">
        <v>323</v>
      </c>
      <c r="F956" s="261" t="s">
        <v>324</v>
      </c>
      <c r="G956" s="261" t="s">
        <v>323</v>
      </c>
      <c r="H956" s="261" t="s">
        <v>323</v>
      </c>
      <c r="I956" s="261" t="s">
        <v>323</v>
      </c>
      <c r="J956" s="261" t="s">
        <v>323</v>
      </c>
      <c r="K956" s="261" t="s">
        <v>323</v>
      </c>
      <c r="L956" s="261" t="s">
        <v>323</v>
      </c>
      <c r="AR956" s="261" t="e">
        <v>#N/A</v>
      </c>
    </row>
    <row r="957" spans="1:44" s="261" customFormat="1">
      <c r="A957" s="261">
        <v>122969</v>
      </c>
      <c r="B957" s="43" t="s">
        <v>3767</v>
      </c>
      <c r="C957" s="261" t="s">
        <v>324</v>
      </c>
      <c r="D957" s="261" t="s">
        <v>324</v>
      </c>
      <c r="E957" s="261" t="s">
        <v>324</v>
      </c>
      <c r="F957" s="261" t="s">
        <v>324</v>
      </c>
      <c r="G957" s="261" t="s">
        <v>324</v>
      </c>
      <c r="H957" s="261" t="s">
        <v>323</v>
      </c>
      <c r="I957" s="261" t="s">
        <v>323</v>
      </c>
      <c r="J957" s="261" t="s">
        <v>323</v>
      </c>
      <c r="K957" s="261" t="s">
        <v>323</v>
      </c>
      <c r="L957" s="261" t="s">
        <v>323</v>
      </c>
      <c r="AR957" s="261" t="e">
        <v>#N/A</v>
      </c>
    </row>
    <row r="958" spans="1:44" s="261" customFormat="1">
      <c r="A958" s="261">
        <v>122970</v>
      </c>
      <c r="B958" s="43" t="s">
        <v>3767</v>
      </c>
      <c r="C958" s="261" t="s">
        <v>324</v>
      </c>
      <c r="D958" s="261" t="s">
        <v>324</v>
      </c>
      <c r="E958" s="261" t="s">
        <v>324</v>
      </c>
      <c r="F958" s="261" t="s">
        <v>324</v>
      </c>
      <c r="G958" s="261" t="s">
        <v>323</v>
      </c>
      <c r="H958" s="261" t="s">
        <v>323</v>
      </c>
      <c r="I958" s="261" t="s">
        <v>323</v>
      </c>
      <c r="J958" s="261" t="s">
        <v>323</v>
      </c>
      <c r="K958" s="261" t="s">
        <v>323</v>
      </c>
      <c r="L958" s="261" t="s">
        <v>323</v>
      </c>
      <c r="AR958" s="261" t="e">
        <v>#N/A</v>
      </c>
    </row>
    <row r="959" spans="1:44" s="261" customFormat="1">
      <c r="A959" s="261">
        <v>122971</v>
      </c>
      <c r="B959" s="43" t="s">
        <v>3767</v>
      </c>
      <c r="C959" s="261" t="s">
        <v>324</v>
      </c>
      <c r="D959" s="261" t="s">
        <v>323</v>
      </c>
      <c r="E959" s="261" t="s">
        <v>323</v>
      </c>
      <c r="F959" s="261" t="s">
        <v>323</v>
      </c>
      <c r="G959" s="261" t="s">
        <v>324</v>
      </c>
      <c r="H959" s="261" t="s">
        <v>323</v>
      </c>
      <c r="I959" s="261" t="s">
        <v>323</v>
      </c>
      <c r="J959" s="261" t="s">
        <v>323</v>
      </c>
      <c r="K959" s="261" t="s">
        <v>323</v>
      </c>
      <c r="L959" s="261" t="s">
        <v>323</v>
      </c>
      <c r="AR959" s="261" t="e">
        <v>#N/A</v>
      </c>
    </row>
    <row r="960" spans="1:44" s="261" customFormat="1">
      <c r="A960" s="261">
        <v>122972</v>
      </c>
      <c r="B960" s="43" t="s">
        <v>3767</v>
      </c>
      <c r="C960" s="261" t="s">
        <v>324</v>
      </c>
      <c r="D960" s="261" t="s">
        <v>324</v>
      </c>
      <c r="E960" s="261" t="s">
        <v>324</v>
      </c>
      <c r="F960" s="261" t="s">
        <v>324</v>
      </c>
      <c r="G960" s="261" t="s">
        <v>323</v>
      </c>
      <c r="H960" s="261" t="s">
        <v>323</v>
      </c>
      <c r="I960" s="261" t="s">
        <v>323</v>
      </c>
      <c r="J960" s="261" t="s">
        <v>323</v>
      </c>
      <c r="K960" s="261" t="s">
        <v>323</v>
      </c>
      <c r="L960" s="261" t="s">
        <v>323</v>
      </c>
      <c r="AR960" s="261" t="e">
        <v>#N/A</v>
      </c>
    </row>
    <row r="961" spans="1:44" s="261" customFormat="1">
      <c r="A961" s="261">
        <v>122973</v>
      </c>
      <c r="B961" s="43" t="s">
        <v>3767</v>
      </c>
      <c r="C961" s="261" t="s">
        <v>324</v>
      </c>
      <c r="D961" s="261" t="s">
        <v>324</v>
      </c>
      <c r="E961" s="261" t="s">
        <v>324</v>
      </c>
      <c r="F961" s="261" t="s">
        <v>324</v>
      </c>
      <c r="G961" s="261" t="s">
        <v>324</v>
      </c>
      <c r="H961" s="261" t="s">
        <v>323</v>
      </c>
      <c r="I961" s="261" t="s">
        <v>323</v>
      </c>
      <c r="J961" s="261" t="s">
        <v>323</v>
      </c>
      <c r="K961" s="261" t="s">
        <v>323</v>
      </c>
      <c r="L961" s="261" t="s">
        <v>323</v>
      </c>
      <c r="AR961" s="261" t="e">
        <v>#N/A</v>
      </c>
    </row>
    <row r="962" spans="1:44" s="261" customFormat="1">
      <c r="A962" s="261">
        <v>122974</v>
      </c>
      <c r="B962" s="43" t="s">
        <v>3767</v>
      </c>
      <c r="C962" s="261" t="s">
        <v>324</v>
      </c>
      <c r="D962" s="261" t="s">
        <v>324</v>
      </c>
      <c r="E962" s="261" t="s">
        <v>324</v>
      </c>
      <c r="F962" s="261" t="s">
        <v>324</v>
      </c>
      <c r="G962" s="261" t="s">
        <v>324</v>
      </c>
      <c r="H962" s="261" t="s">
        <v>323</v>
      </c>
      <c r="I962" s="261" t="s">
        <v>323</v>
      </c>
      <c r="J962" s="261" t="s">
        <v>323</v>
      </c>
      <c r="K962" s="261" t="s">
        <v>323</v>
      </c>
      <c r="L962" s="261" t="s">
        <v>323</v>
      </c>
      <c r="AR962" s="261" t="e">
        <v>#N/A</v>
      </c>
    </row>
    <row r="963" spans="1:44" s="261" customFormat="1">
      <c r="A963" s="261">
        <v>122975</v>
      </c>
      <c r="B963" s="43" t="s">
        <v>3767</v>
      </c>
      <c r="C963" s="261" t="s">
        <v>324</v>
      </c>
      <c r="D963" s="261" t="s">
        <v>323</v>
      </c>
      <c r="E963" s="261" t="s">
        <v>324</v>
      </c>
      <c r="F963" s="261" t="s">
        <v>324</v>
      </c>
      <c r="G963" s="261" t="s">
        <v>323</v>
      </c>
      <c r="H963" s="261" t="s">
        <v>323</v>
      </c>
      <c r="I963" s="261" t="s">
        <v>323</v>
      </c>
      <c r="J963" s="261" t="s">
        <v>323</v>
      </c>
      <c r="K963" s="261" t="s">
        <v>323</v>
      </c>
      <c r="L963" s="261" t="s">
        <v>323</v>
      </c>
      <c r="AR963" s="261" t="e">
        <v>#N/A</v>
      </c>
    </row>
    <row r="964" spans="1:44" s="261" customFormat="1">
      <c r="A964" s="261">
        <v>122976</v>
      </c>
      <c r="B964" s="43" t="s">
        <v>3767</v>
      </c>
      <c r="C964" s="261" t="s">
        <v>323</v>
      </c>
      <c r="D964" s="261" t="s">
        <v>324</v>
      </c>
      <c r="E964" s="261" t="s">
        <v>324</v>
      </c>
      <c r="F964" s="261" t="s">
        <v>324</v>
      </c>
      <c r="G964" s="261" t="s">
        <v>324</v>
      </c>
      <c r="H964" s="261" t="s">
        <v>323</v>
      </c>
      <c r="I964" s="261" t="s">
        <v>323</v>
      </c>
      <c r="J964" s="261" t="s">
        <v>323</v>
      </c>
      <c r="K964" s="261" t="s">
        <v>323</v>
      </c>
      <c r="L964" s="261" t="s">
        <v>323</v>
      </c>
      <c r="AR964" s="261" t="e">
        <v>#N/A</v>
      </c>
    </row>
    <row r="965" spans="1:44" s="261" customFormat="1">
      <c r="A965" s="261">
        <v>122977</v>
      </c>
      <c r="B965" s="43" t="s">
        <v>3767</v>
      </c>
      <c r="C965" s="261" t="s">
        <v>324</v>
      </c>
      <c r="D965" s="261" t="s">
        <v>324</v>
      </c>
      <c r="E965" s="261" t="s">
        <v>324</v>
      </c>
      <c r="F965" s="261" t="s">
        <v>324</v>
      </c>
      <c r="G965" s="261" t="s">
        <v>323</v>
      </c>
      <c r="H965" s="261" t="s">
        <v>323</v>
      </c>
      <c r="I965" s="261" t="s">
        <v>323</v>
      </c>
      <c r="J965" s="261" t="s">
        <v>323</v>
      </c>
      <c r="K965" s="261" t="s">
        <v>323</v>
      </c>
      <c r="L965" s="261" t="s">
        <v>323</v>
      </c>
      <c r="AR965" s="261" t="e">
        <v>#N/A</v>
      </c>
    </row>
    <row r="966" spans="1:44" s="261" customFormat="1">
      <c r="A966" s="261">
        <v>122978</v>
      </c>
      <c r="B966" s="43" t="s">
        <v>3767</v>
      </c>
      <c r="C966" s="261" t="s">
        <v>324</v>
      </c>
      <c r="D966" s="261" t="s">
        <v>324</v>
      </c>
      <c r="E966" s="261" t="s">
        <v>324</v>
      </c>
      <c r="F966" s="261" t="s">
        <v>324</v>
      </c>
      <c r="G966" s="261" t="s">
        <v>324</v>
      </c>
      <c r="H966" s="261" t="s">
        <v>323</v>
      </c>
      <c r="I966" s="261" t="s">
        <v>323</v>
      </c>
      <c r="J966" s="261" t="s">
        <v>323</v>
      </c>
      <c r="K966" s="261" t="s">
        <v>323</v>
      </c>
      <c r="L966" s="261" t="s">
        <v>323</v>
      </c>
      <c r="AR966" s="261" t="e">
        <v>#N/A</v>
      </c>
    </row>
    <row r="967" spans="1:44" s="261" customFormat="1">
      <c r="A967" s="261">
        <v>122979</v>
      </c>
      <c r="B967" s="43" t="s">
        <v>3767</v>
      </c>
      <c r="C967" s="261" t="s">
        <v>324</v>
      </c>
      <c r="D967" s="261" t="s">
        <v>324</v>
      </c>
      <c r="E967" s="261" t="s">
        <v>324</v>
      </c>
      <c r="F967" s="261" t="s">
        <v>324</v>
      </c>
      <c r="G967" s="261" t="s">
        <v>324</v>
      </c>
      <c r="H967" s="261" t="s">
        <v>323</v>
      </c>
      <c r="I967" s="261" t="s">
        <v>323</v>
      </c>
      <c r="J967" s="261" t="s">
        <v>323</v>
      </c>
      <c r="K967" s="261" t="s">
        <v>323</v>
      </c>
      <c r="L967" s="261" t="s">
        <v>323</v>
      </c>
      <c r="AR967" s="261" t="e">
        <v>#N/A</v>
      </c>
    </row>
    <row r="968" spans="1:44" s="261" customFormat="1">
      <c r="A968" s="261">
        <v>122980</v>
      </c>
      <c r="B968" s="43" t="s">
        <v>3767</v>
      </c>
      <c r="C968" s="261" t="s">
        <v>324</v>
      </c>
      <c r="D968" s="261" t="s">
        <v>324</v>
      </c>
      <c r="E968" s="261" t="s">
        <v>324</v>
      </c>
      <c r="F968" s="261" t="s">
        <v>323</v>
      </c>
      <c r="G968" s="261" t="s">
        <v>323</v>
      </c>
      <c r="H968" s="261" t="s">
        <v>323</v>
      </c>
      <c r="I968" s="261" t="s">
        <v>323</v>
      </c>
      <c r="J968" s="261" t="s">
        <v>323</v>
      </c>
      <c r="K968" s="261" t="s">
        <v>323</v>
      </c>
      <c r="L968" s="261" t="s">
        <v>323</v>
      </c>
      <c r="AR968" s="261" t="e">
        <v>#N/A</v>
      </c>
    </row>
    <row r="969" spans="1:44" s="261" customFormat="1">
      <c r="A969" s="261">
        <v>122981</v>
      </c>
      <c r="B969" s="43" t="s">
        <v>3767</v>
      </c>
      <c r="C969" s="261" t="s">
        <v>324</v>
      </c>
      <c r="D969" s="261" t="s">
        <v>324</v>
      </c>
      <c r="E969" s="261" t="s">
        <v>324</v>
      </c>
      <c r="F969" s="261" t="s">
        <v>324</v>
      </c>
      <c r="G969" s="261" t="s">
        <v>324</v>
      </c>
      <c r="H969" s="261" t="s">
        <v>323</v>
      </c>
      <c r="I969" s="261" t="s">
        <v>323</v>
      </c>
      <c r="J969" s="261" t="s">
        <v>323</v>
      </c>
      <c r="K969" s="261" t="s">
        <v>323</v>
      </c>
      <c r="L969" s="261" t="s">
        <v>323</v>
      </c>
      <c r="AR969" s="261" t="e">
        <v>#N/A</v>
      </c>
    </row>
    <row r="970" spans="1:44" s="261" customFormat="1">
      <c r="A970" s="261">
        <v>122982</v>
      </c>
      <c r="B970" s="43" t="s">
        <v>3767</v>
      </c>
      <c r="C970" s="261" t="s">
        <v>324</v>
      </c>
      <c r="D970" s="261" t="s">
        <v>324</v>
      </c>
      <c r="E970" s="261" t="s">
        <v>324</v>
      </c>
      <c r="F970" s="261" t="s">
        <v>324</v>
      </c>
      <c r="G970" s="261" t="s">
        <v>324</v>
      </c>
      <c r="H970" s="261" t="s">
        <v>323</v>
      </c>
      <c r="I970" s="261" t="s">
        <v>323</v>
      </c>
      <c r="J970" s="261" t="s">
        <v>323</v>
      </c>
      <c r="K970" s="261" t="s">
        <v>323</v>
      </c>
      <c r="L970" s="261" t="s">
        <v>323</v>
      </c>
      <c r="AR970" s="261" t="e">
        <v>#N/A</v>
      </c>
    </row>
    <row r="971" spans="1:44" s="261" customFormat="1">
      <c r="A971" s="261">
        <v>122983</v>
      </c>
      <c r="B971" s="43" t="s">
        <v>3767</v>
      </c>
      <c r="C971" s="261" t="s">
        <v>324</v>
      </c>
      <c r="D971" s="261" t="s">
        <v>324</v>
      </c>
      <c r="E971" s="261" t="s">
        <v>324</v>
      </c>
      <c r="F971" s="261" t="s">
        <v>324</v>
      </c>
      <c r="G971" s="261" t="s">
        <v>324</v>
      </c>
      <c r="H971" s="261" t="s">
        <v>323</v>
      </c>
      <c r="I971" s="261" t="s">
        <v>323</v>
      </c>
      <c r="J971" s="261" t="s">
        <v>323</v>
      </c>
      <c r="K971" s="261" t="s">
        <v>323</v>
      </c>
      <c r="L971" s="261" t="s">
        <v>323</v>
      </c>
      <c r="AR971" s="261" t="e">
        <v>#N/A</v>
      </c>
    </row>
    <row r="972" spans="1:44" s="261" customFormat="1">
      <c r="A972" s="261">
        <v>122984</v>
      </c>
      <c r="B972" s="43" t="s">
        <v>3767</v>
      </c>
      <c r="C972" s="261" t="s">
        <v>324</v>
      </c>
      <c r="D972" s="261" t="s">
        <v>324</v>
      </c>
      <c r="E972" s="261" t="s">
        <v>324</v>
      </c>
      <c r="F972" s="261" t="s">
        <v>324</v>
      </c>
      <c r="G972" s="261" t="s">
        <v>324</v>
      </c>
      <c r="H972" s="261" t="s">
        <v>323</v>
      </c>
      <c r="I972" s="261" t="s">
        <v>323</v>
      </c>
      <c r="J972" s="261" t="s">
        <v>323</v>
      </c>
      <c r="K972" s="261" t="s">
        <v>323</v>
      </c>
      <c r="L972" s="261" t="s">
        <v>323</v>
      </c>
      <c r="AR972" s="261" t="e">
        <v>#N/A</v>
      </c>
    </row>
    <row r="973" spans="1:44" s="261" customFormat="1">
      <c r="A973" s="261">
        <v>122985</v>
      </c>
      <c r="B973" s="43" t="s">
        <v>3767</v>
      </c>
      <c r="C973" s="261" t="s">
        <v>324</v>
      </c>
      <c r="D973" s="261" t="s">
        <v>324</v>
      </c>
      <c r="E973" s="261" t="s">
        <v>324</v>
      </c>
      <c r="F973" s="261" t="s">
        <v>324</v>
      </c>
      <c r="G973" s="261" t="s">
        <v>324</v>
      </c>
      <c r="H973" s="261" t="s">
        <v>323</v>
      </c>
      <c r="I973" s="261" t="s">
        <v>323</v>
      </c>
      <c r="J973" s="261" t="s">
        <v>323</v>
      </c>
      <c r="K973" s="261" t="s">
        <v>323</v>
      </c>
      <c r="L973" s="261" t="s">
        <v>323</v>
      </c>
      <c r="AR973" s="261" t="e">
        <v>#N/A</v>
      </c>
    </row>
    <row r="974" spans="1:44" s="261" customFormat="1">
      <c r="A974" s="261">
        <v>122986</v>
      </c>
      <c r="B974" s="43" t="s">
        <v>3767</v>
      </c>
      <c r="C974" s="261" t="s">
        <v>324</v>
      </c>
      <c r="D974" s="261" t="s">
        <v>324</v>
      </c>
      <c r="E974" s="261" t="s">
        <v>324</v>
      </c>
      <c r="F974" s="261" t="s">
        <v>324</v>
      </c>
      <c r="G974" s="261" t="s">
        <v>324</v>
      </c>
      <c r="H974" s="261" t="s">
        <v>323</v>
      </c>
      <c r="I974" s="261" t="s">
        <v>323</v>
      </c>
      <c r="J974" s="261" t="s">
        <v>323</v>
      </c>
      <c r="K974" s="261" t="s">
        <v>323</v>
      </c>
      <c r="L974" s="261" t="s">
        <v>323</v>
      </c>
      <c r="AR974" s="261" t="e">
        <v>#N/A</v>
      </c>
    </row>
    <row r="975" spans="1:44" s="261" customFormat="1">
      <c r="A975" s="261">
        <v>122987</v>
      </c>
      <c r="B975" s="43" t="s">
        <v>3767</v>
      </c>
      <c r="C975" s="261" t="s">
        <v>324</v>
      </c>
      <c r="D975" s="261" t="s">
        <v>323</v>
      </c>
      <c r="E975" s="261" t="s">
        <v>324</v>
      </c>
      <c r="F975" s="261" t="s">
        <v>324</v>
      </c>
      <c r="G975" s="261" t="s">
        <v>323</v>
      </c>
      <c r="H975" s="261" t="s">
        <v>323</v>
      </c>
      <c r="I975" s="261" t="s">
        <v>323</v>
      </c>
      <c r="J975" s="261" t="s">
        <v>323</v>
      </c>
      <c r="K975" s="261" t="s">
        <v>323</v>
      </c>
      <c r="L975" s="261" t="s">
        <v>323</v>
      </c>
      <c r="AR975" s="261" t="e">
        <v>#N/A</v>
      </c>
    </row>
    <row r="976" spans="1:44" s="261" customFormat="1">
      <c r="A976" s="261">
        <v>122988</v>
      </c>
      <c r="B976" s="43" t="s">
        <v>3767</v>
      </c>
      <c r="C976" s="261" t="s">
        <v>324</v>
      </c>
      <c r="D976" s="261" t="s">
        <v>323</v>
      </c>
      <c r="E976" s="261" t="s">
        <v>324</v>
      </c>
      <c r="F976" s="261" t="s">
        <v>324</v>
      </c>
      <c r="G976" s="261" t="s">
        <v>324</v>
      </c>
      <c r="H976" s="261" t="s">
        <v>323</v>
      </c>
      <c r="I976" s="261" t="s">
        <v>323</v>
      </c>
      <c r="J976" s="261" t="s">
        <v>323</v>
      </c>
      <c r="K976" s="261" t="s">
        <v>323</v>
      </c>
      <c r="L976" s="261" t="s">
        <v>323</v>
      </c>
      <c r="AR976" s="261" t="e">
        <v>#N/A</v>
      </c>
    </row>
    <row r="977" spans="1:44" s="261" customFormat="1">
      <c r="A977" s="261">
        <v>122989</v>
      </c>
      <c r="B977" s="43" t="s">
        <v>3767</v>
      </c>
      <c r="C977" s="261" t="s">
        <v>324</v>
      </c>
      <c r="D977" s="261" t="s">
        <v>324</v>
      </c>
      <c r="E977" s="261" t="s">
        <v>324</v>
      </c>
      <c r="F977" s="261" t="s">
        <v>324</v>
      </c>
      <c r="G977" s="261" t="s">
        <v>324</v>
      </c>
      <c r="H977" s="261" t="s">
        <v>323</v>
      </c>
      <c r="I977" s="261" t="s">
        <v>323</v>
      </c>
      <c r="J977" s="261" t="s">
        <v>323</v>
      </c>
      <c r="K977" s="261" t="s">
        <v>323</v>
      </c>
      <c r="L977" s="261" t="s">
        <v>323</v>
      </c>
      <c r="AR977" s="261" t="e">
        <v>#N/A</v>
      </c>
    </row>
    <row r="978" spans="1:44" s="261" customFormat="1">
      <c r="A978" s="261">
        <v>122990</v>
      </c>
      <c r="B978" s="43" t="s">
        <v>3767</v>
      </c>
      <c r="C978" s="261" t="s">
        <v>324</v>
      </c>
      <c r="D978" s="261" t="s">
        <v>324</v>
      </c>
      <c r="E978" s="261" t="s">
        <v>324</v>
      </c>
      <c r="F978" s="261" t="s">
        <v>324</v>
      </c>
      <c r="G978" s="261" t="s">
        <v>323</v>
      </c>
      <c r="H978" s="261" t="s">
        <v>323</v>
      </c>
      <c r="I978" s="261" t="s">
        <v>323</v>
      </c>
      <c r="J978" s="261" t="s">
        <v>323</v>
      </c>
      <c r="K978" s="261" t="s">
        <v>323</v>
      </c>
      <c r="L978" s="261" t="s">
        <v>323</v>
      </c>
      <c r="AR978" s="261" t="e">
        <v>#N/A</v>
      </c>
    </row>
    <row r="979" spans="1:44" s="261" customFormat="1">
      <c r="A979" s="261">
        <v>122991</v>
      </c>
      <c r="B979" s="43" t="s">
        <v>3767</v>
      </c>
      <c r="C979" s="261" t="s">
        <v>324</v>
      </c>
      <c r="D979" s="261" t="s">
        <v>324</v>
      </c>
      <c r="E979" s="261" t="s">
        <v>323</v>
      </c>
      <c r="F979" s="261" t="s">
        <v>324</v>
      </c>
      <c r="G979" s="261" t="s">
        <v>323</v>
      </c>
      <c r="H979" s="261" t="s">
        <v>323</v>
      </c>
      <c r="I979" s="261" t="s">
        <v>323</v>
      </c>
      <c r="J979" s="261" t="s">
        <v>323</v>
      </c>
      <c r="K979" s="261" t="s">
        <v>323</v>
      </c>
      <c r="L979" s="261" t="s">
        <v>323</v>
      </c>
      <c r="AR979" s="261" t="e">
        <v>#N/A</v>
      </c>
    </row>
    <row r="980" spans="1:44" s="261" customFormat="1">
      <c r="A980" s="261">
        <v>122992</v>
      </c>
      <c r="B980" s="43" t="s">
        <v>3767</v>
      </c>
      <c r="C980" s="261" t="s">
        <v>323</v>
      </c>
      <c r="D980" s="261" t="s">
        <v>324</v>
      </c>
      <c r="E980" s="261" t="s">
        <v>323</v>
      </c>
      <c r="F980" s="261" t="s">
        <v>323</v>
      </c>
      <c r="G980" s="261" t="s">
        <v>324</v>
      </c>
      <c r="H980" s="261" t="s">
        <v>323</v>
      </c>
      <c r="I980" s="261" t="s">
        <v>323</v>
      </c>
      <c r="J980" s="261" t="s">
        <v>323</v>
      </c>
      <c r="K980" s="261" t="s">
        <v>323</v>
      </c>
      <c r="L980" s="261" t="s">
        <v>323</v>
      </c>
      <c r="AR980" s="261" t="e">
        <v>#N/A</v>
      </c>
    </row>
    <row r="981" spans="1:44" s="261" customFormat="1">
      <c r="A981" s="261">
        <v>122993</v>
      </c>
      <c r="B981" s="43" t="s">
        <v>3767</v>
      </c>
      <c r="C981" s="261" t="s">
        <v>324</v>
      </c>
      <c r="D981" s="261" t="s">
        <v>324</v>
      </c>
      <c r="E981" s="261" t="s">
        <v>324</v>
      </c>
      <c r="F981" s="261" t="s">
        <v>324</v>
      </c>
      <c r="G981" s="261" t="s">
        <v>323</v>
      </c>
      <c r="H981" s="261" t="s">
        <v>323</v>
      </c>
      <c r="I981" s="261" t="s">
        <v>323</v>
      </c>
      <c r="J981" s="261" t="s">
        <v>323</v>
      </c>
      <c r="K981" s="261" t="s">
        <v>323</v>
      </c>
      <c r="L981" s="261" t="s">
        <v>323</v>
      </c>
      <c r="AR981" s="261" t="e">
        <v>#N/A</v>
      </c>
    </row>
    <row r="982" spans="1:44" s="261" customFormat="1">
      <c r="A982" s="261">
        <v>122994</v>
      </c>
      <c r="B982" s="43" t="s">
        <v>3767</v>
      </c>
      <c r="C982" s="261" t="s">
        <v>324</v>
      </c>
      <c r="D982" s="261" t="s">
        <v>324</v>
      </c>
      <c r="E982" s="261" t="s">
        <v>324</v>
      </c>
      <c r="F982" s="261" t="s">
        <v>324</v>
      </c>
      <c r="G982" s="261" t="s">
        <v>323</v>
      </c>
      <c r="H982" s="261" t="s">
        <v>323</v>
      </c>
      <c r="I982" s="261" t="s">
        <v>323</v>
      </c>
      <c r="J982" s="261" t="s">
        <v>323</v>
      </c>
      <c r="K982" s="261" t="s">
        <v>323</v>
      </c>
      <c r="L982" s="261" t="s">
        <v>323</v>
      </c>
      <c r="AR982" s="261" t="e">
        <v>#N/A</v>
      </c>
    </row>
    <row r="983" spans="1:44" s="261" customFormat="1">
      <c r="A983" s="261">
        <v>122995</v>
      </c>
      <c r="B983" s="43" t="s">
        <v>3767</v>
      </c>
      <c r="C983" s="261" t="s">
        <v>324</v>
      </c>
      <c r="D983" s="261" t="s">
        <v>324</v>
      </c>
      <c r="E983" s="261" t="s">
        <v>324</v>
      </c>
      <c r="F983" s="261" t="s">
        <v>323</v>
      </c>
      <c r="G983" s="261" t="s">
        <v>323</v>
      </c>
      <c r="H983" s="261" t="s">
        <v>323</v>
      </c>
      <c r="I983" s="261" t="s">
        <v>323</v>
      </c>
      <c r="J983" s="261" t="s">
        <v>323</v>
      </c>
      <c r="K983" s="261" t="s">
        <v>323</v>
      </c>
      <c r="L983" s="261" t="s">
        <v>323</v>
      </c>
      <c r="AR983" s="261" t="e">
        <v>#N/A</v>
      </c>
    </row>
    <row r="984" spans="1:44" s="261" customFormat="1">
      <c r="A984" s="261">
        <v>122996</v>
      </c>
      <c r="B984" s="43" t="s">
        <v>3767</v>
      </c>
      <c r="C984" s="261" t="s">
        <v>324</v>
      </c>
      <c r="D984" s="261" t="s">
        <v>324</v>
      </c>
      <c r="E984" s="261" t="s">
        <v>324</v>
      </c>
      <c r="F984" s="261" t="s">
        <v>324</v>
      </c>
      <c r="G984" s="261" t="s">
        <v>324</v>
      </c>
      <c r="H984" s="261" t="s">
        <v>323</v>
      </c>
      <c r="I984" s="261" t="s">
        <v>323</v>
      </c>
      <c r="J984" s="261" t="s">
        <v>323</v>
      </c>
      <c r="K984" s="261" t="s">
        <v>323</v>
      </c>
      <c r="L984" s="261" t="s">
        <v>323</v>
      </c>
      <c r="AR984" s="261" t="e">
        <v>#N/A</v>
      </c>
    </row>
    <row r="985" spans="1:44" s="261" customFormat="1">
      <c r="A985" s="261">
        <v>122997</v>
      </c>
      <c r="B985" s="43" t="s">
        <v>3767</v>
      </c>
      <c r="C985" s="261" t="s">
        <v>324</v>
      </c>
      <c r="D985" s="261" t="s">
        <v>324</v>
      </c>
      <c r="E985" s="261" t="s">
        <v>323</v>
      </c>
      <c r="F985" s="261" t="s">
        <v>323</v>
      </c>
      <c r="G985" s="261" t="s">
        <v>323</v>
      </c>
      <c r="H985" s="261" t="s">
        <v>323</v>
      </c>
      <c r="I985" s="261" t="s">
        <v>323</v>
      </c>
      <c r="J985" s="261" t="s">
        <v>323</v>
      </c>
      <c r="K985" s="261" t="s">
        <v>323</v>
      </c>
      <c r="L985" s="261" t="s">
        <v>323</v>
      </c>
      <c r="AR985" s="261" t="e">
        <v>#N/A</v>
      </c>
    </row>
    <row r="986" spans="1:44" s="261" customFormat="1">
      <c r="A986" s="261">
        <v>122998</v>
      </c>
      <c r="B986" s="43" t="s">
        <v>3767</v>
      </c>
      <c r="C986" s="261" t="s">
        <v>324</v>
      </c>
      <c r="D986" s="261" t="s">
        <v>324</v>
      </c>
      <c r="E986" s="261" t="s">
        <v>323</v>
      </c>
      <c r="F986" s="261" t="s">
        <v>323</v>
      </c>
      <c r="G986" s="261" t="s">
        <v>324</v>
      </c>
      <c r="H986" s="261" t="s">
        <v>323</v>
      </c>
      <c r="I986" s="261" t="s">
        <v>323</v>
      </c>
      <c r="J986" s="261" t="s">
        <v>323</v>
      </c>
      <c r="K986" s="261" t="s">
        <v>323</v>
      </c>
      <c r="L986" s="261" t="s">
        <v>323</v>
      </c>
      <c r="AR986" s="261" t="e">
        <v>#N/A</v>
      </c>
    </row>
    <row r="987" spans="1:44" s="261" customFormat="1">
      <c r="A987" s="261">
        <v>122999</v>
      </c>
      <c r="B987" s="43" t="s">
        <v>3767</v>
      </c>
      <c r="C987" s="261" t="s">
        <v>324</v>
      </c>
      <c r="D987" s="261" t="s">
        <v>323</v>
      </c>
      <c r="E987" s="261" t="s">
        <v>324</v>
      </c>
      <c r="F987" s="261" t="s">
        <v>324</v>
      </c>
      <c r="G987" s="261" t="s">
        <v>324</v>
      </c>
      <c r="H987" s="261" t="s">
        <v>323</v>
      </c>
      <c r="I987" s="261" t="s">
        <v>323</v>
      </c>
      <c r="J987" s="261" t="s">
        <v>323</v>
      </c>
      <c r="K987" s="261" t="s">
        <v>323</v>
      </c>
      <c r="L987" s="261" t="s">
        <v>323</v>
      </c>
      <c r="AR987" s="261" t="e">
        <v>#N/A</v>
      </c>
    </row>
    <row r="988" spans="1:44" s="261" customFormat="1">
      <c r="A988" s="261">
        <v>123000</v>
      </c>
      <c r="B988" s="43" t="s">
        <v>3767</v>
      </c>
      <c r="C988" s="261" t="s">
        <v>323</v>
      </c>
      <c r="D988" s="261" t="s">
        <v>324</v>
      </c>
      <c r="E988" s="261" t="s">
        <v>324</v>
      </c>
      <c r="F988" s="261" t="s">
        <v>324</v>
      </c>
      <c r="G988" s="261" t="s">
        <v>324</v>
      </c>
      <c r="H988" s="261" t="s">
        <v>323</v>
      </c>
      <c r="I988" s="261" t="s">
        <v>323</v>
      </c>
      <c r="J988" s="261" t="s">
        <v>323</v>
      </c>
      <c r="K988" s="261" t="s">
        <v>323</v>
      </c>
      <c r="L988" s="261" t="s">
        <v>323</v>
      </c>
      <c r="AR988" s="261" t="e">
        <v>#N/A</v>
      </c>
    </row>
    <row r="989" spans="1:44" s="261" customFormat="1">
      <c r="A989" s="261">
        <v>123001</v>
      </c>
      <c r="B989" s="43" t="s">
        <v>3767</v>
      </c>
      <c r="C989" s="261" t="s">
        <v>324</v>
      </c>
      <c r="D989" s="261" t="s">
        <v>324</v>
      </c>
      <c r="E989" s="261" t="s">
        <v>324</v>
      </c>
      <c r="F989" s="261" t="s">
        <v>324</v>
      </c>
      <c r="G989" s="261" t="s">
        <v>323</v>
      </c>
      <c r="H989" s="261" t="s">
        <v>323</v>
      </c>
      <c r="I989" s="261" t="s">
        <v>323</v>
      </c>
      <c r="J989" s="261" t="s">
        <v>323</v>
      </c>
      <c r="K989" s="261" t="s">
        <v>323</v>
      </c>
      <c r="L989" s="261" t="s">
        <v>323</v>
      </c>
      <c r="AR989" s="261" t="e">
        <v>#N/A</v>
      </c>
    </row>
    <row r="990" spans="1:44" s="261" customFormat="1">
      <c r="A990" s="261">
        <v>123002</v>
      </c>
      <c r="B990" s="43" t="s">
        <v>3767</v>
      </c>
      <c r="C990" s="261" t="s">
        <v>324</v>
      </c>
      <c r="D990" s="261" t="s">
        <v>324</v>
      </c>
      <c r="E990" s="261" t="s">
        <v>324</v>
      </c>
      <c r="F990" s="261" t="s">
        <v>324</v>
      </c>
      <c r="G990" s="261" t="s">
        <v>324</v>
      </c>
      <c r="H990" s="261" t="s">
        <v>323</v>
      </c>
      <c r="I990" s="261" t="s">
        <v>323</v>
      </c>
      <c r="J990" s="261" t="s">
        <v>323</v>
      </c>
      <c r="K990" s="261" t="s">
        <v>323</v>
      </c>
      <c r="L990" s="261" t="s">
        <v>323</v>
      </c>
      <c r="AR990" s="261" t="e">
        <v>#N/A</v>
      </c>
    </row>
    <row r="991" spans="1:44" s="261" customFormat="1">
      <c r="A991" s="261">
        <v>123003</v>
      </c>
      <c r="B991" s="43" t="s">
        <v>3767</v>
      </c>
      <c r="C991" s="261" t="s">
        <v>324</v>
      </c>
      <c r="D991" s="261" t="s">
        <v>324</v>
      </c>
      <c r="E991" s="261" t="s">
        <v>324</v>
      </c>
      <c r="F991" s="261" t="s">
        <v>324</v>
      </c>
      <c r="G991" s="261" t="s">
        <v>324</v>
      </c>
      <c r="H991" s="261" t="s">
        <v>323</v>
      </c>
      <c r="I991" s="261" t="s">
        <v>323</v>
      </c>
      <c r="J991" s="261" t="s">
        <v>323</v>
      </c>
      <c r="K991" s="261" t="s">
        <v>323</v>
      </c>
      <c r="L991" s="261" t="s">
        <v>323</v>
      </c>
      <c r="AR991" s="261" t="e">
        <v>#N/A</v>
      </c>
    </row>
    <row r="992" spans="1:44" s="261" customFormat="1">
      <c r="A992" s="261">
        <v>123004</v>
      </c>
      <c r="B992" s="43" t="s">
        <v>3767</v>
      </c>
      <c r="C992" s="261" t="s">
        <v>323</v>
      </c>
      <c r="D992" s="261" t="s">
        <v>324</v>
      </c>
      <c r="E992" s="261" t="s">
        <v>324</v>
      </c>
      <c r="F992" s="261" t="s">
        <v>324</v>
      </c>
      <c r="G992" s="261" t="s">
        <v>324</v>
      </c>
      <c r="H992" s="261" t="s">
        <v>323</v>
      </c>
      <c r="I992" s="261" t="s">
        <v>323</v>
      </c>
      <c r="J992" s="261" t="s">
        <v>323</v>
      </c>
      <c r="K992" s="261" t="s">
        <v>323</v>
      </c>
      <c r="L992" s="261" t="s">
        <v>323</v>
      </c>
      <c r="AR992" s="261" t="e">
        <v>#N/A</v>
      </c>
    </row>
    <row r="993" spans="1:44" s="261" customFormat="1">
      <c r="A993" s="261">
        <v>123005</v>
      </c>
      <c r="B993" s="43" t="s">
        <v>3767</v>
      </c>
      <c r="C993" s="261" t="s">
        <v>324</v>
      </c>
      <c r="D993" s="261" t="s">
        <v>323</v>
      </c>
      <c r="E993" s="261" t="s">
        <v>323</v>
      </c>
      <c r="F993" s="261" t="s">
        <v>323</v>
      </c>
      <c r="G993" s="261" t="s">
        <v>324</v>
      </c>
      <c r="H993" s="261" t="s">
        <v>323</v>
      </c>
      <c r="I993" s="261" t="s">
        <v>323</v>
      </c>
      <c r="J993" s="261" t="s">
        <v>323</v>
      </c>
      <c r="K993" s="261" t="s">
        <v>323</v>
      </c>
      <c r="L993" s="261" t="s">
        <v>323</v>
      </c>
      <c r="AR993" s="261" t="e">
        <v>#N/A</v>
      </c>
    </row>
    <row r="994" spans="1:44" s="261" customFormat="1">
      <c r="A994" s="261">
        <v>123006</v>
      </c>
      <c r="B994" s="43" t="s">
        <v>3767</v>
      </c>
      <c r="C994" s="261" t="s">
        <v>324</v>
      </c>
      <c r="D994" s="261" t="s">
        <v>324</v>
      </c>
      <c r="E994" s="261" t="s">
        <v>324</v>
      </c>
      <c r="F994" s="261" t="s">
        <v>324</v>
      </c>
      <c r="G994" s="261" t="s">
        <v>324</v>
      </c>
      <c r="H994" s="261" t="s">
        <v>323</v>
      </c>
      <c r="I994" s="261" t="s">
        <v>323</v>
      </c>
      <c r="J994" s="261" t="s">
        <v>323</v>
      </c>
      <c r="K994" s="261" t="s">
        <v>323</v>
      </c>
      <c r="L994" s="261" t="s">
        <v>323</v>
      </c>
      <c r="AR994" s="261" t="e">
        <v>#N/A</v>
      </c>
    </row>
    <row r="995" spans="1:44" s="261" customFormat="1">
      <c r="A995" s="261">
        <v>123007</v>
      </c>
      <c r="B995" s="43" t="s">
        <v>3767</v>
      </c>
      <c r="C995" s="261" t="s">
        <v>324</v>
      </c>
      <c r="D995" s="261" t="s">
        <v>324</v>
      </c>
      <c r="E995" s="261" t="s">
        <v>323</v>
      </c>
      <c r="F995" s="261" t="s">
        <v>323</v>
      </c>
      <c r="G995" s="261" t="s">
        <v>323</v>
      </c>
      <c r="H995" s="261" t="s">
        <v>323</v>
      </c>
      <c r="I995" s="261" t="s">
        <v>323</v>
      </c>
      <c r="J995" s="261" t="s">
        <v>323</v>
      </c>
      <c r="K995" s="261" t="s">
        <v>323</v>
      </c>
      <c r="L995" s="261" t="s">
        <v>323</v>
      </c>
      <c r="AR995" s="261" t="e">
        <v>#N/A</v>
      </c>
    </row>
    <row r="996" spans="1:44" s="261" customFormat="1">
      <c r="A996" s="261">
        <v>123008</v>
      </c>
      <c r="B996" s="43" t="s">
        <v>3767</v>
      </c>
      <c r="C996" s="261" t="s">
        <v>324</v>
      </c>
      <c r="D996" s="261" t="s">
        <v>324</v>
      </c>
      <c r="E996" s="261" t="s">
        <v>324</v>
      </c>
      <c r="F996" s="261" t="s">
        <v>324</v>
      </c>
      <c r="G996" s="261" t="s">
        <v>324</v>
      </c>
      <c r="H996" s="261" t="s">
        <v>323</v>
      </c>
      <c r="I996" s="261" t="s">
        <v>323</v>
      </c>
      <c r="J996" s="261" t="s">
        <v>323</v>
      </c>
      <c r="K996" s="261" t="s">
        <v>323</v>
      </c>
      <c r="L996" s="261" t="s">
        <v>323</v>
      </c>
      <c r="AR996" s="261" t="e">
        <v>#N/A</v>
      </c>
    </row>
    <row r="997" spans="1:44" s="261" customFormat="1">
      <c r="A997" s="261">
        <v>123009</v>
      </c>
      <c r="B997" s="43" t="s">
        <v>3767</v>
      </c>
      <c r="C997" s="261" t="s">
        <v>323</v>
      </c>
      <c r="D997" s="261" t="s">
        <v>324</v>
      </c>
      <c r="E997" s="261" t="s">
        <v>323</v>
      </c>
      <c r="F997" s="261" t="s">
        <v>324</v>
      </c>
      <c r="G997" s="261" t="s">
        <v>323</v>
      </c>
      <c r="H997" s="261" t="s">
        <v>323</v>
      </c>
      <c r="I997" s="261" t="s">
        <v>323</v>
      </c>
      <c r="J997" s="261" t="s">
        <v>323</v>
      </c>
      <c r="K997" s="261" t="s">
        <v>323</v>
      </c>
      <c r="L997" s="261" t="s">
        <v>323</v>
      </c>
      <c r="AR997" s="261" t="e">
        <v>#N/A</v>
      </c>
    </row>
    <row r="998" spans="1:44" s="261" customFormat="1">
      <c r="A998" s="261">
        <v>123010</v>
      </c>
      <c r="B998" s="43" t="s">
        <v>3767</v>
      </c>
      <c r="C998" s="261" t="s">
        <v>324</v>
      </c>
      <c r="D998" s="261" t="s">
        <v>324</v>
      </c>
      <c r="E998" s="261" t="s">
        <v>324</v>
      </c>
      <c r="F998" s="261" t="s">
        <v>324</v>
      </c>
      <c r="G998" s="261" t="s">
        <v>323</v>
      </c>
      <c r="H998" s="261" t="s">
        <v>323</v>
      </c>
      <c r="I998" s="261" t="s">
        <v>323</v>
      </c>
      <c r="J998" s="261" t="s">
        <v>323</v>
      </c>
      <c r="K998" s="261" t="s">
        <v>323</v>
      </c>
      <c r="L998" s="261" t="s">
        <v>323</v>
      </c>
      <c r="AR998" s="261" t="e">
        <v>#N/A</v>
      </c>
    </row>
    <row r="999" spans="1:44" s="261" customFormat="1">
      <c r="A999" s="261">
        <v>123011</v>
      </c>
      <c r="B999" s="43" t="s">
        <v>3767</v>
      </c>
      <c r="C999" s="261" t="s">
        <v>324</v>
      </c>
      <c r="D999" s="261" t="s">
        <v>324</v>
      </c>
      <c r="E999" s="261" t="s">
        <v>324</v>
      </c>
      <c r="F999" s="261" t="s">
        <v>324</v>
      </c>
      <c r="G999" s="261" t="s">
        <v>324</v>
      </c>
      <c r="H999" s="261" t="s">
        <v>323</v>
      </c>
      <c r="I999" s="261" t="s">
        <v>323</v>
      </c>
      <c r="J999" s="261" t="s">
        <v>323</v>
      </c>
      <c r="K999" s="261" t="s">
        <v>323</v>
      </c>
      <c r="L999" s="261" t="s">
        <v>323</v>
      </c>
      <c r="AR999" s="261" t="e">
        <v>#N/A</v>
      </c>
    </row>
    <row r="1000" spans="1:44" s="261" customFormat="1">
      <c r="A1000" s="261">
        <v>123012</v>
      </c>
      <c r="B1000" s="43" t="s">
        <v>3767</v>
      </c>
      <c r="C1000" s="261" t="s">
        <v>324</v>
      </c>
      <c r="D1000" s="261" t="s">
        <v>324</v>
      </c>
      <c r="E1000" s="261" t="s">
        <v>324</v>
      </c>
      <c r="F1000" s="261" t="s">
        <v>324</v>
      </c>
      <c r="G1000" s="261" t="s">
        <v>324</v>
      </c>
      <c r="H1000" s="261" t="s">
        <v>323</v>
      </c>
      <c r="I1000" s="261" t="s">
        <v>323</v>
      </c>
      <c r="J1000" s="261" t="s">
        <v>323</v>
      </c>
      <c r="K1000" s="261" t="s">
        <v>323</v>
      </c>
      <c r="L1000" s="261" t="s">
        <v>323</v>
      </c>
      <c r="AR1000" s="261" t="e">
        <v>#N/A</v>
      </c>
    </row>
    <row r="1001" spans="1:44" s="261" customFormat="1">
      <c r="A1001" s="261">
        <v>123013</v>
      </c>
      <c r="B1001" s="43" t="s">
        <v>3767</v>
      </c>
      <c r="C1001" s="261" t="s">
        <v>324</v>
      </c>
      <c r="D1001" s="261" t="s">
        <v>324</v>
      </c>
      <c r="E1001" s="261" t="s">
        <v>324</v>
      </c>
      <c r="F1001" s="261" t="s">
        <v>324</v>
      </c>
      <c r="G1001" s="261" t="s">
        <v>324</v>
      </c>
      <c r="H1001" s="261" t="s">
        <v>323</v>
      </c>
      <c r="I1001" s="261" t="s">
        <v>323</v>
      </c>
      <c r="J1001" s="261" t="s">
        <v>323</v>
      </c>
      <c r="K1001" s="261" t="s">
        <v>323</v>
      </c>
      <c r="L1001" s="261" t="s">
        <v>323</v>
      </c>
      <c r="AR1001" s="261" t="e">
        <v>#N/A</v>
      </c>
    </row>
    <row r="1002" spans="1:44" s="261" customFormat="1">
      <c r="A1002" s="261">
        <v>123014</v>
      </c>
      <c r="B1002" s="43" t="s">
        <v>3767</v>
      </c>
      <c r="C1002" s="261" t="s">
        <v>324</v>
      </c>
      <c r="D1002" s="261" t="s">
        <v>324</v>
      </c>
      <c r="E1002" s="261" t="s">
        <v>324</v>
      </c>
      <c r="F1002" s="261" t="s">
        <v>324</v>
      </c>
      <c r="G1002" s="261" t="s">
        <v>324</v>
      </c>
      <c r="H1002" s="261" t="s">
        <v>323</v>
      </c>
      <c r="I1002" s="261" t="s">
        <v>323</v>
      </c>
      <c r="J1002" s="261" t="s">
        <v>323</v>
      </c>
      <c r="K1002" s="261" t="s">
        <v>323</v>
      </c>
      <c r="L1002" s="261" t="s">
        <v>323</v>
      </c>
      <c r="AR1002" s="261" t="e">
        <v>#N/A</v>
      </c>
    </row>
    <row r="1003" spans="1:44" s="261" customFormat="1">
      <c r="A1003" s="261">
        <v>123015</v>
      </c>
      <c r="B1003" s="43" t="s">
        <v>3767</v>
      </c>
      <c r="C1003" s="261" t="s">
        <v>324</v>
      </c>
      <c r="D1003" s="261" t="s">
        <v>324</v>
      </c>
      <c r="E1003" s="261" t="s">
        <v>324</v>
      </c>
      <c r="F1003" s="261" t="s">
        <v>324</v>
      </c>
      <c r="G1003" s="261" t="s">
        <v>324</v>
      </c>
      <c r="H1003" s="261" t="s">
        <v>323</v>
      </c>
      <c r="I1003" s="261" t="s">
        <v>323</v>
      </c>
      <c r="J1003" s="261" t="s">
        <v>323</v>
      </c>
      <c r="K1003" s="261" t="s">
        <v>323</v>
      </c>
      <c r="L1003" s="261" t="s">
        <v>323</v>
      </c>
      <c r="AR1003" s="261" t="e">
        <v>#N/A</v>
      </c>
    </row>
    <row r="1004" spans="1:44" s="261" customFormat="1">
      <c r="A1004" s="261">
        <v>123016</v>
      </c>
      <c r="B1004" s="43" t="s">
        <v>3767</v>
      </c>
      <c r="C1004" s="261" t="s">
        <v>324</v>
      </c>
      <c r="D1004" s="261" t="s">
        <v>324</v>
      </c>
      <c r="E1004" s="261" t="s">
        <v>324</v>
      </c>
      <c r="F1004" s="261" t="s">
        <v>324</v>
      </c>
      <c r="G1004" s="261" t="s">
        <v>324</v>
      </c>
      <c r="H1004" s="261" t="s">
        <v>323</v>
      </c>
      <c r="I1004" s="261" t="s">
        <v>323</v>
      </c>
      <c r="J1004" s="261" t="s">
        <v>323</v>
      </c>
      <c r="K1004" s="261" t="s">
        <v>323</v>
      </c>
      <c r="L1004" s="261" t="s">
        <v>323</v>
      </c>
      <c r="AR1004" s="261" t="e">
        <v>#N/A</v>
      </c>
    </row>
    <row r="1005" spans="1:44" s="261" customFormat="1">
      <c r="A1005" s="261">
        <v>123017</v>
      </c>
      <c r="B1005" s="43" t="s">
        <v>3767</v>
      </c>
      <c r="C1005" s="261" t="s">
        <v>324</v>
      </c>
      <c r="D1005" s="261" t="s">
        <v>324</v>
      </c>
      <c r="E1005" s="261" t="s">
        <v>324</v>
      </c>
      <c r="F1005" s="261" t="s">
        <v>323</v>
      </c>
      <c r="G1005" s="261" t="s">
        <v>323</v>
      </c>
      <c r="H1005" s="261" t="s">
        <v>323</v>
      </c>
      <c r="I1005" s="261" t="s">
        <v>323</v>
      </c>
      <c r="J1005" s="261" t="s">
        <v>323</v>
      </c>
      <c r="K1005" s="261" t="s">
        <v>323</v>
      </c>
      <c r="L1005" s="261" t="s">
        <v>323</v>
      </c>
      <c r="AR1005" s="261" t="e">
        <v>#N/A</v>
      </c>
    </row>
    <row r="1006" spans="1:44" s="261" customFormat="1">
      <c r="A1006" s="261">
        <v>123018</v>
      </c>
      <c r="B1006" s="43" t="s">
        <v>3767</v>
      </c>
      <c r="C1006" s="261" t="s">
        <v>324</v>
      </c>
      <c r="D1006" s="261" t="s">
        <v>324</v>
      </c>
      <c r="E1006" s="261" t="s">
        <v>324</v>
      </c>
      <c r="F1006" s="261" t="s">
        <v>324</v>
      </c>
      <c r="G1006" s="261" t="s">
        <v>324</v>
      </c>
      <c r="H1006" s="261" t="s">
        <v>323</v>
      </c>
      <c r="I1006" s="261" t="s">
        <v>323</v>
      </c>
      <c r="J1006" s="261" t="s">
        <v>323</v>
      </c>
      <c r="K1006" s="261" t="s">
        <v>323</v>
      </c>
      <c r="L1006" s="261" t="s">
        <v>323</v>
      </c>
      <c r="AR1006" s="261" t="e">
        <v>#N/A</v>
      </c>
    </row>
    <row r="1007" spans="1:44" s="261" customFormat="1">
      <c r="A1007" s="261">
        <v>123019</v>
      </c>
      <c r="B1007" s="43" t="s">
        <v>3767</v>
      </c>
      <c r="C1007" s="261" t="s">
        <v>324</v>
      </c>
      <c r="D1007" s="261" t="s">
        <v>324</v>
      </c>
      <c r="E1007" s="261" t="s">
        <v>324</v>
      </c>
      <c r="F1007" s="261" t="s">
        <v>324</v>
      </c>
      <c r="G1007" s="261" t="s">
        <v>324</v>
      </c>
      <c r="H1007" s="261" t="s">
        <v>323</v>
      </c>
      <c r="I1007" s="261" t="s">
        <v>323</v>
      </c>
      <c r="J1007" s="261" t="s">
        <v>323</v>
      </c>
      <c r="K1007" s="261" t="s">
        <v>323</v>
      </c>
      <c r="L1007" s="261" t="s">
        <v>323</v>
      </c>
      <c r="AR1007" s="261" t="e">
        <v>#N/A</v>
      </c>
    </row>
    <row r="1008" spans="1:44" s="261" customFormat="1">
      <c r="A1008" s="261">
        <v>123020</v>
      </c>
      <c r="B1008" s="43" t="s">
        <v>3767</v>
      </c>
      <c r="C1008" s="261" t="s">
        <v>324</v>
      </c>
      <c r="D1008" s="261" t="s">
        <v>324</v>
      </c>
      <c r="E1008" s="261" t="s">
        <v>324</v>
      </c>
      <c r="F1008" s="261" t="s">
        <v>323</v>
      </c>
      <c r="G1008" s="261" t="s">
        <v>323</v>
      </c>
      <c r="H1008" s="261" t="s">
        <v>323</v>
      </c>
      <c r="I1008" s="261" t="s">
        <v>323</v>
      </c>
      <c r="J1008" s="261" t="s">
        <v>323</v>
      </c>
      <c r="K1008" s="261" t="s">
        <v>323</v>
      </c>
      <c r="L1008" s="261" t="s">
        <v>323</v>
      </c>
      <c r="AR1008" s="261" t="e">
        <v>#N/A</v>
      </c>
    </row>
    <row r="1009" spans="1:44" s="261" customFormat="1">
      <c r="A1009" s="261">
        <v>123021</v>
      </c>
      <c r="B1009" s="43" t="s">
        <v>3767</v>
      </c>
      <c r="C1009" s="261" t="s">
        <v>324</v>
      </c>
      <c r="D1009" s="261" t="s">
        <v>324</v>
      </c>
      <c r="E1009" s="261" t="s">
        <v>324</v>
      </c>
      <c r="F1009" s="261" t="s">
        <v>323</v>
      </c>
      <c r="G1009" s="261" t="s">
        <v>323</v>
      </c>
      <c r="H1009" s="261" t="s">
        <v>323</v>
      </c>
      <c r="I1009" s="261" t="s">
        <v>323</v>
      </c>
      <c r="J1009" s="261" t="s">
        <v>323</v>
      </c>
      <c r="K1009" s="261" t="s">
        <v>323</v>
      </c>
      <c r="L1009" s="261" t="s">
        <v>323</v>
      </c>
      <c r="AR1009" s="261" t="e">
        <v>#N/A</v>
      </c>
    </row>
    <row r="1010" spans="1:44" s="261" customFormat="1">
      <c r="A1010" s="261">
        <v>123022</v>
      </c>
      <c r="B1010" s="43" t="s">
        <v>3767</v>
      </c>
      <c r="C1010" s="261" t="s">
        <v>323</v>
      </c>
      <c r="D1010" s="261" t="s">
        <v>323</v>
      </c>
      <c r="E1010" s="261" t="s">
        <v>324</v>
      </c>
      <c r="F1010" s="261" t="s">
        <v>324</v>
      </c>
      <c r="G1010" s="261" t="s">
        <v>323</v>
      </c>
      <c r="H1010" s="261" t="s">
        <v>323</v>
      </c>
      <c r="I1010" s="261" t="s">
        <v>323</v>
      </c>
      <c r="J1010" s="261" t="s">
        <v>323</v>
      </c>
      <c r="K1010" s="261" t="s">
        <v>323</v>
      </c>
      <c r="L1010" s="261" t="s">
        <v>323</v>
      </c>
      <c r="AR1010" s="261" t="e">
        <v>#N/A</v>
      </c>
    </row>
    <row r="1011" spans="1:44" s="261" customFormat="1">
      <c r="A1011" s="261">
        <v>123023</v>
      </c>
      <c r="B1011" s="43" t="s">
        <v>3767</v>
      </c>
      <c r="C1011" s="261" t="s">
        <v>324</v>
      </c>
      <c r="D1011" s="261" t="s">
        <v>323</v>
      </c>
      <c r="E1011" s="261" t="s">
        <v>323</v>
      </c>
      <c r="F1011" s="261" t="s">
        <v>324</v>
      </c>
      <c r="G1011" s="261" t="s">
        <v>323</v>
      </c>
      <c r="H1011" s="261" t="s">
        <v>323</v>
      </c>
      <c r="I1011" s="261" t="s">
        <v>323</v>
      </c>
      <c r="J1011" s="261" t="s">
        <v>323</v>
      </c>
      <c r="K1011" s="261" t="s">
        <v>323</v>
      </c>
      <c r="L1011" s="261" t="s">
        <v>323</v>
      </c>
      <c r="AR1011" s="261" t="e">
        <v>#N/A</v>
      </c>
    </row>
    <row r="1012" spans="1:44" s="261" customFormat="1">
      <c r="A1012" s="261">
        <v>123024</v>
      </c>
      <c r="B1012" s="43" t="s">
        <v>3767</v>
      </c>
      <c r="C1012" s="261" t="s">
        <v>324</v>
      </c>
      <c r="D1012" s="261" t="s">
        <v>324</v>
      </c>
      <c r="E1012" s="261" t="s">
        <v>324</v>
      </c>
      <c r="F1012" s="261" t="s">
        <v>324</v>
      </c>
      <c r="G1012" s="261" t="s">
        <v>324</v>
      </c>
      <c r="H1012" s="261" t="s">
        <v>323</v>
      </c>
      <c r="I1012" s="261" t="s">
        <v>323</v>
      </c>
      <c r="J1012" s="261" t="s">
        <v>323</v>
      </c>
      <c r="K1012" s="261" t="s">
        <v>323</v>
      </c>
      <c r="L1012" s="261" t="s">
        <v>323</v>
      </c>
      <c r="AR1012" s="261" t="e">
        <v>#N/A</v>
      </c>
    </row>
    <row r="1013" spans="1:44" s="261" customFormat="1">
      <c r="A1013" s="261">
        <v>123025</v>
      </c>
      <c r="B1013" s="43" t="s">
        <v>3767</v>
      </c>
      <c r="C1013" s="261" t="s">
        <v>324</v>
      </c>
      <c r="D1013" s="261" t="s">
        <v>323</v>
      </c>
      <c r="E1013" s="261" t="s">
        <v>324</v>
      </c>
      <c r="F1013" s="261" t="s">
        <v>324</v>
      </c>
      <c r="G1013" s="261" t="s">
        <v>323</v>
      </c>
      <c r="H1013" s="261" t="s">
        <v>323</v>
      </c>
      <c r="I1013" s="261" t="s">
        <v>323</v>
      </c>
      <c r="J1013" s="261" t="s">
        <v>323</v>
      </c>
      <c r="K1013" s="261" t="s">
        <v>323</v>
      </c>
      <c r="L1013" s="261" t="s">
        <v>323</v>
      </c>
      <c r="AR1013" s="261" t="e">
        <v>#N/A</v>
      </c>
    </row>
    <row r="1014" spans="1:44" s="261" customFormat="1">
      <c r="A1014" s="261">
        <v>123026</v>
      </c>
      <c r="B1014" s="43" t="s">
        <v>3767</v>
      </c>
      <c r="C1014" s="261" t="s">
        <v>324</v>
      </c>
      <c r="D1014" s="261" t="s">
        <v>324</v>
      </c>
      <c r="E1014" s="261" t="s">
        <v>324</v>
      </c>
      <c r="F1014" s="261" t="s">
        <v>324</v>
      </c>
      <c r="G1014" s="261" t="s">
        <v>324</v>
      </c>
      <c r="H1014" s="261" t="s">
        <v>323</v>
      </c>
      <c r="I1014" s="261" t="s">
        <v>323</v>
      </c>
      <c r="J1014" s="261" t="s">
        <v>323</v>
      </c>
      <c r="K1014" s="261" t="s">
        <v>323</v>
      </c>
      <c r="L1014" s="261" t="s">
        <v>323</v>
      </c>
      <c r="AR1014" s="261" t="e">
        <v>#N/A</v>
      </c>
    </row>
    <row r="1015" spans="1:44" s="261" customFormat="1">
      <c r="A1015" s="261">
        <v>123027</v>
      </c>
      <c r="B1015" s="43" t="s">
        <v>3767</v>
      </c>
      <c r="C1015" s="261" t="s">
        <v>324</v>
      </c>
      <c r="D1015" s="261" t="s">
        <v>324</v>
      </c>
      <c r="E1015" s="261" t="s">
        <v>323</v>
      </c>
      <c r="F1015" s="261" t="s">
        <v>323</v>
      </c>
      <c r="G1015" s="261" t="s">
        <v>323</v>
      </c>
      <c r="H1015" s="261" t="s">
        <v>323</v>
      </c>
      <c r="I1015" s="261" t="s">
        <v>323</v>
      </c>
      <c r="J1015" s="261" t="s">
        <v>323</v>
      </c>
      <c r="K1015" s="261" t="s">
        <v>323</v>
      </c>
      <c r="L1015" s="261" t="s">
        <v>323</v>
      </c>
      <c r="AR1015" s="261" t="e">
        <v>#N/A</v>
      </c>
    </row>
    <row r="1016" spans="1:44" s="261" customFormat="1">
      <c r="A1016" s="261">
        <v>123028</v>
      </c>
      <c r="B1016" s="43" t="s">
        <v>3767</v>
      </c>
      <c r="C1016" s="261" t="s">
        <v>324</v>
      </c>
      <c r="D1016" s="261" t="s">
        <v>324</v>
      </c>
      <c r="E1016" s="261" t="s">
        <v>324</v>
      </c>
      <c r="F1016" s="261" t="s">
        <v>324</v>
      </c>
      <c r="G1016" s="261" t="s">
        <v>324</v>
      </c>
      <c r="H1016" s="261" t="s">
        <v>323</v>
      </c>
      <c r="I1016" s="261" t="s">
        <v>323</v>
      </c>
      <c r="J1016" s="261" t="s">
        <v>323</v>
      </c>
      <c r="K1016" s="261" t="s">
        <v>323</v>
      </c>
      <c r="L1016" s="261" t="s">
        <v>323</v>
      </c>
      <c r="AR1016" s="261" t="e">
        <v>#N/A</v>
      </c>
    </row>
    <row r="1017" spans="1:44" s="261" customFormat="1">
      <c r="A1017" s="261">
        <v>123029</v>
      </c>
      <c r="B1017" s="43" t="s">
        <v>3767</v>
      </c>
      <c r="C1017" s="261" t="s">
        <v>324</v>
      </c>
      <c r="D1017" s="261" t="s">
        <v>324</v>
      </c>
      <c r="E1017" s="261" t="s">
        <v>324</v>
      </c>
      <c r="F1017" s="261" t="s">
        <v>323</v>
      </c>
      <c r="G1017" s="261" t="s">
        <v>323</v>
      </c>
      <c r="H1017" s="261" t="s">
        <v>323</v>
      </c>
      <c r="I1017" s="261" t="s">
        <v>323</v>
      </c>
      <c r="J1017" s="261" t="s">
        <v>323</v>
      </c>
      <c r="K1017" s="261" t="s">
        <v>323</v>
      </c>
      <c r="L1017" s="261" t="s">
        <v>323</v>
      </c>
      <c r="AR1017" s="261" t="e">
        <v>#N/A</v>
      </c>
    </row>
    <row r="1018" spans="1:44" s="261" customFormat="1">
      <c r="A1018" s="261">
        <v>123030</v>
      </c>
      <c r="B1018" s="43" t="s">
        <v>3767</v>
      </c>
      <c r="C1018" s="261" t="s">
        <v>324</v>
      </c>
      <c r="D1018" s="261" t="s">
        <v>324</v>
      </c>
      <c r="E1018" s="261" t="s">
        <v>324</v>
      </c>
      <c r="F1018" s="261" t="s">
        <v>324</v>
      </c>
      <c r="G1018" s="261" t="s">
        <v>324</v>
      </c>
      <c r="H1018" s="261" t="s">
        <v>323</v>
      </c>
      <c r="I1018" s="261" t="s">
        <v>323</v>
      </c>
      <c r="J1018" s="261" t="s">
        <v>323</v>
      </c>
      <c r="K1018" s="261" t="s">
        <v>323</v>
      </c>
      <c r="L1018" s="261" t="s">
        <v>323</v>
      </c>
      <c r="AR1018" s="261" t="e">
        <v>#N/A</v>
      </c>
    </row>
    <row r="1019" spans="1:44" s="261" customFormat="1">
      <c r="A1019" s="261">
        <v>123031</v>
      </c>
      <c r="B1019" s="43" t="s">
        <v>3767</v>
      </c>
      <c r="C1019" s="261" t="s">
        <v>324</v>
      </c>
      <c r="D1019" s="261" t="s">
        <v>324</v>
      </c>
      <c r="E1019" s="261" t="s">
        <v>323</v>
      </c>
      <c r="F1019" s="261" t="s">
        <v>323</v>
      </c>
      <c r="G1019" s="261" t="s">
        <v>323</v>
      </c>
      <c r="H1019" s="261" t="s">
        <v>323</v>
      </c>
      <c r="I1019" s="261" t="s">
        <v>323</v>
      </c>
      <c r="J1019" s="261" t="s">
        <v>323</v>
      </c>
      <c r="K1019" s="261" t="s">
        <v>323</v>
      </c>
      <c r="L1019" s="261" t="s">
        <v>323</v>
      </c>
      <c r="AR1019" s="261" t="e">
        <v>#N/A</v>
      </c>
    </row>
    <row r="1020" spans="1:44" s="261" customFormat="1">
      <c r="A1020" s="261">
        <v>123032</v>
      </c>
      <c r="B1020" s="43" t="s">
        <v>3767</v>
      </c>
      <c r="C1020" s="261" t="s">
        <v>324</v>
      </c>
      <c r="D1020" s="261" t="s">
        <v>324</v>
      </c>
      <c r="E1020" s="261" t="s">
        <v>324</v>
      </c>
      <c r="F1020" s="261" t="s">
        <v>324</v>
      </c>
      <c r="G1020" s="261" t="s">
        <v>324</v>
      </c>
      <c r="H1020" s="261" t="s">
        <v>323</v>
      </c>
      <c r="I1020" s="261" t="s">
        <v>323</v>
      </c>
      <c r="J1020" s="261" t="s">
        <v>323</v>
      </c>
      <c r="K1020" s="261" t="s">
        <v>323</v>
      </c>
      <c r="L1020" s="261" t="s">
        <v>323</v>
      </c>
      <c r="AR1020" s="261" t="e">
        <v>#N/A</v>
      </c>
    </row>
    <row r="1021" spans="1:44" s="261" customFormat="1">
      <c r="A1021" s="261">
        <v>123033</v>
      </c>
      <c r="B1021" s="43" t="s">
        <v>3767</v>
      </c>
      <c r="C1021" s="261" t="s">
        <v>324</v>
      </c>
      <c r="D1021" s="261" t="s">
        <v>324</v>
      </c>
      <c r="E1021" s="261" t="s">
        <v>323</v>
      </c>
      <c r="F1021" s="261" t="s">
        <v>323</v>
      </c>
      <c r="G1021" s="261" t="s">
        <v>323</v>
      </c>
      <c r="H1021" s="261" t="s">
        <v>323</v>
      </c>
      <c r="I1021" s="261" t="s">
        <v>323</v>
      </c>
      <c r="J1021" s="261" t="s">
        <v>323</v>
      </c>
      <c r="K1021" s="261" t="s">
        <v>323</v>
      </c>
      <c r="L1021" s="261" t="s">
        <v>323</v>
      </c>
      <c r="AR1021" s="261" t="e">
        <v>#N/A</v>
      </c>
    </row>
    <row r="1022" spans="1:44" s="261" customFormat="1">
      <c r="A1022" s="261">
        <v>123034</v>
      </c>
      <c r="B1022" s="43" t="s">
        <v>3767</v>
      </c>
      <c r="C1022" s="261" t="s">
        <v>324</v>
      </c>
      <c r="D1022" s="261" t="s">
        <v>324</v>
      </c>
      <c r="E1022" s="261" t="s">
        <v>324</v>
      </c>
      <c r="F1022" s="261" t="s">
        <v>324</v>
      </c>
      <c r="G1022" s="261" t="s">
        <v>324</v>
      </c>
      <c r="H1022" s="261" t="s">
        <v>323</v>
      </c>
      <c r="I1022" s="261" t="s">
        <v>323</v>
      </c>
      <c r="J1022" s="261" t="s">
        <v>323</v>
      </c>
      <c r="K1022" s="261" t="s">
        <v>323</v>
      </c>
      <c r="L1022" s="261" t="s">
        <v>323</v>
      </c>
      <c r="AR1022" s="261" t="e">
        <v>#N/A</v>
      </c>
    </row>
    <row r="1023" spans="1:44" s="261" customFormat="1">
      <c r="A1023" s="261">
        <v>123035</v>
      </c>
      <c r="B1023" s="43" t="s">
        <v>3767</v>
      </c>
      <c r="C1023" s="261" t="s">
        <v>324</v>
      </c>
      <c r="D1023" s="261" t="s">
        <v>324</v>
      </c>
      <c r="E1023" s="261" t="s">
        <v>324</v>
      </c>
      <c r="F1023" s="261" t="s">
        <v>324</v>
      </c>
      <c r="G1023" s="261" t="s">
        <v>324</v>
      </c>
      <c r="H1023" s="261" t="s">
        <v>323</v>
      </c>
      <c r="I1023" s="261" t="s">
        <v>323</v>
      </c>
      <c r="J1023" s="261" t="s">
        <v>323</v>
      </c>
      <c r="K1023" s="261" t="s">
        <v>323</v>
      </c>
      <c r="L1023" s="261" t="s">
        <v>323</v>
      </c>
      <c r="AR1023" s="261" t="e">
        <v>#N/A</v>
      </c>
    </row>
    <row r="1024" spans="1:44" s="261" customFormat="1">
      <c r="A1024" s="261">
        <v>123036</v>
      </c>
      <c r="B1024" s="43" t="s">
        <v>3767</v>
      </c>
      <c r="C1024" s="261" t="s">
        <v>324</v>
      </c>
      <c r="D1024" s="261" t="s">
        <v>323</v>
      </c>
      <c r="E1024" s="261" t="s">
        <v>324</v>
      </c>
      <c r="F1024" s="261" t="s">
        <v>324</v>
      </c>
      <c r="G1024" s="261" t="s">
        <v>323</v>
      </c>
      <c r="H1024" s="261" t="s">
        <v>323</v>
      </c>
      <c r="I1024" s="261" t="s">
        <v>323</v>
      </c>
      <c r="J1024" s="261" t="s">
        <v>323</v>
      </c>
      <c r="K1024" s="261" t="s">
        <v>323</v>
      </c>
      <c r="L1024" s="261" t="s">
        <v>323</v>
      </c>
      <c r="AR1024" s="261" t="e">
        <v>#N/A</v>
      </c>
    </row>
    <row r="1025" spans="1:44" s="261" customFormat="1">
      <c r="A1025" s="261">
        <v>123038</v>
      </c>
      <c r="B1025" s="43" t="s">
        <v>3767</v>
      </c>
      <c r="C1025" s="261" t="s">
        <v>324</v>
      </c>
      <c r="D1025" s="261" t="s">
        <v>324</v>
      </c>
      <c r="E1025" s="261" t="s">
        <v>324</v>
      </c>
      <c r="F1025" s="261" t="s">
        <v>324</v>
      </c>
      <c r="G1025" s="261" t="s">
        <v>324</v>
      </c>
      <c r="H1025" s="261" t="s">
        <v>323</v>
      </c>
      <c r="I1025" s="261" t="s">
        <v>323</v>
      </c>
      <c r="J1025" s="261" t="s">
        <v>323</v>
      </c>
      <c r="K1025" s="261" t="s">
        <v>323</v>
      </c>
      <c r="L1025" s="261" t="s">
        <v>323</v>
      </c>
      <c r="AR1025" s="261" t="e">
        <v>#N/A</v>
      </c>
    </row>
    <row r="1026" spans="1:44" s="261" customFormat="1">
      <c r="A1026" s="261">
        <v>123039</v>
      </c>
      <c r="B1026" s="43" t="s">
        <v>3767</v>
      </c>
      <c r="C1026" s="261" t="s">
        <v>324</v>
      </c>
      <c r="D1026" s="261" t="s">
        <v>324</v>
      </c>
      <c r="E1026" s="261" t="s">
        <v>324</v>
      </c>
      <c r="F1026" s="261" t="s">
        <v>324</v>
      </c>
      <c r="G1026" s="261" t="s">
        <v>324</v>
      </c>
      <c r="H1026" s="261" t="s">
        <v>323</v>
      </c>
      <c r="I1026" s="261" t="s">
        <v>323</v>
      </c>
      <c r="J1026" s="261" t="s">
        <v>323</v>
      </c>
      <c r="K1026" s="261" t="s">
        <v>323</v>
      </c>
      <c r="L1026" s="261" t="s">
        <v>323</v>
      </c>
      <c r="AR1026" s="261" t="e">
        <v>#N/A</v>
      </c>
    </row>
    <row r="1027" spans="1:44" s="261" customFormat="1">
      <c r="A1027" s="261">
        <v>123040</v>
      </c>
      <c r="B1027" s="43" t="s">
        <v>3767</v>
      </c>
      <c r="C1027" s="261" t="s">
        <v>324</v>
      </c>
      <c r="D1027" s="261" t="s">
        <v>323</v>
      </c>
      <c r="E1027" s="261" t="s">
        <v>324</v>
      </c>
      <c r="F1027" s="261" t="s">
        <v>323</v>
      </c>
      <c r="G1027" s="261" t="s">
        <v>323</v>
      </c>
      <c r="H1027" s="261" t="s">
        <v>323</v>
      </c>
      <c r="I1027" s="261" t="s">
        <v>323</v>
      </c>
      <c r="J1027" s="261" t="s">
        <v>323</v>
      </c>
      <c r="K1027" s="261" t="s">
        <v>323</v>
      </c>
      <c r="L1027" s="261" t="s">
        <v>323</v>
      </c>
      <c r="AR1027" s="261" t="e">
        <v>#N/A</v>
      </c>
    </row>
    <row r="1028" spans="1:44" s="261" customFormat="1">
      <c r="A1028" s="261">
        <v>123041</v>
      </c>
      <c r="B1028" s="43" t="s">
        <v>3767</v>
      </c>
      <c r="C1028" s="261" t="s">
        <v>324</v>
      </c>
      <c r="D1028" s="261" t="s">
        <v>324</v>
      </c>
      <c r="E1028" s="261" t="s">
        <v>324</v>
      </c>
      <c r="F1028" s="261" t="s">
        <v>323</v>
      </c>
      <c r="G1028" s="261" t="s">
        <v>323</v>
      </c>
      <c r="H1028" s="261" t="s">
        <v>323</v>
      </c>
      <c r="I1028" s="261" t="s">
        <v>323</v>
      </c>
      <c r="J1028" s="261" t="s">
        <v>323</v>
      </c>
      <c r="K1028" s="261" t="s">
        <v>323</v>
      </c>
      <c r="L1028" s="261" t="s">
        <v>323</v>
      </c>
      <c r="AR1028" s="261" t="e">
        <v>#N/A</v>
      </c>
    </row>
    <row r="1029" spans="1:44" s="261" customFormat="1">
      <c r="A1029" s="261">
        <v>123042</v>
      </c>
      <c r="B1029" s="43" t="s">
        <v>3767</v>
      </c>
      <c r="C1029" s="261" t="s">
        <v>324</v>
      </c>
      <c r="D1029" s="261" t="s">
        <v>324</v>
      </c>
      <c r="E1029" s="261" t="s">
        <v>324</v>
      </c>
      <c r="F1029" s="261" t="s">
        <v>324</v>
      </c>
      <c r="G1029" s="261" t="s">
        <v>324</v>
      </c>
      <c r="H1029" s="261" t="s">
        <v>323</v>
      </c>
      <c r="I1029" s="261" t="s">
        <v>323</v>
      </c>
      <c r="J1029" s="261" t="s">
        <v>323</v>
      </c>
      <c r="K1029" s="261" t="s">
        <v>323</v>
      </c>
      <c r="L1029" s="261" t="s">
        <v>323</v>
      </c>
      <c r="AR1029" s="261" t="e">
        <v>#N/A</v>
      </c>
    </row>
    <row r="1030" spans="1:44" s="261" customFormat="1">
      <c r="A1030" s="261">
        <v>123043</v>
      </c>
      <c r="B1030" s="43" t="s">
        <v>3767</v>
      </c>
      <c r="C1030" s="261" t="s">
        <v>323</v>
      </c>
      <c r="D1030" s="261" t="s">
        <v>323</v>
      </c>
      <c r="E1030" s="261" t="s">
        <v>324</v>
      </c>
      <c r="F1030" s="261" t="s">
        <v>324</v>
      </c>
      <c r="G1030" s="261" t="s">
        <v>323</v>
      </c>
      <c r="H1030" s="261" t="s">
        <v>323</v>
      </c>
      <c r="I1030" s="261" t="s">
        <v>323</v>
      </c>
      <c r="J1030" s="261" t="s">
        <v>323</v>
      </c>
      <c r="K1030" s="261" t="s">
        <v>323</v>
      </c>
      <c r="L1030" s="261" t="s">
        <v>323</v>
      </c>
      <c r="AR1030" s="261" t="e">
        <v>#N/A</v>
      </c>
    </row>
    <row r="1031" spans="1:44" s="261" customFormat="1">
      <c r="A1031" s="261">
        <v>123044</v>
      </c>
      <c r="B1031" s="43" t="s">
        <v>3767</v>
      </c>
      <c r="C1031" s="261" t="s">
        <v>324</v>
      </c>
      <c r="D1031" s="261" t="s">
        <v>324</v>
      </c>
      <c r="E1031" s="261" t="s">
        <v>324</v>
      </c>
      <c r="F1031" s="261" t="s">
        <v>324</v>
      </c>
      <c r="G1031" s="261" t="s">
        <v>324</v>
      </c>
      <c r="H1031" s="261" t="s">
        <v>323</v>
      </c>
      <c r="I1031" s="261" t="s">
        <v>323</v>
      </c>
      <c r="J1031" s="261" t="s">
        <v>323</v>
      </c>
      <c r="K1031" s="261" t="s">
        <v>323</v>
      </c>
      <c r="L1031" s="261" t="s">
        <v>323</v>
      </c>
      <c r="AR1031" s="261" t="e">
        <v>#N/A</v>
      </c>
    </row>
    <row r="1032" spans="1:44" s="261" customFormat="1">
      <c r="A1032" s="261">
        <v>123045</v>
      </c>
      <c r="B1032" s="43" t="s">
        <v>3767</v>
      </c>
      <c r="C1032" s="261" t="s">
        <v>324</v>
      </c>
      <c r="D1032" s="261" t="s">
        <v>324</v>
      </c>
      <c r="E1032" s="261" t="s">
        <v>324</v>
      </c>
      <c r="F1032" s="261" t="s">
        <v>324</v>
      </c>
      <c r="G1032" s="261" t="s">
        <v>324</v>
      </c>
      <c r="H1032" s="261" t="s">
        <v>323</v>
      </c>
      <c r="I1032" s="261" t="s">
        <v>323</v>
      </c>
      <c r="J1032" s="261" t="s">
        <v>323</v>
      </c>
      <c r="K1032" s="261" t="s">
        <v>323</v>
      </c>
      <c r="L1032" s="261" t="s">
        <v>323</v>
      </c>
      <c r="AR1032" s="261" t="e">
        <v>#N/A</v>
      </c>
    </row>
    <row r="1033" spans="1:44" s="261" customFormat="1">
      <c r="A1033" s="261">
        <v>123046</v>
      </c>
      <c r="B1033" s="43" t="s">
        <v>3767</v>
      </c>
      <c r="C1033" s="261" t="s">
        <v>324</v>
      </c>
      <c r="D1033" s="261" t="s">
        <v>324</v>
      </c>
      <c r="E1033" s="261" t="s">
        <v>324</v>
      </c>
      <c r="F1033" s="261" t="s">
        <v>324</v>
      </c>
      <c r="G1033" s="261" t="s">
        <v>323</v>
      </c>
      <c r="H1033" s="261" t="s">
        <v>323</v>
      </c>
      <c r="I1033" s="261" t="s">
        <v>323</v>
      </c>
      <c r="J1033" s="261" t="s">
        <v>323</v>
      </c>
      <c r="K1033" s="261" t="s">
        <v>323</v>
      </c>
      <c r="L1033" s="261" t="s">
        <v>323</v>
      </c>
      <c r="AR1033" s="261" t="e">
        <v>#N/A</v>
      </c>
    </row>
    <row r="1034" spans="1:44" s="261" customFormat="1">
      <c r="A1034" s="261">
        <v>123047</v>
      </c>
      <c r="B1034" s="43" t="s">
        <v>3767</v>
      </c>
      <c r="C1034" s="261" t="s">
        <v>324</v>
      </c>
      <c r="D1034" s="261" t="s">
        <v>324</v>
      </c>
      <c r="E1034" s="261" t="s">
        <v>324</v>
      </c>
      <c r="F1034" s="261" t="s">
        <v>324</v>
      </c>
      <c r="G1034" s="261" t="s">
        <v>324</v>
      </c>
      <c r="H1034" s="261" t="s">
        <v>323</v>
      </c>
      <c r="I1034" s="261" t="s">
        <v>323</v>
      </c>
      <c r="J1034" s="261" t="s">
        <v>323</v>
      </c>
      <c r="K1034" s="261" t="s">
        <v>323</v>
      </c>
      <c r="L1034" s="261" t="s">
        <v>323</v>
      </c>
      <c r="AR1034" s="261" t="e">
        <v>#N/A</v>
      </c>
    </row>
    <row r="1035" spans="1:44" s="261" customFormat="1">
      <c r="A1035" s="261">
        <v>123048</v>
      </c>
      <c r="B1035" s="43" t="s">
        <v>3767</v>
      </c>
      <c r="C1035" s="261" t="s">
        <v>324</v>
      </c>
      <c r="D1035" s="261" t="s">
        <v>323</v>
      </c>
      <c r="E1035" s="261" t="s">
        <v>324</v>
      </c>
      <c r="F1035" s="261" t="s">
        <v>324</v>
      </c>
      <c r="G1035" s="261" t="s">
        <v>323</v>
      </c>
      <c r="H1035" s="261" t="s">
        <v>323</v>
      </c>
      <c r="I1035" s="261" t="s">
        <v>323</v>
      </c>
      <c r="J1035" s="261" t="s">
        <v>323</v>
      </c>
      <c r="K1035" s="261" t="s">
        <v>323</v>
      </c>
      <c r="L1035" s="261" t="s">
        <v>323</v>
      </c>
      <c r="AR1035" s="261" t="e">
        <v>#N/A</v>
      </c>
    </row>
    <row r="1036" spans="1:44" s="261" customFormat="1">
      <c r="A1036" s="261">
        <v>123049</v>
      </c>
      <c r="B1036" s="43" t="s">
        <v>3767</v>
      </c>
      <c r="C1036" s="261" t="s">
        <v>324</v>
      </c>
      <c r="D1036" s="261" t="s">
        <v>324</v>
      </c>
      <c r="E1036" s="261" t="s">
        <v>324</v>
      </c>
      <c r="F1036" s="261" t="s">
        <v>324</v>
      </c>
      <c r="G1036" s="261" t="s">
        <v>324</v>
      </c>
      <c r="H1036" s="261" t="s">
        <v>323</v>
      </c>
      <c r="I1036" s="261" t="s">
        <v>323</v>
      </c>
      <c r="J1036" s="261" t="s">
        <v>323</v>
      </c>
      <c r="K1036" s="261" t="s">
        <v>323</v>
      </c>
      <c r="L1036" s="261" t="s">
        <v>323</v>
      </c>
      <c r="AR1036" s="261" t="e">
        <v>#N/A</v>
      </c>
    </row>
    <row r="1037" spans="1:44" s="261" customFormat="1">
      <c r="A1037" s="261">
        <v>123050</v>
      </c>
      <c r="B1037" s="43" t="s">
        <v>3767</v>
      </c>
      <c r="C1037" s="261" t="s">
        <v>324</v>
      </c>
      <c r="D1037" s="261" t="s">
        <v>324</v>
      </c>
      <c r="E1037" s="261" t="s">
        <v>324</v>
      </c>
      <c r="F1037" s="261" t="s">
        <v>324</v>
      </c>
      <c r="G1037" s="261" t="s">
        <v>324</v>
      </c>
      <c r="H1037" s="261" t="s">
        <v>323</v>
      </c>
      <c r="I1037" s="261" t="s">
        <v>323</v>
      </c>
      <c r="J1037" s="261" t="s">
        <v>323</v>
      </c>
      <c r="K1037" s="261" t="s">
        <v>323</v>
      </c>
      <c r="L1037" s="261" t="s">
        <v>323</v>
      </c>
      <c r="AR1037" s="261" t="e">
        <v>#N/A</v>
      </c>
    </row>
    <row r="1038" spans="1:44" s="261" customFormat="1">
      <c r="A1038" s="261">
        <v>123051</v>
      </c>
      <c r="B1038" s="43" t="s">
        <v>3767</v>
      </c>
      <c r="C1038" s="261" t="s">
        <v>324</v>
      </c>
      <c r="D1038" s="261" t="s">
        <v>324</v>
      </c>
      <c r="E1038" s="261" t="s">
        <v>324</v>
      </c>
      <c r="F1038" s="261" t="s">
        <v>324</v>
      </c>
      <c r="G1038" s="261" t="s">
        <v>324</v>
      </c>
      <c r="H1038" s="261" t="s">
        <v>323</v>
      </c>
      <c r="I1038" s="261" t="s">
        <v>323</v>
      </c>
      <c r="J1038" s="261" t="s">
        <v>323</v>
      </c>
      <c r="K1038" s="261" t="s">
        <v>323</v>
      </c>
      <c r="L1038" s="261" t="s">
        <v>323</v>
      </c>
      <c r="AR1038" s="261" t="e">
        <v>#N/A</v>
      </c>
    </row>
    <row r="1039" spans="1:44" s="261" customFormat="1">
      <c r="A1039" s="261">
        <v>123052</v>
      </c>
      <c r="B1039" s="43" t="s">
        <v>3767</v>
      </c>
      <c r="C1039" s="261" t="s">
        <v>324</v>
      </c>
      <c r="D1039" s="261" t="s">
        <v>324</v>
      </c>
      <c r="E1039" s="261" t="s">
        <v>324</v>
      </c>
      <c r="F1039" s="261" t="s">
        <v>324</v>
      </c>
      <c r="G1039" s="261" t="s">
        <v>323</v>
      </c>
      <c r="H1039" s="261" t="s">
        <v>323</v>
      </c>
      <c r="I1039" s="261" t="s">
        <v>323</v>
      </c>
      <c r="J1039" s="261" t="s">
        <v>323</v>
      </c>
      <c r="K1039" s="261" t="s">
        <v>323</v>
      </c>
      <c r="L1039" s="261" t="s">
        <v>323</v>
      </c>
      <c r="AR1039" s="261" t="e">
        <v>#N/A</v>
      </c>
    </row>
    <row r="1040" spans="1:44" s="261" customFormat="1">
      <c r="A1040" s="261">
        <v>123053</v>
      </c>
      <c r="B1040" s="43" t="s">
        <v>3767</v>
      </c>
      <c r="C1040" s="261" t="s">
        <v>324</v>
      </c>
      <c r="D1040" s="261" t="s">
        <v>324</v>
      </c>
      <c r="E1040" s="261" t="s">
        <v>324</v>
      </c>
      <c r="F1040" s="261" t="s">
        <v>324</v>
      </c>
      <c r="G1040" s="261" t="s">
        <v>324</v>
      </c>
      <c r="H1040" s="261" t="s">
        <v>323</v>
      </c>
      <c r="I1040" s="261" t="s">
        <v>323</v>
      </c>
      <c r="J1040" s="261" t="s">
        <v>323</v>
      </c>
      <c r="K1040" s="261" t="s">
        <v>323</v>
      </c>
      <c r="L1040" s="261" t="s">
        <v>323</v>
      </c>
      <c r="AR1040" s="261" t="e">
        <v>#N/A</v>
      </c>
    </row>
    <row r="1041" spans="1:44" s="261" customFormat="1">
      <c r="A1041" s="261">
        <v>123054</v>
      </c>
      <c r="B1041" s="43" t="s">
        <v>3767</v>
      </c>
      <c r="C1041" s="261" t="s">
        <v>324</v>
      </c>
      <c r="D1041" s="261" t="s">
        <v>324</v>
      </c>
      <c r="E1041" s="261" t="s">
        <v>324</v>
      </c>
      <c r="F1041" s="261" t="s">
        <v>324</v>
      </c>
      <c r="G1041" s="261" t="s">
        <v>324</v>
      </c>
      <c r="H1041" s="261" t="s">
        <v>323</v>
      </c>
      <c r="I1041" s="261" t="s">
        <v>323</v>
      </c>
      <c r="J1041" s="261" t="s">
        <v>323</v>
      </c>
      <c r="K1041" s="261" t="s">
        <v>323</v>
      </c>
      <c r="L1041" s="261" t="s">
        <v>323</v>
      </c>
      <c r="AR1041" s="261" t="e">
        <v>#N/A</v>
      </c>
    </row>
    <row r="1042" spans="1:44" s="261" customFormat="1">
      <c r="A1042" s="261">
        <v>123055</v>
      </c>
      <c r="B1042" s="43" t="s">
        <v>3767</v>
      </c>
      <c r="C1042" s="261" t="s">
        <v>324</v>
      </c>
      <c r="D1042" s="261" t="s">
        <v>324</v>
      </c>
      <c r="E1042" s="261" t="s">
        <v>324</v>
      </c>
      <c r="F1042" s="261" t="s">
        <v>324</v>
      </c>
      <c r="G1042" s="261" t="s">
        <v>324</v>
      </c>
      <c r="H1042" s="261" t="s">
        <v>323</v>
      </c>
      <c r="I1042" s="261" t="s">
        <v>323</v>
      </c>
      <c r="J1042" s="261" t="s">
        <v>323</v>
      </c>
      <c r="K1042" s="261" t="s">
        <v>323</v>
      </c>
      <c r="L1042" s="261" t="s">
        <v>323</v>
      </c>
      <c r="AR1042" s="261" t="e">
        <v>#N/A</v>
      </c>
    </row>
    <row r="1043" spans="1:44" s="261" customFormat="1">
      <c r="A1043" s="261">
        <v>123057</v>
      </c>
      <c r="B1043" s="43" t="s">
        <v>3767</v>
      </c>
      <c r="C1043" s="261" t="s">
        <v>324</v>
      </c>
      <c r="D1043" s="261" t="s">
        <v>324</v>
      </c>
      <c r="E1043" s="261" t="s">
        <v>324</v>
      </c>
      <c r="F1043" s="261" t="s">
        <v>324</v>
      </c>
      <c r="G1043" s="261" t="s">
        <v>324</v>
      </c>
      <c r="H1043" s="261" t="s">
        <v>323</v>
      </c>
      <c r="I1043" s="261" t="s">
        <v>323</v>
      </c>
      <c r="J1043" s="261" t="s">
        <v>323</v>
      </c>
      <c r="K1043" s="261" t="s">
        <v>323</v>
      </c>
      <c r="L1043" s="261" t="s">
        <v>323</v>
      </c>
      <c r="AR1043" s="261" t="e">
        <v>#N/A</v>
      </c>
    </row>
    <row r="1044" spans="1:44" s="261" customFormat="1">
      <c r="A1044" s="261">
        <v>123058</v>
      </c>
      <c r="B1044" s="43" t="s">
        <v>3767</v>
      </c>
      <c r="C1044" s="261" t="s">
        <v>324</v>
      </c>
      <c r="D1044" s="261" t="s">
        <v>324</v>
      </c>
      <c r="E1044" s="261" t="s">
        <v>324</v>
      </c>
      <c r="F1044" s="261" t="s">
        <v>323</v>
      </c>
      <c r="G1044" s="261" t="s">
        <v>323</v>
      </c>
      <c r="H1044" s="261" t="s">
        <v>323</v>
      </c>
      <c r="I1044" s="261" t="s">
        <v>323</v>
      </c>
      <c r="J1044" s="261" t="s">
        <v>323</v>
      </c>
      <c r="K1044" s="261" t="s">
        <v>323</v>
      </c>
      <c r="L1044" s="261" t="s">
        <v>323</v>
      </c>
      <c r="AR1044" s="261" t="e">
        <v>#N/A</v>
      </c>
    </row>
    <row r="1045" spans="1:44" s="261" customFormat="1">
      <c r="A1045" s="261">
        <v>123059</v>
      </c>
      <c r="B1045" s="43" t="s">
        <v>3767</v>
      </c>
      <c r="C1045" s="261" t="s">
        <v>324</v>
      </c>
      <c r="D1045" s="261" t="s">
        <v>324</v>
      </c>
      <c r="E1045" s="261" t="s">
        <v>324</v>
      </c>
      <c r="F1045" s="261" t="s">
        <v>324</v>
      </c>
      <c r="G1045" s="261" t="s">
        <v>324</v>
      </c>
      <c r="H1045" s="261" t="s">
        <v>323</v>
      </c>
      <c r="I1045" s="261" t="s">
        <v>323</v>
      </c>
      <c r="J1045" s="261" t="s">
        <v>323</v>
      </c>
      <c r="K1045" s="261" t="s">
        <v>323</v>
      </c>
      <c r="L1045" s="261" t="s">
        <v>323</v>
      </c>
      <c r="AR1045" s="261" t="e">
        <v>#N/A</v>
      </c>
    </row>
    <row r="1046" spans="1:44" s="261" customFormat="1">
      <c r="A1046" s="261">
        <v>123060</v>
      </c>
      <c r="B1046" s="43" t="s">
        <v>3767</v>
      </c>
      <c r="C1046" s="261" t="s">
        <v>324</v>
      </c>
      <c r="D1046" s="261" t="s">
        <v>324</v>
      </c>
      <c r="E1046" s="261" t="s">
        <v>324</v>
      </c>
      <c r="F1046" s="261" t="s">
        <v>324</v>
      </c>
      <c r="G1046" s="261" t="s">
        <v>323</v>
      </c>
      <c r="H1046" s="261" t="s">
        <v>323</v>
      </c>
      <c r="I1046" s="261" t="s">
        <v>323</v>
      </c>
      <c r="J1046" s="261" t="s">
        <v>323</v>
      </c>
      <c r="K1046" s="261" t="s">
        <v>323</v>
      </c>
      <c r="L1046" s="261" t="s">
        <v>323</v>
      </c>
      <c r="AR1046" s="261" t="e">
        <v>#N/A</v>
      </c>
    </row>
    <row r="1047" spans="1:44" s="261" customFormat="1">
      <c r="A1047" s="261">
        <v>123061</v>
      </c>
      <c r="B1047" s="43" t="s">
        <v>3767</v>
      </c>
      <c r="C1047" s="261" t="s">
        <v>324</v>
      </c>
      <c r="D1047" s="261" t="s">
        <v>324</v>
      </c>
      <c r="E1047" s="261" t="s">
        <v>324</v>
      </c>
      <c r="F1047" s="261" t="s">
        <v>324</v>
      </c>
      <c r="G1047" s="261" t="s">
        <v>323</v>
      </c>
      <c r="H1047" s="261" t="s">
        <v>323</v>
      </c>
      <c r="I1047" s="261" t="s">
        <v>323</v>
      </c>
      <c r="J1047" s="261" t="s">
        <v>323</v>
      </c>
      <c r="K1047" s="261" t="s">
        <v>323</v>
      </c>
      <c r="L1047" s="261" t="s">
        <v>323</v>
      </c>
      <c r="AR1047" s="261" t="e">
        <v>#N/A</v>
      </c>
    </row>
    <row r="1048" spans="1:44" s="261" customFormat="1">
      <c r="A1048" s="261">
        <v>123062</v>
      </c>
      <c r="B1048" s="43" t="s">
        <v>3767</v>
      </c>
      <c r="C1048" s="261" t="s">
        <v>323</v>
      </c>
      <c r="D1048" s="261" t="s">
        <v>324</v>
      </c>
      <c r="E1048" s="261" t="s">
        <v>324</v>
      </c>
      <c r="F1048" s="261" t="s">
        <v>324</v>
      </c>
      <c r="G1048" s="261" t="s">
        <v>323</v>
      </c>
      <c r="H1048" s="261" t="s">
        <v>323</v>
      </c>
      <c r="I1048" s="261" t="s">
        <v>323</v>
      </c>
      <c r="J1048" s="261" t="s">
        <v>323</v>
      </c>
      <c r="K1048" s="261" t="s">
        <v>323</v>
      </c>
      <c r="L1048" s="261" t="s">
        <v>323</v>
      </c>
      <c r="AR1048" s="261" t="e">
        <v>#N/A</v>
      </c>
    </row>
    <row r="1049" spans="1:44" s="261" customFormat="1">
      <c r="A1049" s="261">
        <v>123063</v>
      </c>
      <c r="B1049" s="43" t="s">
        <v>3767</v>
      </c>
      <c r="C1049" s="261" t="s">
        <v>324</v>
      </c>
      <c r="D1049" s="261" t="s">
        <v>324</v>
      </c>
      <c r="E1049" s="261" t="s">
        <v>324</v>
      </c>
      <c r="F1049" s="261" t="s">
        <v>324</v>
      </c>
      <c r="G1049" s="261" t="s">
        <v>324</v>
      </c>
      <c r="H1049" s="261" t="s">
        <v>323</v>
      </c>
      <c r="I1049" s="261" t="s">
        <v>323</v>
      </c>
      <c r="J1049" s="261" t="s">
        <v>323</v>
      </c>
      <c r="K1049" s="261" t="s">
        <v>323</v>
      </c>
      <c r="L1049" s="261" t="s">
        <v>323</v>
      </c>
      <c r="AR1049" s="261" t="e">
        <v>#N/A</v>
      </c>
    </row>
    <row r="1050" spans="1:44" s="261" customFormat="1">
      <c r="A1050" s="261">
        <v>123064</v>
      </c>
      <c r="B1050" s="43" t="s">
        <v>3767</v>
      </c>
      <c r="C1050" s="261" t="s">
        <v>323</v>
      </c>
      <c r="D1050" s="261" t="s">
        <v>323</v>
      </c>
      <c r="E1050" s="261" t="s">
        <v>324</v>
      </c>
      <c r="F1050" s="261" t="s">
        <v>323</v>
      </c>
      <c r="G1050" s="261" t="s">
        <v>324</v>
      </c>
      <c r="H1050" s="261" t="s">
        <v>323</v>
      </c>
      <c r="I1050" s="261" t="s">
        <v>323</v>
      </c>
      <c r="J1050" s="261" t="s">
        <v>323</v>
      </c>
      <c r="K1050" s="261" t="s">
        <v>323</v>
      </c>
      <c r="L1050" s="261" t="s">
        <v>323</v>
      </c>
      <c r="AR1050" s="261" t="e">
        <v>#N/A</v>
      </c>
    </row>
    <row r="1051" spans="1:44" s="261" customFormat="1">
      <c r="A1051" s="261">
        <v>123065</v>
      </c>
      <c r="B1051" s="43" t="s">
        <v>3767</v>
      </c>
      <c r="C1051" s="261" t="s">
        <v>324</v>
      </c>
      <c r="D1051" s="261" t="s">
        <v>324</v>
      </c>
      <c r="E1051" s="261" t="s">
        <v>324</v>
      </c>
      <c r="F1051" s="261" t="s">
        <v>324</v>
      </c>
      <c r="G1051" s="261" t="s">
        <v>324</v>
      </c>
      <c r="H1051" s="261" t="s">
        <v>323</v>
      </c>
      <c r="I1051" s="261" t="s">
        <v>323</v>
      </c>
      <c r="J1051" s="261" t="s">
        <v>323</v>
      </c>
      <c r="K1051" s="261" t="s">
        <v>323</v>
      </c>
      <c r="L1051" s="261" t="s">
        <v>323</v>
      </c>
      <c r="AR1051" s="261" t="e">
        <v>#N/A</v>
      </c>
    </row>
    <row r="1052" spans="1:44" s="261" customFormat="1">
      <c r="A1052" s="261">
        <v>123066</v>
      </c>
      <c r="B1052" s="43" t="s">
        <v>3767</v>
      </c>
      <c r="C1052" s="261" t="s">
        <v>323</v>
      </c>
      <c r="D1052" s="261" t="s">
        <v>324</v>
      </c>
      <c r="E1052" s="261" t="s">
        <v>323</v>
      </c>
      <c r="F1052" s="261" t="s">
        <v>324</v>
      </c>
      <c r="G1052" s="261" t="s">
        <v>324</v>
      </c>
      <c r="H1052" s="261" t="s">
        <v>323</v>
      </c>
      <c r="I1052" s="261" t="s">
        <v>323</v>
      </c>
      <c r="J1052" s="261" t="s">
        <v>323</v>
      </c>
      <c r="K1052" s="261" t="s">
        <v>323</v>
      </c>
      <c r="L1052" s="261" t="s">
        <v>323</v>
      </c>
      <c r="AR1052" s="261" t="e">
        <v>#N/A</v>
      </c>
    </row>
    <row r="1053" spans="1:44" s="261" customFormat="1">
      <c r="A1053" s="261">
        <v>123067</v>
      </c>
      <c r="B1053" s="43" t="s">
        <v>3767</v>
      </c>
      <c r="C1053" s="261" t="s">
        <v>324</v>
      </c>
      <c r="D1053" s="261" t="s">
        <v>324</v>
      </c>
      <c r="E1053" s="261" t="s">
        <v>323</v>
      </c>
      <c r="F1053" s="261" t="s">
        <v>324</v>
      </c>
      <c r="G1053" s="261" t="s">
        <v>324</v>
      </c>
      <c r="H1053" s="261" t="s">
        <v>323</v>
      </c>
      <c r="I1053" s="261" t="s">
        <v>323</v>
      </c>
      <c r="J1053" s="261" t="s">
        <v>323</v>
      </c>
      <c r="K1053" s="261" t="s">
        <v>323</v>
      </c>
      <c r="L1053" s="261" t="s">
        <v>323</v>
      </c>
      <c r="AR1053" s="261" t="e">
        <v>#N/A</v>
      </c>
    </row>
    <row r="1054" spans="1:44" s="261" customFormat="1">
      <c r="A1054" s="261">
        <v>123068</v>
      </c>
      <c r="B1054" s="43" t="s">
        <v>3767</v>
      </c>
      <c r="C1054" s="261" t="s">
        <v>324</v>
      </c>
      <c r="D1054" s="261" t="s">
        <v>324</v>
      </c>
      <c r="E1054" s="261" t="s">
        <v>324</v>
      </c>
      <c r="F1054" s="261" t="s">
        <v>323</v>
      </c>
      <c r="G1054" s="261" t="s">
        <v>323</v>
      </c>
      <c r="H1054" s="261" t="s">
        <v>323</v>
      </c>
      <c r="I1054" s="261" t="s">
        <v>323</v>
      </c>
      <c r="J1054" s="261" t="s">
        <v>323</v>
      </c>
      <c r="K1054" s="261" t="s">
        <v>323</v>
      </c>
      <c r="L1054" s="261" t="s">
        <v>323</v>
      </c>
      <c r="AR1054" s="261" t="e">
        <v>#N/A</v>
      </c>
    </row>
    <row r="1055" spans="1:44" s="261" customFormat="1">
      <c r="A1055" s="261">
        <v>123069</v>
      </c>
      <c r="B1055" s="43" t="s">
        <v>3767</v>
      </c>
      <c r="C1055" s="261" t="s">
        <v>324</v>
      </c>
      <c r="D1055" s="261" t="s">
        <v>323</v>
      </c>
      <c r="E1055" s="261" t="s">
        <v>324</v>
      </c>
      <c r="F1055" s="261" t="s">
        <v>324</v>
      </c>
      <c r="G1055" s="261" t="s">
        <v>323</v>
      </c>
      <c r="H1055" s="261" t="s">
        <v>323</v>
      </c>
      <c r="I1055" s="261" t="s">
        <v>323</v>
      </c>
      <c r="J1055" s="261" t="s">
        <v>323</v>
      </c>
      <c r="K1055" s="261" t="s">
        <v>323</v>
      </c>
      <c r="L1055" s="261" t="s">
        <v>323</v>
      </c>
      <c r="AR1055" s="261" t="e">
        <v>#N/A</v>
      </c>
    </row>
    <row r="1056" spans="1:44" s="261" customFormat="1">
      <c r="A1056" s="261">
        <v>123070</v>
      </c>
      <c r="B1056" s="43" t="s">
        <v>3767</v>
      </c>
      <c r="C1056" s="261" t="s">
        <v>324</v>
      </c>
      <c r="D1056" s="261" t="s">
        <v>324</v>
      </c>
      <c r="E1056" s="261" t="s">
        <v>324</v>
      </c>
      <c r="F1056" s="261" t="s">
        <v>324</v>
      </c>
      <c r="G1056" s="261" t="s">
        <v>324</v>
      </c>
      <c r="H1056" s="261" t="s">
        <v>323</v>
      </c>
      <c r="I1056" s="261" t="s">
        <v>323</v>
      </c>
      <c r="J1056" s="261" t="s">
        <v>323</v>
      </c>
      <c r="K1056" s="261" t="s">
        <v>323</v>
      </c>
      <c r="L1056" s="261" t="s">
        <v>323</v>
      </c>
      <c r="AR1056" s="261" t="e">
        <v>#N/A</v>
      </c>
    </row>
    <row r="1057" spans="1:44" s="261" customFormat="1">
      <c r="A1057" s="261">
        <v>123071</v>
      </c>
      <c r="B1057" s="43" t="s">
        <v>3767</v>
      </c>
      <c r="C1057" s="261" t="s">
        <v>324</v>
      </c>
      <c r="D1057" s="261" t="s">
        <v>324</v>
      </c>
      <c r="E1057" s="261" t="s">
        <v>324</v>
      </c>
      <c r="F1057" s="261" t="s">
        <v>324</v>
      </c>
      <c r="G1057" s="261" t="s">
        <v>324</v>
      </c>
      <c r="H1057" s="261" t="s">
        <v>323</v>
      </c>
      <c r="I1057" s="261" t="s">
        <v>323</v>
      </c>
      <c r="J1057" s="261" t="s">
        <v>323</v>
      </c>
      <c r="K1057" s="261" t="s">
        <v>323</v>
      </c>
      <c r="L1057" s="261" t="s">
        <v>323</v>
      </c>
      <c r="AR1057" s="261" t="e">
        <v>#N/A</v>
      </c>
    </row>
    <row r="1058" spans="1:44" s="261" customFormat="1">
      <c r="A1058" s="261">
        <v>123072</v>
      </c>
      <c r="B1058" s="43" t="s">
        <v>3767</v>
      </c>
      <c r="C1058" s="261" t="s">
        <v>324</v>
      </c>
      <c r="D1058" s="261" t="s">
        <v>324</v>
      </c>
      <c r="E1058" s="261" t="s">
        <v>324</v>
      </c>
      <c r="F1058" s="261" t="s">
        <v>324</v>
      </c>
      <c r="G1058" s="261" t="s">
        <v>323</v>
      </c>
      <c r="H1058" s="261" t="s">
        <v>323</v>
      </c>
      <c r="I1058" s="261" t="s">
        <v>323</v>
      </c>
      <c r="J1058" s="261" t="s">
        <v>323</v>
      </c>
      <c r="K1058" s="261" t="s">
        <v>323</v>
      </c>
      <c r="L1058" s="261" t="s">
        <v>323</v>
      </c>
      <c r="AR1058" s="261" t="e">
        <v>#N/A</v>
      </c>
    </row>
    <row r="1059" spans="1:44" s="261" customFormat="1">
      <c r="A1059" s="261">
        <v>123073</v>
      </c>
      <c r="B1059" s="43" t="s">
        <v>3767</v>
      </c>
      <c r="C1059" s="261" t="s">
        <v>324</v>
      </c>
      <c r="D1059" s="261" t="s">
        <v>324</v>
      </c>
      <c r="E1059" s="261" t="s">
        <v>324</v>
      </c>
      <c r="F1059" s="261" t="s">
        <v>324</v>
      </c>
      <c r="G1059" s="261" t="s">
        <v>324</v>
      </c>
      <c r="H1059" s="261" t="s">
        <v>323</v>
      </c>
      <c r="I1059" s="261" t="s">
        <v>323</v>
      </c>
      <c r="J1059" s="261" t="s">
        <v>323</v>
      </c>
      <c r="K1059" s="261" t="s">
        <v>323</v>
      </c>
      <c r="L1059" s="261" t="s">
        <v>323</v>
      </c>
      <c r="AR1059" s="261" t="e">
        <v>#N/A</v>
      </c>
    </row>
    <row r="1060" spans="1:44" s="261" customFormat="1">
      <c r="A1060" s="261">
        <v>123074</v>
      </c>
      <c r="B1060" s="43" t="s">
        <v>3767</v>
      </c>
      <c r="C1060" s="261" t="s">
        <v>324</v>
      </c>
      <c r="D1060" s="261" t="s">
        <v>324</v>
      </c>
      <c r="E1060" s="261" t="s">
        <v>324</v>
      </c>
      <c r="F1060" s="261" t="s">
        <v>324</v>
      </c>
      <c r="G1060" s="261" t="s">
        <v>324</v>
      </c>
      <c r="H1060" s="261" t="s">
        <v>323</v>
      </c>
      <c r="I1060" s="261" t="s">
        <v>323</v>
      </c>
      <c r="J1060" s="261" t="s">
        <v>323</v>
      </c>
      <c r="K1060" s="261" t="s">
        <v>323</v>
      </c>
      <c r="L1060" s="261" t="s">
        <v>323</v>
      </c>
      <c r="AR1060" s="261" t="e">
        <v>#N/A</v>
      </c>
    </row>
    <row r="1061" spans="1:44" s="261" customFormat="1">
      <c r="A1061" s="261">
        <v>123075</v>
      </c>
      <c r="B1061" s="43" t="s">
        <v>3767</v>
      </c>
      <c r="C1061" s="261" t="s">
        <v>324</v>
      </c>
      <c r="D1061" s="261" t="s">
        <v>324</v>
      </c>
      <c r="E1061" s="261" t="s">
        <v>324</v>
      </c>
      <c r="F1061" s="261" t="s">
        <v>324</v>
      </c>
      <c r="G1061" s="261" t="s">
        <v>324</v>
      </c>
      <c r="H1061" s="261" t="s">
        <v>323</v>
      </c>
      <c r="I1061" s="261" t="s">
        <v>323</v>
      </c>
      <c r="J1061" s="261" t="s">
        <v>323</v>
      </c>
      <c r="K1061" s="261" t="s">
        <v>323</v>
      </c>
      <c r="L1061" s="261" t="s">
        <v>323</v>
      </c>
      <c r="AR1061" s="261" t="e">
        <v>#N/A</v>
      </c>
    </row>
    <row r="1062" spans="1:44" s="261" customFormat="1">
      <c r="A1062" s="261">
        <v>123076</v>
      </c>
      <c r="B1062" s="43" t="s">
        <v>3767</v>
      </c>
      <c r="C1062" s="261" t="s">
        <v>324</v>
      </c>
      <c r="D1062" s="261" t="s">
        <v>324</v>
      </c>
      <c r="E1062" s="261" t="s">
        <v>324</v>
      </c>
      <c r="F1062" s="261" t="s">
        <v>324</v>
      </c>
      <c r="G1062" s="261" t="s">
        <v>323</v>
      </c>
      <c r="H1062" s="261" t="s">
        <v>323</v>
      </c>
      <c r="I1062" s="261" t="s">
        <v>323</v>
      </c>
      <c r="J1062" s="261" t="s">
        <v>323</v>
      </c>
      <c r="K1062" s="261" t="s">
        <v>323</v>
      </c>
      <c r="L1062" s="261" t="s">
        <v>323</v>
      </c>
      <c r="AR1062" s="261" t="e">
        <v>#N/A</v>
      </c>
    </row>
    <row r="1063" spans="1:44" s="261" customFormat="1">
      <c r="A1063" s="261">
        <v>123077</v>
      </c>
      <c r="B1063" s="43" t="s">
        <v>3767</v>
      </c>
      <c r="C1063" s="261" t="s">
        <v>324</v>
      </c>
      <c r="D1063" s="261" t="s">
        <v>324</v>
      </c>
      <c r="E1063" s="261" t="s">
        <v>323</v>
      </c>
      <c r="F1063" s="261" t="s">
        <v>323</v>
      </c>
      <c r="G1063" s="261" t="s">
        <v>323</v>
      </c>
      <c r="H1063" s="261" t="s">
        <v>323</v>
      </c>
      <c r="I1063" s="261" t="s">
        <v>323</v>
      </c>
      <c r="J1063" s="261" t="s">
        <v>323</v>
      </c>
      <c r="K1063" s="261" t="s">
        <v>323</v>
      </c>
      <c r="L1063" s="261" t="s">
        <v>323</v>
      </c>
      <c r="AR1063" s="261" t="e">
        <v>#N/A</v>
      </c>
    </row>
    <row r="1064" spans="1:44" s="261" customFormat="1">
      <c r="A1064" s="261">
        <v>123078</v>
      </c>
      <c r="B1064" s="43" t="s">
        <v>3767</v>
      </c>
      <c r="C1064" s="261" t="s">
        <v>324</v>
      </c>
      <c r="D1064" s="261" t="s">
        <v>324</v>
      </c>
      <c r="E1064" s="261" t="s">
        <v>324</v>
      </c>
      <c r="F1064" s="261" t="s">
        <v>324</v>
      </c>
      <c r="G1064" s="261" t="s">
        <v>323</v>
      </c>
      <c r="H1064" s="261" t="s">
        <v>323</v>
      </c>
      <c r="I1064" s="261" t="s">
        <v>323</v>
      </c>
      <c r="J1064" s="261" t="s">
        <v>323</v>
      </c>
      <c r="K1064" s="261" t="s">
        <v>323</v>
      </c>
      <c r="L1064" s="261" t="s">
        <v>323</v>
      </c>
      <c r="AR1064" s="261" t="e">
        <v>#N/A</v>
      </c>
    </row>
    <row r="1065" spans="1:44" s="261" customFormat="1">
      <c r="A1065" s="261">
        <v>123079</v>
      </c>
      <c r="B1065" s="43" t="s">
        <v>3767</v>
      </c>
      <c r="C1065" s="261" t="s">
        <v>324</v>
      </c>
      <c r="D1065" s="261" t="s">
        <v>324</v>
      </c>
      <c r="E1065" s="261" t="s">
        <v>324</v>
      </c>
      <c r="F1065" s="261" t="s">
        <v>324</v>
      </c>
      <c r="G1065" s="261" t="s">
        <v>324</v>
      </c>
      <c r="H1065" s="261" t="s">
        <v>323</v>
      </c>
      <c r="I1065" s="261" t="s">
        <v>323</v>
      </c>
      <c r="J1065" s="261" t="s">
        <v>323</v>
      </c>
      <c r="K1065" s="261" t="s">
        <v>323</v>
      </c>
      <c r="L1065" s="261" t="s">
        <v>323</v>
      </c>
      <c r="AR1065" s="261" t="e">
        <v>#N/A</v>
      </c>
    </row>
    <row r="1066" spans="1:44" s="261" customFormat="1">
      <c r="A1066" s="261">
        <v>123080</v>
      </c>
      <c r="B1066" s="43" t="s">
        <v>3767</v>
      </c>
      <c r="C1066" s="261" t="s">
        <v>323</v>
      </c>
      <c r="D1066" s="261" t="s">
        <v>324</v>
      </c>
      <c r="E1066" s="261" t="s">
        <v>323</v>
      </c>
      <c r="F1066" s="261" t="s">
        <v>323</v>
      </c>
      <c r="G1066" s="261" t="s">
        <v>324</v>
      </c>
      <c r="H1066" s="261" t="s">
        <v>323</v>
      </c>
      <c r="I1066" s="261" t="s">
        <v>323</v>
      </c>
      <c r="J1066" s="261" t="s">
        <v>323</v>
      </c>
      <c r="K1066" s="261" t="s">
        <v>323</v>
      </c>
      <c r="L1066" s="261" t="s">
        <v>323</v>
      </c>
      <c r="AR1066" s="261" t="e">
        <v>#N/A</v>
      </c>
    </row>
    <row r="1067" spans="1:44" s="261" customFormat="1">
      <c r="A1067" s="261">
        <v>123081</v>
      </c>
      <c r="B1067" s="43" t="s">
        <v>3767</v>
      </c>
      <c r="C1067" s="261" t="s">
        <v>324</v>
      </c>
      <c r="D1067" s="261" t="s">
        <v>324</v>
      </c>
      <c r="E1067" s="261" t="s">
        <v>324</v>
      </c>
      <c r="F1067" s="261" t="s">
        <v>324</v>
      </c>
      <c r="G1067" s="261" t="s">
        <v>324</v>
      </c>
      <c r="H1067" s="261" t="s">
        <v>323</v>
      </c>
      <c r="I1067" s="261" t="s">
        <v>323</v>
      </c>
      <c r="J1067" s="261" t="s">
        <v>323</v>
      </c>
      <c r="K1067" s="261" t="s">
        <v>323</v>
      </c>
      <c r="L1067" s="261" t="s">
        <v>323</v>
      </c>
      <c r="AR1067" s="261" t="e">
        <v>#N/A</v>
      </c>
    </row>
    <row r="1068" spans="1:44" s="261" customFormat="1">
      <c r="A1068" s="261">
        <v>123082</v>
      </c>
      <c r="B1068" s="43" t="s">
        <v>3767</v>
      </c>
      <c r="C1068" s="261" t="s">
        <v>324</v>
      </c>
      <c r="D1068" s="261" t="s">
        <v>323</v>
      </c>
      <c r="E1068" s="261" t="s">
        <v>324</v>
      </c>
      <c r="F1068" s="261" t="s">
        <v>324</v>
      </c>
      <c r="G1068" s="261" t="s">
        <v>323</v>
      </c>
      <c r="H1068" s="261" t="s">
        <v>323</v>
      </c>
      <c r="I1068" s="261" t="s">
        <v>323</v>
      </c>
      <c r="J1068" s="261" t="s">
        <v>323</v>
      </c>
      <c r="K1068" s="261" t="s">
        <v>323</v>
      </c>
      <c r="L1068" s="261" t="s">
        <v>323</v>
      </c>
      <c r="AR1068" s="261" t="e">
        <v>#N/A</v>
      </c>
    </row>
    <row r="1069" spans="1:44" s="261" customFormat="1">
      <c r="A1069" s="261">
        <v>123083</v>
      </c>
      <c r="B1069" s="43" t="s">
        <v>3767</v>
      </c>
      <c r="C1069" s="261" t="s">
        <v>324</v>
      </c>
      <c r="D1069" s="261" t="s">
        <v>324</v>
      </c>
      <c r="E1069" s="261" t="s">
        <v>324</v>
      </c>
      <c r="F1069" s="261" t="s">
        <v>324</v>
      </c>
      <c r="G1069" s="261" t="s">
        <v>324</v>
      </c>
      <c r="H1069" s="261" t="s">
        <v>323</v>
      </c>
      <c r="I1069" s="261" t="s">
        <v>323</v>
      </c>
      <c r="J1069" s="261" t="s">
        <v>323</v>
      </c>
      <c r="K1069" s="261" t="s">
        <v>323</v>
      </c>
      <c r="L1069" s="261" t="s">
        <v>323</v>
      </c>
      <c r="AR1069" s="261" t="e">
        <v>#N/A</v>
      </c>
    </row>
    <row r="1070" spans="1:44" s="261" customFormat="1">
      <c r="A1070" s="261">
        <v>123084</v>
      </c>
      <c r="B1070" s="43" t="s">
        <v>3767</v>
      </c>
      <c r="C1070" s="261" t="s">
        <v>324</v>
      </c>
      <c r="D1070" s="261" t="s">
        <v>324</v>
      </c>
      <c r="E1070" s="261" t="s">
        <v>324</v>
      </c>
      <c r="F1070" s="261" t="s">
        <v>323</v>
      </c>
      <c r="G1070" s="261" t="s">
        <v>323</v>
      </c>
      <c r="H1070" s="261" t="s">
        <v>323</v>
      </c>
      <c r="I1070" s="261" t="s">
        <v>323</v>
      </c>
      <c r="J1070" s="261" t="s">
        <v>323</v>
      </c>
      <c r="K1070" s="261" t="s">
        <v>323</v>
      </c>
      <c r="L1070" s="261" t="s">
        <v>323</v>
      </c>
      <c r="AR1070" s="261" t="e">
        <v>#N/A</v>
      </c>
    </row>
    <row r="1071" spans="1:44" s="261" customFormat="1">
      <c r="A1071" s="261">
        <v>123085</v>
      </c>
      <c r="B1071" s="43" t="s">
        <v>3767</v>
      </c>
      <c r="C1071" s="261" t="s">
        <v>324</v>
      </c>
      <c r="D1071" s="261" t="s">
        <v>324</v>
      </c>
      <c r="E1071" s="261" t="s">
        <v>324</v>
      </c>
      <c r="F1071" s="261" t="s">
        <v>324</v>
      </c>
      <c r="G1071" s="261" t="s">
        <v>324</v>
      </c>
      <c r="H1071" s="261" t="s">
        <v>323</v>
      </c>
      <c r="I1071" s="261" t="s">
        <v>323</v>
      </c>
      <c r="J1071" s="261" t="s">
        <v>323</v>
      </c>
      <c r="K1071" s="261" t="s">
        <v>323</v>
      </c>
      <c r="L1071" s="261" t="s">
        <v>323</v>
      </c>
      <c r="AR1071" s="261" t="e">
        <v>#N/A</v>
      </c>
    </row>
    <row r="1072" spans="1:44" s="261" customFormat="1">
      <c r="A1072" s="261">
        <v>123086</v>
      </c>
      <c r="B1072" s="43" t="s">
        <v>3767</v>
      </c>
      <c r="C1072" s="261" t="s">
        <v>324</v>
      </c>
      <c r="D1072" s="261" t="s">
        <v>324</v>
      </c>
      <c r="E1072" s="261" t="s">
        <v>324</v>
      </c>
      <c r="F1072" s="261" t="s">
        <v>324</v>
      </c>
      <c r="G1072" s="261" t="s">
        <v>324</v>
      </c>
      <c r="H1072" s="261" t="s">
        <v>323</v>
      </c>
      <c r="I1072" s="261" t="s">
        <v>323</v>
      </c>
      <c r="J1072" s="261" t="s">
        <v>323</v>
      </c>
      <c r="K1072" s="261" t="s">
        <v>323</v>
      </c>
      <c r="L1072" s="261" t="s">
        <v>323</v>
      </c>
      <c r="AR1072" s="261" t="e">
        <v>#N/A</v>
      </c>
    </row>
    <row r="1073" spans="1:44" s="261" customFormat="1">
      <c r="A1073" s="261">
        <v>123087</v>
      </c>
      <c r="B1073" s="43" t="s">
        <v>3767</v>
      </c>
      <c r="C1073" s="261" t="s">
        <v>324</v>
      </c>
      <c r="D1073" s="261" t="s">
        <v>323</v>
      </c>
      <c r="E1073" s="261" t="s">
        <v>323</v>
      </c>
      <c r="F1073" s="261" t="s">
        <v>323</v>
      </c>
      <c r="G1073" s="261" t="s">
        <v>324</v>
      </c>
      <c r="H1073" s="261" t="s">
        <v>323</v>
      </c>
      <c r="I1073" s="261" t="s">
        <v>323</v>
      </c>
      <c r="J1073" s="261" t="s">
        <v>323</v>
      </c>
      <c r="K1073" s="261" t="s">
        <v>323</v>
      </c>
      <c r="L1073" s="261" t="s">
        <v>323</v>
      </c>
      <c r="AR1073" s="261" t="e">
        <v>#N/A</v>
      </c>
    </row>
    <row r="1074" spans="1:44" s="261" customFormat="1">
      <c r="A1074" s="261">
        <v>123089</v>
      </c>
      <c r="B1074" s="43" t="s">
        <v>3767</v>
      </c>
      <c r="C1074" s="261" t="s">
        <v>324</v>
      </c>
      <c r="D1074" s="261" t="s">
        <v>323</v>
      </c>
      <c r="E1074" s="261" t="s">
        <v>323</v>
      </c>
      <c r="F1074" s="261" t="s">
        <v>324</v>
      </c>
      <c r="G1074" s="261" t="s">
        <v>323</v>
      </c>
      <c r="H1074" s="261" t="s">
        <v>323</v>
      </c>
      <c r="I1074" s="261" t="s">
        <v>323</v>
      </c>
      <c r="J1074" s="261" t="s">
        <v>323</v>
      </c>
      <c r="K1074" s="261" t="s">
        <v>323</v>
      </c>
      <c r="L1074" s="261" t="s">
        <v>323</v>
      </c>
      <c r="AR1074" s="261" t="e">
        <v>#N/A</v>
      </c>
    </row>
    <row r="1075" spans="1:44" s="261" customFormat="1">
      <c r="A1075" s="261">
        <v>123090</v>
      </c>
      <c r="B1075" s="43" t="s">
        <v>3767</v>
      </c>
      <c r="C1075" s="261" t="s">
        <v>323</v>
      </c>
      <c r="D1075" s="261" t="s">
        <v>324</v>
      </c>
      <c r="E1075" s="261" t="s">
        <v>323</v>
      </c>
      <c r="F1075" s="261" t="s">
        <v>324</v>
      </c>
      <c r="G1075" s="261" t="s">
        <v>323</v>
      </c>
      <c r="H1075" s="261" t="s">
        <v>323</v>
      </c>
      <c r="I1075" s="261" t="s">
        <v>323</v>
      </c>
      <c r="J1075" s="261" t="s">
        <v>323</v>
      </c>
      <c r="K1075" s="261" t="s">
        <v>323</v>
      </c>
      <c r="L1075" s="261" t="s">
        <v>323</v>
      </c>
      <c r="AR1075" s="261" t="e">
        <v>#N/A</v>
      </c>
    </row>
    <row r="1076" spans="1:44" s="261" customFormat="1">
      <c r="A1076" s="261">
        <v>123091</v>
      </c>
      <c r="B1076" s="43" t="s">
        <v>3767</v>
      </c>
      <c r="C1076" s="261" t="s">
        <v>324</v>
      </c>
      <c r="D1076" s="261" t="s">
        <v>324</v>
      </c>
      <c r="E1076" s="261" t="s">
        <v>323</v>
      </c>
      <c r="F1076" s="261" t="s">
        <v>324</v>
      </c>
      <c r="G1076" s="261" t="s">
        <v>324</v>
      </c>
      <c r="H1076" s="261" t="s">
        <v>323</v>
      </c>
      <c r="I1076" s="261" t="s">
        <v>323</v>
      </c>
      <c r="J1076" s="261" t="s">
        <v>323</v>
      </c>
      <c r="K1076" s="261" t="s">
        <v>323</v>
      </c>
      <c r="L1076" s="261" t="s">
        <v>323</v>
      </c>
      <c r="AR1076" s="261" t="e">
        <v>#N/A</v>
      </c>
    </row>
    <row r="1077" spans="1:44" s="261" customFormat="1">
      <c r="A1077" s="261">
        <v>123092</v>
      </c>
      <c r="B1077" s="43" t="s">
        <v>3767</v>
      </c>
      <c r="C1077" s="261" t="s">
        <v>324</v>
      </c>
      <c r="D1077" s="261" t="s">
        <v>324</v>
      </c>
      <c r="E1077" s="261" t="s">
        <v>324</v>
      </c>
      <c r="F1077" s="261" t="s">
        <v>324</v>
      </c>
      <c r="G1077" s="261" t="s">
        <v>324</v>
      </c>
      <c r="H1077" s="261" t="s">
        <v>323</v>
      </c>
      <c r="I1077" s="261" t="s">
        <v>323</v>
      </c>
      <c r="J1077" s="261" t="s">
        <v>323</v>
      </c>
      <c r="K1077" s="261" t="s">
        <v>323</v>
      </c>
      <c r="L1077" s="261" t="s">
        <v>323</v>
      </c>
      <c r="AR1077" s="261" t="e">
        <v>#N/A</v>
      </c>
    </row>
    <row r="1078" spans="1:44" s="261" customFormat="1">
      <c r="A1078" s="261">
        <v>123093</v>
      </c>
      <c r="B1078" s="43" t="s">
        <v>3767</v>
      </c>
      <c r="C1078" s="261" t="s">
        <v>323</v>
      </c>
      <c r="D1078" s="261" t="s">
        <v>324</v>
      </c>
      <c r="E1078" s="261" t="s">
        <v>324</v>
      </c>
      <c r="F1078" s="261" t="s">
        <v>324</v>
      </c>
      <c r="G1078" s="261" t="s">
        <v>323</v>
      </c>
      <c r="H1078" s="261" t="s">
        <v>323</v>
      </c>
      <c r="I1078" s="261" t="s">
        <v>323</v>
      </c>
      <c r="J1078" s="261" t="s">
        <v>323</v>
      </c>
      <c r="K1078" s="261" t="s">
        <v>323</v>
      </c>
      <c r="L1078" s="261" t="s">
        <v>323</v>
      </c>
      <c r="AR1078" s="261" t="e">
        <v>#N/A</v>
      </c>
    </row>
    <row r="1079" spans="1:44" s="261" customFormat="1">
      <c r="A1079" s="261">
        <v>123094</v>
      </c>
      <c r="B1079" s="43" t="s">
        <v>3767</v>
      </c>
      <c r="C1079" s="261" t="s">
        <v>323</v>
      </c>
      <c r="D1079" s="261" t="s">
        <v>323</v>
      </c>
      <c r="E1079" s="261" t="s">
        <v>324</v>
      </c>
      <c r="F1079" s="261" t="s">
        <v>324</v>
      </c>
      <c r="G1079" s="261" t="s">
        <v>323</v>
      </c>
      <c r="H1079" s="261" t="s">
        <v>323</v>
      </c>
      <c r="I1079" s="261" t="s">
        <v>323</v>
      </c>
      <c r="J1079" s="261" t="s">
        <v>323</v>
      </c>
      <c r="K1079" s="261" t="s">
        <v>323</v>
      </c>
      <c r="L1079" s="261" t="s">
        <v>323</v>
      </c>
      <c r="AR1079" s="261" t="e">
        <v>#N/A</v>
      </c>
    </row>
    <row r="1080" spans="1:44" s="261" customFormat="1">
      <c r="A1080" s="261">
        <v>123096</v>
      </c>
      <c r="B1080" s="43" t="s">
        <v>3767</v>
      </c>
      <c r="C1080" s="261" t="s">
        <v>324</v>
      </c>
      <c r="D1080" s="261" t="s">
        <v>324</v>
      </c>
      <c r="E1080" s="261" t="s">
        <v>324</v>
      </c>
      <c r="F1080" s="261" t="s">
        <v>324</v>
      </c>
      <c r="G1080" s="261" t="s">
        <v>324</v>
      </c>
      <c r="H1080" s="261" t="s">
        <v>323</v>
      </c>
      <c r="I1080" s="261" t="s">
        <v>323</v>
      </c>
      <c r="J1080" s="261" t="s">
        <v>323</v>
      </c>
      <c r="K1080" s="261" t="s">
        <v>323</v>
      </c>
      <c r="L1080" s="261" t="s">
        <v>323</v>
      </c>
      <c r="AR1080" s="261" t="e">
        <v>#N/A</v>
      </c>
    </row>
    <row r="1081" spans="1:44" s="261" customFormat="1">
      <c r="A1081" s="261">
        <v>123097</v>
      </c>
      <c r="B1081" s="43" t="s">
        <v>3767</v>
      </c>
      <c r="C1081" s="261" t="s">
        <v>324</v>
      </c>
      <c r="D1081" s="261" t="s">
        <v>323</v>
      </c>
      <c r="E1081" s="261" t="s">
        <v>324</v>
      </c>
      <c r="F1081" s="261" t="s">
        <v>324</v>
      </c>
      <c r="G1081" s="261" t="s">
        <v>323</v>
      </c>
      <c r="H1081" s="261" t="s">
        <v>323</v>
      </c>
      <c r="I1081" s="261" t="s">
        <v>323</v>
      </c>
      <c r="J1081" s="261" t="s">
        <v>323</v>
      </c>
      <c r="K1081" s="261" t="s">
        <v>323</v>
      </c>
      <c r="L1081" s="261" t="s">
        <v>323</v>
      </c>
      <c r="AR1081" s="261" t="e">
        <v>#N/A</v>
      </c>
    </row>
    <row r="1082" spans="1:44" s="261" customFormat="1">
      <c r="A1082" s="261">
        <v>123098</v>
      </c>
      <c r="B1082" s="43" t="s">
        <v>3767</v>
      </c>
      <c r="C1082" s="261" t="s">
        <v>324</v>
      </c>
      <c r="D1082" s="261" t="s">
        <v>324</v>
      </c>
      <c r="E1082" s="261" t="s">
        <v>324</v>
      </c>
      <c r="F1082" s="261" t="s">
        <v>324</v>
      </c>
      <c r="G1082" s="261" t="s">
        <v>324</v>
      </c>
      <c r="H1082" s="261" t="s">
        <v>323</v>
      </c>
      <c r="I1082" s="261" t="s">
        <v>323</v>
      </c>
      <c r="J1082" s="261" t="s">
        <v>323</v>
      </c>
      <c r="K1082" s="261" t="s">
        <v>323</v>
      </c>
      <c r="L1082" s="261" t="s">
        <v>323</v>
      </c>
      <c r="AR1082" s="261" t="e">
        <v>#N/A</v>
      </c>
    </row>
    <row r="1083" spans="1:44" s="261" customFormat="1">
      <c r="A1083" s="261">
        <v>123099</v>
      </c>
      <c r="B1083" s="43" t="s">
        <v>3767</v>
      </c>
      <c r="C1083" s="261" t="s">
        <v>324</v>
      </c>
      <c r="D1083" s="261" t="s">
        <v>324</v>
      </c>
      <c r="E1083" s="261" t="s">
        <v>323</v>
      </c>
      <c r="F1083" s="261" t="s">
        <v>324</v>
      </c>
      <c r="G1083" s="261" t="s">
        <v>323</v>
      </c>
      <c r="H1083" s="261" t="s">
        <v>323</v>
      </c>
      <c r="I1083" s="261" t="s">
        <v>323</v>
      </c>
      <c r="J1083" s="261" t="s">
        <v>323</v>
      </c>
      <c r="K1083" s="261" t="s">
        <v>323</v>
      </c>
      <c r="L1083" s="261" t="s">
        <v>323</v>
      </c>
      <c r="AR1083" s="261" t="e">
        <v>#N/A</v>
      </c>
    </row>
    <row r="1084" spans="1:44" s="261" customFormat="1">
      <c r="A1084" s="261">
        <v>123100</v>
      </c>
      <c r="B1084" s="43" t="s">
        <v>3767</v>
      </c>
      <c r="C1084" s="261" t="s">
        <v>324</v>
      </c>
      <c r="D1084" s="261" t="s">
        <v>324</v>
      </c>
      <c r="E1084" s="261" t="s">
        <v>324</v>
      </c>
      <c r="F1084" s="261" t="s">
        <v>324</v>
      </c>
      <c r="G1084" s="261" t="s">
        <v>324</v>
      </c>
      <c r="H1084" s="261" t="s">
        <v>323</v>
      </c>
      <c r="I1084" s="261" t="s">
        <v>323</v>
      </c>
      <c r="J1084" s="261" t="s">
        <v>323</v>
      </c>
      <c r="K1084" s="261" t="s">
        <v>323</v>
      </c>
      <c r="L1084" s="261" t="s">
        <v>323</v>
      </c>
      <c r="AR1084" s="261" t="e">
        <v>#N/A</v>
      </c>
    </row>
    <row r="1085" spans="1:44" s="261" customFormat="1">
      <c r="A1085" s="261">
        <v>123101</v>
      </c>
      <c r="B1085" s="43" t="s">
        <v>3767</v>
      </c>
      <c r="C1085" s="261" t="s">
        <v>324</v>
      </c>
      <c r="D1085" s="261" t="s">
        <v>324</v>
      </c>
      <c r="E1085" s="261" t="s">
        <v>324</v>
      </c>
      <c r="F1085" s="261" t="s">
        <v>324</v>
      </c>
      <c r="G1085" s="261" t="s">
        <v>324</v>
      </c>
      <c r="H1085" s="261" t="s">
        <v>323</v>
      </c>
      <c r="I1085" s="261" t="s">
        <v>323</v>
      </c>
      <c r="J1085" s="261" t="s">
        <v>323</v>
      </c>
      <c r="K1085" s="261" t="s">
        <v>323</v>
      </c>
      <c r="L1085" s="261" t="s">
        <v>323</v>
      </c>
      <c r="AR1085" s="261" t="e">
        <v>#N/A</v>
      </c>
    </row>
    <row r="1086" spans="1:44" s="261" customFormat="1">
      <c r="A1086" s="261">
        <v>123102</v>
      </c>
      <c r="B1086" s="43" t="s">
        <v>3767</v>
      </c>
      <c r="C1086" s="261" t="s">
        <v>324</v>
      </c>
      <c r="D1086" s="261" t="s">
        <v>324</v>
      </c>
      <c r="E1086" s="261" t="s">
        <v>324</v>
      </c>
      <c r="F1086" s="261" t="s">
        <v>324</v>
      </c>
      <c r="G1086" s="261" t="s">
        <v>324</v>
      </c>
      <c r="H1086" s="261" t="s">
        <v>323</v>
      </c>
      <c r="I1086" s="261" t="s">
        <v>323</v>
      </c>
      <c r="J1086" s="261" t="s">
        <v>323</v>
      </c>
      <c r="K1086" s="261" t="s">
        <v>323</v>
      </c>
      <c r="L1086" s="261" t="s">
        <v>323</v>
      </c>
      <c r="AR1086" s="261" t="e">
        <v>#N/A</v>
      </c>
    </row>
    <row r="1087" spans="1:44" s="261" customFormat="1">
      <c r="A1087" s="261">
        <v>123103</v>
      </c>
      <c r="B1087" s="43" t="s">
        <v>3767</v>
      </c>
      <c r="C1087" s="261" t="s">
        <v>324</v>
      </c>
      <c r="D1087" s="261" t="s">
        <v>324</v>
      </c>
      <c r="E1087" s="261" t="s">
        <v>324</v>
      </c>
      <c r="F1087" s="261" t="s">
        <v>324</v>
      </c>
      <c r="G1087" s="261" t="s">
        <v>324</v>
      </c>
      <c r="H1087" s="261" t="s">
        <v>323</v>
      </c>
      <c r="I1087" s="261" t="s">
        <v>323</v>
      </c>
      <c r="J1087" s="261" t="s">
        <v>323</v>
      </c>
      <c r="K1087" s="261" t="s">
        <v>323</v>
      </c>
      <c r="L1087" s="261" t="s">
        <v>323</v>
      </c>
      <c r="AR1087" s="261" t="e">
        <v>#N/A</v>
      </c>
    </row>
    <row r="1088" spans="1:44" s="261" customFormat="1">
      <c r="A1088" s="261">
        <v>123104</v>
      </c>
      <c r="B1088" s="43" t="s">
        <v>3767</v>
      </c>
      <c r="C1088" s="261" t="s">
        <v>324</v>
      </c>
      <c r="D1088" s="261" t="s">
        <v>324</v>
      </c>
      <c r="E1088" s="261" t="s">
        <v>324</v>
      </c>
      <c r="F1088" s="261" t="s">
        <v>323</v>
      </c>
      <c r="G1088" s="261" t="s">
        <v>323</v>
      </c>
      <c r="H1088" s="261" t="s">
        <v>323</v>
      </c>
      <c r="I1088" s="261" t="s">
        <v>323</v>
      </c>
      <c r="J1088" s="261" t="s">
        <v>323</v>
      </c>
      <c r="K1088" s="261" t="s">
        <v>323</v>
      </c>
      <c r="L1088" s="261" t="s">
        <v>323</v>
      </c>
      <c r="AR1088" s="261" t="e">
        <v>#N/A</v>
      </c>
    </row>
    <row r="1089" spans="1:44" s="261" customFormat="1">
      <c r="A1089" s="261">
        <v>123105</v>
      </c>
      <c r="B1089" s="43" t="s">
        <v>3767</v>
      </c>
      <c r="C1089" s="261" t="s">
        <v>323</v>
      </c>
      <c r="D1089" s="261" t="s">
        <v>324</v>
      </c>
      <c r="E1089" s="261" t="s">
        <v>324</v>
      </c>
      <c r="F1089" s="261" t="s">
        <v>324</v>
      </c>
      <c r="G1089" s="261" t="s">
        <v>323</v>
      </c>
      <c r="H1089" s="261" t="s">
        <v>323</v>
      </c>
      <c r="I1089" s="261" t="s">
        <v>323</v>
      </c>
      <c r="J1089" s="261" t="s">
        <v>323</v>
      </c>
      <c r="K1089" s="261" t="s">
        <v>323</v>
      </c>
      <c r="L1089" s="261" t="s">
        <v>323</v>
      </c>
      <c r="AR1089" s="261" t="e">
        <v>#N/A</v>
      </c>
    </row>
    <row r="1090" spans="1:44" s="261" customFormat="1">
      <c r="A1090" s="261">
        <v>123106</v>
      </c>
      <c r="B1090" s="43" t="s">
        <v>3767</v>
      </c>
      <c r="C1090" s="261" t="s">
        <v>324</v>
      </c>
      <c r="D1090" s="261" t="s">
        <v>324</v>
      </c>
      <c r="E1090" s="261" t="s">
        <v>324</v>
      </c>
      <c r="F1090" s="261" t="s">
        <v>324</v>
      </c>
      <c r="G1090" s="261" t="s">
        <v>324</v>
      </c>
      <c r="H1090" s="261" t="s">
        <v>323</v>
      </c>
      <c r="I1090" s="261" t="s">
        <v>323</v>
      </c>
      <c r="J1090" s="261" t="s">
        <v>323</v>
      </c>
      <c r="K1090" s="261" t="s">
        <v>323</v>
      </c>
      <c r="L1090" s="261" t="s">
        <v>323</v>
      </c>
      <c r="AR1090" s="261" t="e">
        <v>#N/A</v>
      </c>
    </row>
    <row r="1091" spans="1:44" s="261" customFormat="1">
      <c r="A1091" s="261">
        <v>123107</v>
      </c>
      <c r="B1091" s="43" t="s">
        <v>3767</v>
      </c>
      <c r="C1091" s="261" t="s">
        <v>324</v>
      </c>
      <c r="D1091" s="261" t="s">
        <v>324</v>
      </c>
      <c r="E1091" s="261" t="s">
        <v>323</v>
      </c>
      <c r="F1091" s="261" t="s">
        <v>323</v>
      </c>
      <c r="G1091" s="261" t="s">
        <v>323</v>
      </c>
      <c r="H1091" s="261" t="s">
        <v>323</v>
      </c>
      <c r="I1091" s="261" t="s">
        <v>323</v>
      </c>
      <c r="J1091" s="261" t="s">
        <v>323</v>
      </c>
      <c r="K1091" s="261" t="s">
        <v>323</v>
      </c>
      <c r="L1091" s="261" t="s">
        <v>323</v>
      </c>
      <c r="AR1091" s="261" t="e">
        <v>#N/A</v>
      </c>
    </row>
    <row r="1092" spans="1:44" s="261" customFormat="1">
      <c r="A1092" s="261">
        <v>123108</v>
      </c>
      <c r="B1092" s="43" t="s">
        <v>3767</v>
      </c>
      <c r="C1092" s="261" t="s">
        <v>324</v>
      </c>
      <c r="D1092" s="261" t="s">
        <v>324</v>
      </c>
      <c r="E1092" s="261" t="s">
        <v>324</v>
      </c>
      <c r="F1092" s="261" t="s">
        <v>324</v>
      </c>
      <c r="G1092" s="261" t="s">
        <v>324</v>
      </c>
      <c r="H1092" s="261" t="s">
        <v>323</v>
      </c>
      <c r="I1092" s="261" t="s">
        <v>323</v>
      </c>
      <c r="J1092" s="261" t="s">
        <v>323</v>
      </c>
      <c r="K1092" s="261" t="s">
        <v>323</v>
      </c>
      <c r="L1092" s="261" t="s">
        <v>323</v>
      </c>
      <c r="AR1092" s="261" t="e">
        <v>#N/A</v>
      </c>
    </row>
    <row r="1093" spans="1:44" s="261" customFormat="1">
      <c r="A1093" s="261">
        <v>123109</v>
      </c>
      <c r="B1093" s="43" t="s">
        <v>3767</v>
      </c>
      <c r="C1093" s="261" t="s">
        <v>324</v>
      </c>
      <c r="D1093" s="261" t="s">
        <v>324</v>
      </c>
      <c r="E1093" s="261" t="s">
        <v>323</v>
      </c>
      <c r="F1093" s="261" t="s">
        <v>323</v>
      </c>
      <c r="G1093" s="261" t="s">
        <v>324</v>
      </c>
      <c r="H1093" s="261" t="s">
        <v>323</v>
      </c>
      <c r="I1093" s="261" t="s">
        <v>323</v>
      </c>
      <c r="J1093" s="261" t="s">
        <v>323</v>
      </c>
      <c r="K1093" s="261" t="s">
        <v>323</v>
      </c>
      <c r="L1093" s="261" t="s">
        <v>323</v>
      </c>
      <c r="AR1093" s="261" t="e">
        <v>#N/A</v>
      </c>
    </row>
    <row r="1094" spans="1:44" s="261" customFormat="1">
      <c r="A1094" s="261">
        <v>123110</v>
      </c>
      <c r="B1094" s="43" t="s">
        <v>3767</v>
      </c>
      <c r="C1094" s="261" t="s">
        <v>324</v>
      </c>
      <c r="D1094" s="261" t="s">
        <v>324</v>
      </c>
      <c r="E1094" s="261" t="s">
        <v>324</v>
      </c>
      <c r="F1094" s="261" t="s">
        <v>323</v>
      </c>
      <c r="G1094" s="261" t="s">
        <v>323</v>
      </c>
      <c r="H1094" s="261" t="s">
        <v>323</v>
      </c>
      <c r="I1094" s="261" t="s">
        <v>323</v>
      </c>
      <c r="J1094" s="261" t="s">
        <v>323</v>
      </c>
      <c r="K1094" s="261" t="s">
        <v>323</v>
      </c>
      <c r="L1094" s="261" t="s">
        <v>323</v>
      </c>
      <c r="AR1094" s="261" t="e">
        <v>#N/A</v>
      </c>
    </row>
    <row r="1095" spans="1:44" s="261" customFormat="1">
      <c r="A1095" s="261">
        <v>123111</v>
      </c>
      <c r="B1095" s="43" t="s">
        <v>3767</v>
      </c>
      <c r="C1095" s="261" t="s">
        <v>324</v>
      </c>
      <c r="D1095" s="261" t="s">
        <v>324</v>
      </c>
      <c r="E1095" s="261" t="s">
        <v>324</v>
      </c>
      <c r="F1095" s="261" t="s">
        <v>324</v>
      </c>
      <c r="G1095" s="261" t="s">
        <v>324</v>
      </c>
      <c r="H1095" s="261" t="s">
        <v>323</v>
      </c>
      <c r="I1095" s="261" t="s">
        <v>323</v>
      </c>
      <c r="J1095" s="261" t="s">
        <v>323</v>
      </c>
      <c r="K1095" s="261" t="s">
        <v>323</v>
      </c>
      <c r="L1095" s="261" t="s">
        <v>323</v>
      </c>
      <c r="AR1095" s="261" t="e">
        <v>#N/A</v>
      </c>
    </row>
    <row r="1096" spans="1:44" s="261" customFormat="1">
      <c r="A1096" s="261">
        <v>123112</v>
      </c>
      <c r="B1096" s="43" t="s">
        <v>3767</v>
      </c>
      <c r="C1096" s="261" t="s">
        <v>324</v>
      </c>
      <c r="D1096" s="261" t="s">
        <v>324</v>
      </c>
      <c r="E1096" s="261" t="s">
        <v>324</v>
      </c>
      <c r="F1096" s="261" t="s">
        <v>324</v>
      </c>
      <c r="G1096" s="261" t="s">
        <v>324</v>
      </c>
      <c r="H1096" s="261" t="s">
        <v>323</v>
      </c>
      <c r="I1096" s="261" t="s">
        <v>323</v>
      </c>
      <c r="J1096" s="261" t="s">
        <v>323</v>
      </c>
      <c r="K1096" s="261" t="s">
        <v>323</v>
      </c>
      <c r="L1096" s="261" t="s">
        <v>323</v>
      </c>
      <c r="AR1096" s="261" t="e">
        <v>#N/A</v>
      </c>
    </row>
    <row r="1097" spans="1:44" s="261" customFormat="1">
      <c r="A1097" s="261">
        <v>123113</v>
      </c>
      <c r="B1097" s="43" t="s">
        <v>3767</v>
      </c>
      <c r="C1097" s="261" t="s">
        <v>324</v>
      </c>
      <c r="D1097" s="261" t="s">
        <v>324</v>
      </c>
      <c r="E1097" s="261" t="s">
        <v>324</v>
      </c>
      <c r="F1097" s="261" t="s">
        <v>324</v>
      </c>
      <c r="G1097" s="261" t="s">
        <v>324</v>
      </c>
      <c r="H1097" s="261" t="s">
        <v>323</v>
      </c>
      <c r="I1097" s="261" t="s">
        <v>323</v>
      </c>
      <c r="J1097" s="261" t="s">
        <v>323</v>
      </c>
      <c r="K1097" s="261" t="s">
        <v>323</v>
      </c>
      <c r="L1097" s="261" t="s">
        <v>323</v>
      </c>
      <c r="AR1097" s="261" t="e">
        <v>#N/A</v>
      </c>
    </row>
    <row r="1098" spans="1:44" s="261" customFormat="1">
      <c r="A1098" s="261">
        <v>123114</v>
      </c>
      <c r="B1098" s="43" t="s">
        <v>3767</v>
      </c>
      <c r="C1098" s="261" t="s">
        <v>324</v>
      </c>
      <c r="D1098" s="261" t="s">
        <v>323</v>
      </c>
      <c r="E1098" s="261" t="s">
        <v>324</v>
      </c>
      <c r="F1098" s="261" t="s">
        <v>324</v>
      </c>
      <c r="G1098" s="261" t="s">
        <v>323</v>
      </c>
      <c r="H1098" s="261" t="s">
        <v>323</v>
      </c>
      <c r="I1098" s="261" t="s">
        <v>323</v>
      </c>
      <c r="J1098" s="261" t="s">
        <v>323</v>
      </c>
      <c r="K1098" s="261" t="s">
        <v>323</v>
      </c>
      <c r="L1098" s="261" t="s">
        <v>323</v>
      </c>
      <c r="AR1098" s="261" t="e">
        <v>#N/A</v>
      </c>
    </row>
    <row r="1099" spans="1:44" s="261" customFormat="1">
      <c r="A1099" s="261">
        <v>123115</v>
      </c>
      <c r="B1099" s="43" t="s">
        <v>3767</v>
      </c>
      <c r="C1099" s="261" t="s">
        <v>324</v>
      </c>
      <c r="D1099" s="261" t="s">
        <v>324</v>
      </c>
      <c r="E1099" s="261" t="s">
        <v>324</v>
      </c>
      <c r="F1099" s="261" t="s">
        <v>324</v>
      </c>
      <c r="G1099" s="261" t="s">
        <v>324</v>
      </c>
      <c r="H1099" s="261" t="s">
        <v>323</v>
      </c>
      <c r="I1099" s="261" t="s">
        <v>323</v>
      </c>
      <c r="J1099" s="261" t="s">
        <v>323</v>
      </c>
      <c r="K1099" s="261" t="s">
        <v>323</v>
      </c>
      <c r="L1099" s="261" t="s">
        <v>323</v>
      </c>
      <c r="AR1099" s="261" t="e">
        <v>#N/A</v>
      </c>
    </row>
    <row r="1100" spans="1:44" s="261" customFormat="1">
      <c r="A1100" s="261">
        <v>123116</v>
      </c>
      <c r="B1100" s="43" t="s">
        <v>3767</v>
      </c>
      <c r="C1100" s="261" t="s">
        <v>324</v>
      </c>
      <c r="D1100" s="261" t="s">
        <v>324</v>
      </c>
      <c r="E1100" s="261" t="s">
        <v>324</v>
      </c>
      <c r="F1100" s="261" t="s">
        <v>324</v>
      </c>
      <c r="G1100" s="261" t="s">
        <v>324</v>
      </c>
      <c r="H1100" s="261" t="s">
        <v>323</v>
      </c>
      <c r="I1100" s="261" t="s">
        <v>323</v>
      </c>
      <c r="J1100" s="261" t="s">
        <v>323</v>
      </c>
      <c r="K1100" s="261" t="s">
        <v>323</v>
      </c>
      <c r="L1100" s="261" t="s">
        <v>323</v>
      </c>
      <c r="AR1100" s="261" t="e">
        <v>#N/A</v>
      </c>
    </row>
    <row r="1101" spans="1:44" s="261" customFormat="1">
      <c r="A1101" s="261">
        <v>123117</v>
      </c>
      <c r="B1101" s="43" t="s">
        <v>3767</v>
      </c>
      <c r="C1101" s="261" t="s">
        <v>324</v>
      </c>
      <c r="D1101" s="261" t="s">
        <v>324</v>
      </c>
      <c r="E1101" s="261" t="s">
        <v>324</v>
      </c>
      <c r="F1101" s="261" t="s">
        <v>323</v>
      </c>
      <c r="G1101" s="261" t="s">
        <v>324</v>
      </c>
      <c r="H1101" s="261" t="s">
        <v>323</v>
      </c>
      <c r="I1101" s="261" t="s">
        <v>323</v>
      </c>
      <c r="J1101" s="261" t="s">
        <v>323</v>
      </c>
      <c r="K1101" s="261" t="s">
        <v>323</v>
      </c>
      <c r="L1101" s="261" t="s">
        <v>323</v>
      </c>
      <c r="AR1101" s="261" t="e">
        <v>#N/A</v>
      </c>
    </row>
    <row r="1102" spans="1:44" s="261" customFormat="1">
      <c r="A1102" s="261">
        <v>123118</v>
      </c>
      <c r="B1102" s="43" t="s">
        <v>3767</v>
      </c>
      <c r="C1102" s="261" t="s">
        <v>324</v>
      </c>
      <c r="D1102" s="261" t="s">
        <v>324</v>
      </c>
      <c r="E1102" s="261" t="s">
        <v>324</v>
      </c>
      <c r="F1102" s="261" t="s">
        <v>324</v>
      </c>
      <c r="G1102" s="261" t="s">
        <v>324</v>
      </c>
      <c r="H1102" s="261" t="s">
        <v>323</v>
      </c>
      <c r="I1102" s="261" t="s">
        <v>323</v>
      </c>
      <c r="J1102" s="261" t="s">
        <v>323</v>
      </c>
      <c r="K1102" s="261" t="s">
        <v>323</v>
      </c>
      <c r="L1102" s="261" t="s">
        <v>323</v>
      </c>
      <c r="AR1102" s="261" t="e">
        <v>#N/A</v>
      </c>
    </row>
    <row r="1103" spans="1:44" s="261" customFormat="1">
      <c r="A1103" s="261">
        <v>123119</v>
      </c>
      <c r="B1103" s="43" t="s">
        <v>3767</v>
      </c>
      <c r="C1103" s="261" t="s">
        <v>324</v>
      </c>
      <c r="D1103" s="261" t="s">
        <v>323</v>
      </c>
      <c r="E1103" s="261" t="s">
        <v>324</v>
      </c>
      <c r="F1103" s="261" t="s">
        <v>324</v>
      </c>
      <c r="G1103" s="261" t="s">
        <v>323</v>
      </c>
      <c r="H1103" s="261" t="s">
        <v>323</v>
      </c>
      <c r="I1103" s="261" t="s">
        <v>323</v>
      </c>
      <c r="J1103" s="261" t="s">
        <v>323</v>
      </c>
      <c r="K1103" s="261" t="s">
        <v>323</v>
      </c>
      <c r="L1103" s="261" t="s">
        <v>323</v>
      </c>
      <c r="AR1103" s="261" t="e">
        <v>#N/A</v>
      </c>
    </row>
    <row r="1104" spans="1:44" s="261" customFormat="1">
      <c r="A1104" s="261">
        <v>123120</v>
      </c>
      <c r="B1104" s="43" t="s">
        <v>3767</v>
      </c>
      <c r="C1104" s="261" t="s">
        <v>323</v>
      </c>
      <c r="D1104" s="261" t="s">
        <v>323</v>
      </c>
      <c r="E1104" s="261" t="s">
        <v>323</v>
      </c>
      <c r="F1104" s="261" t="s">
        <v>324</v>
      </c>
      <c r="G1104" s="261" t="s">
        <v>324</v>
      </c>
      <c r="H1104" s="261" t="s">
        <v>323</v>
      </c>
      <c r="I1104" s="261" t="s">
        <v>323</v>
      </c>
      <c r="J1104" s="261" t="s">
        <v>323</v>
      </c>
      <c r="K1104" s="261" t="s">
        <v>323</v>
      </c>
      <c r="L1104" s="261" t="s">
        <v>323</v>
      </c>
      <c r="AR1104" s="261" t="e">
        <v>#N/A</v>
      </c>
    </row>
    <row r="1105" spans="1:44" s="261" customFormat="1">
      <c r="A1105" s="261">
        <v>123121</v>
      </c>
      <c r="B1105" s="43" t="s">
        <v>3767</v>
      </c>
      <c r="C1105" s="261" t="s">
        <v>324</v>
      </c>
      <c r="D1105" s="261" t="s">
        <v>324</v>
      </c>
      <c r="E1105" s="261" t="s">
        <v>324</v>
      </c>
      <c r="F1105" s="261" t="s">
        <v>324</v>
      </c>
      <c r="G1105" s="261" t="s">
        <v>324</v>
      </c>
      <c r="H1105" s="261" t="s">
        <v>323</v>
      </c>
      <c r="I1105" s="261" t="s">
        <v>323</v>
      </c>
      <c r="J1105" s="261" t="s">
        <v>323</v>
      </c>
      <c r="K1105" s="261" t="s">
        <v>323</v>
      </c>
      <c r="L1105" s="261" t="s">
        <v>323</v>
      </c>
      <c r="AR1105" s="261" t="e">
        <v>#N/A</v>
      </c>
    </row>
    <row r="1106" spans="1:44" s="261" customFormat="1">
      <c r="A1106" s="261">
        <v>123122</v>
      </c>
      <c r="B1106" s="43" t="s">
        <v>3767</v>
      </c>
      <c r="C1106" s="261" t="s">
        <v>324</v>
      </c>
      <c r="D1106" s="261" t="s">
        <v>324</v>
      </c>
      <c r="E1106" s="261" t="s">
        <v>324</v>
      </c>
      <c r="F1106" s="261" t="s">
        <v>324</v>
      </c>
      <c r="G1106" s="261" t="s">
        <v>323</v>
      </c>
      <c r="H1106" s="261" t="s">
        <v>323</v>
      </c>
      <c r="I1106" s="261" t="s">
        <v>323</v>
      </c>
      <c r="J1106" s="261" t="s">
        <v>323</v>
      </c>
      <c r="K1106" s="261" t="s">
        <v>323</v>
      </c>
      <c r="L1106" s="261" t="s">
        <v>323</v>
      </c>
      <c r="AR1106" s="261" t="e">
        <v>#N/A</v>
      </c>
    </row>
    <row r="1107" spans="1:44" s="261" customFormat="1">
      <c r="A1107" s="261">
        <v>123123</v>
      </c>
      <c r="B1107" s="43" t="s">
        <v>3767</v>
      </c>
      <c r="C1107" s="261" t="s">
        <v>324</v>
      </c>
      <c r="D1107" s="261" t="s">
        <v>324</v>
      </c>
      <c r="E1107" s="261" t="s">
        <v>324</v>
      </c>
      <c r="F1107" s="261" t="s">
        <v>324</v>
      </c>
      <c r="G1107" s="261" t="s">
        <v>324</v>
      </c>
      <c r="H1107" s="261" t="s">
        <v>323</v>
      </c>
      <c r="I1107" s="261" t="s">
        <v>323</v>
      </c>
      <c r="J1107" s="261" t="s">
        <v>323</v>
      </c>
      <c r="K1107" s="261" t="s">
        <v>323</v>
      </c>
      <c r="L1107" s="261" t="s">
        <v>323</v>
      </c>
      <c r="AR1107" s="261" t="e">
        <v>#N/A</v>
      </c>
    </row>
    <row r="1108" spans="1:44" s="261" customFormat="1">
      <c r="A1108" s="261">
        <v>123124</v>
      </c>
      <c r="B1108" s="43" t="s">
        <v>3767</v>
      </c>
      <c r="C1108" s="261" t="s">
        <v>324</v>
      </c>
      <c r="D1108" s="261" t="s">
        <v>324</v>
      </c>
      <c r="E1108" s="261" t="s">
        <v>324</v>
      </c>
      <c r="F1108" s="261" t="s">
        <v>324</v>
      </c>
      <c r="G1108" s="261" t="s">
        <v>324</v>
      </c>
      <c r="H1108" s="261" t="s">
        <v>323</v>
      </c>
      <c r="I1108" s="261" t="s">
        <v>323</v>
      </c>
      <c r="J1108" s="261" t="s">
        <v>323</v>
      </c>
      <c r="K1108" s="261" t="s">
        <v>323</v>
      </c>
      <c r="L1108" s="261" t="s">
        <v>323</v>
      </c>
      <c r="AR1108" s="261" t="e">
        <v>#N/A</v>
      </c>
    </row>
    <row r="1109" spans="1:44" s="261" customFormat="1">
      <c r="A1109" s="261">
        <v>123125</v>
      </c>
      <c r="B1109" s="43" t="s">
        <v>3767</v>
      </c>
      <c r="C1109" s="261" t="s">
        <v>324</v>
      </c>
      <c r="D1109" s="261" t="s">
        <v>323</v>
      </c>
      <c r="E1109" s="261" t="s">
        <v>324</v>
      </c>
      <c r="F1109" s="261" t="s">
        <v>323</v>
      </c>
      <c r="G1109" s="261" t="s">
        <v>324</v>
      </c>
      <c r="H1109" s="261" t="s">
        <v>323</v>
      </c>
      <c r="I1109" s="261" t="s">
        <v>323</v>
      </c>
      <c r="J1109" s="261" t="s">
        <v>323</v>
      </c>
      <c r="K1109" s="261" t="s">
        <v>323</v>
      </c>
      <c r="L1109" s="261" t="s">
        <v>323</v>
      </c>
      <c r="AR1109" s="261" t="e">
        <v>#N/A</v>
      </c>
    </row>
    <row r="1110" spans="1:44" s="261" customFormat="1">
      <c r="A1110" s="261">
        <v>123126</v>
      </c>
      <c r="B1110" s="43" t="s">
        <v>3767</v>
      </c>
      <c r="C1110" s="261" t="s">
        <v>324</v>
      </c>
      <c r="D1110" s="261" t="s">
        <v>324</v>
      </c>
      <c r="E1110" s="261" t="s">
        <v>324</v>
      </c>
      <c r="F1110" s="261" t="s">
        <v>324</v>
      </c>
      <c r="G1110" s="261" t="s">
        <v>324</v>
      </c>
      <c r="H1110" s="261" t="s">
        <v>323</v>
      </c>
      <c r="I1110" s="261" t="s">
        <v>323</v>
      </c>
      <c r="J1110" s="261" t="s">
        <v>323</v>
      </c>
      <c r="K1110" s="261" t="s">
        <v>323</v>
      </c>
      <c r="L1110" s="261" t="s">
        <v>323</v>
      </c>
      <c r="AR1110" s="261" t="e">
        <v>#N/A</v>
      </c>
    </row>
    <row r="1111" spans="1:44" s="261" customFormat="1">
      <c r="A1111" s="261">
        <v>123127</v>
      </c>
      <c r="B1111" s="43" t="s">
        <v>3767</v>
      </c>
      <c r="C1111" s="261" t="s">
        <v>323</v>
      </c>
      <c r="D1111" s="261" t="s">
        <v>324</v>
      </c>
      <c r="E1111" s="261" t="s">
        <v>324</v>
      </c>
      <c r="F1111" s="261" t="s">
        <v>323</v>
      </c>
      <c r="G1111" s="261" t="s">
        <v>323</v>
      </c>
      <c r="H1111" s="261" t="s">
        <v>323</v>
      </c>
      <c r="I1111" s="261" t="s">
        <v>323</v>
      </c>
      <c r="J1111" s="261" t="s">
        <v>323</v>
      </c>
      <c r="K1111" s="261" t="s">
        <v>323</v>
      </c>
      <c r="L1111" s="261" t="s">
        <v>323</v>
      </c>
      <c r="AR1111" s="261" t="e">
        <v>#N/A</v>
      </c>
    </row>
    <row r="1112" spans="1:44" s="261" customFormat="1">
      <c r="A1112" s="261">
        <v>123128</v>
      </c>
      <c r="B1112" s="43" t="s">
        <v>3767</v>
      </c>
      <c r="C1112" s="261" t="s">
        <v>324</v>
      </c>
      <c r="D1112" s="261" t="s">
        <v>324</v>
      </c>
      <c r="E1112" s="261" t="s">
        <v>324</v>
      </c>
      <c r="F1112" s="261" t="s">
        <v>324</v>
      </c>
      <c r="G1112" s="261" t="s">
        <v>324</v>
      </c>
      <c r="H1112" s="261" t="s">
        <v>323</v>
      </c>
      <c r="I1112" s="261" t="s">
        <v>323</v>
      </c>
      <c r="J1112" s="261" t="s">
        <v>323</v>
      </c>
      <c r="K1112" s="261" t="s">
        <v>323</v>
      </c>
      <c r="L1112" s="261" t="s">
        <v>323</v>
      </c>
      <c r="AR1112" s="261" t="e">
        <v>#N/A</v>
      </c>
    </row>
    <row r="1113" spans="1:44" s="261" customFormat="1">
      <c r="A1113" s="261">
        <v>123129</v>
      </c>
      <c r="B1113" s="43" t="s">
        <v>3767</v>
      </c>
      <c r="C1113" s="261" t="s">
        <v>324</v>
      </c>
      <c r="D1113" s="261" t="s">
        <v>324</v>
      </c>
      <c r="E1113" s="261" t="s">
        <v>324</v>
      </c>
      <c r="F1113" s="261" t="s">
        <v>324</v>
      </c>
      <c r="G1113" s="261" t="s">
        <v>324</v>
      </c>
      <c r="H1113" s="261" t="s">
        <v>323</v>
      </c>
      <c r="I1113" s="261" t="s">
        <v>323</v>
      </c>
      <c r="J1113" s="261" t="s">
        <v>323</v>
      </c>
      <c r="K1113" s="261" t="s">
        <v>323</v>
      </c>
      <c r="L1113" s="261" t="s">
        <v>323</v>
      </c>
      <c r="AR1113" s="261" t="e">
        <v>#N/A</v>
      </c>
    </row>
    <row r="1114" spans="1:44" s="261" customFormat="1">
      <c r="A1114" s="261">
        <v>123130</v>
      </c>
      <c r="B1114" s="43" t="s">
        <v>3767</v>
      </c>
      <c r="C1114" s="261" t="s">
        <v>324</v>
      </c>
      <c r="D1114" s="261" t="s">
        <v>324</v>
      </c>
      <c r="E1114" s="261" t="s">
        <v>323</v>
      </c>
      <c r="F1114" s="261" t="s">
        <v>324</v>
      </c>
      <c r="G1114" s="261" t="s">
        <v>323</v>
      </c>
      <c r="H1114" s="261" t="s">
        <v>323</v>
      </c>
      <c r="I1114" s="261" t="s">
        <v>323</v>
      </c>
      <c r="J1114" s="261" t="s">
        <v>323</v>
      </c>
      <c r="K1114" s="261" t="s">
        <v>323</v>
      </c>
      <c r="L1114" s="261" t="s">
        <v>323</v>
      </c>
      <c r="AR1114" s="261" t="e">
        <v>#N/A</v>
      </c>
    </row>
    <row r="1115" spans="1:44" s="261" customFormat="1">
      <c r="A1115" s="261">
        <v>123131</v>
      </c>
      <c r="B1115" s="43" t="s">
        <v>3767</v>
      </c>
      <c r="C1115" s="261" t="s">
        <v>324</v>
      </c>
      <c r="D1115" s="261" t="s">
        <v>324</v>
      </c>
      <c r="E1115" s="261" t="s">
        <v>324</v>
      </c>
      <c r="F1115" s="261" t="s">
        <v>324</v>
      </c>
      <c r="G1115" s="261" t="s">
        <v>324</v>
      </c>
      <c r="H1115" s="261" t="s">
        <v>323</v>
      </c>
      <c r="I1115" s="261" t="s">
        <v>323</v>
      </c>
      <c r="J1115" s="261" t="s">
        <v>323</v>
      </c>
      <c r="K1115" s="261" t="s">
        <v>323</v>
      </c>
      <c r="L1115" s="261" t="s">
        <v>323</v>
      </c>
      <c r="AR1115" s="261" t="e">
        <v>#N/A</v>
      </c>
    </row>
    <row r="1116" spans="1:44" s="261" customFormat="1">
      <c r="A1116" s="261">
        <v>123132</v>
      </c>
      <c r="B1116" s="43" t="s">
        <v>3767</v>
      </c>
      <c r="C1116" s="261" t="s">
        <v>324</v>
      </c>
      <c r="D1116" s="261" t="s">
        <v>323</v>
      </c>
      <c r="E1116" s="261" t="s">
        <v>324</v>
      </c>
      <c r="F1116" s="261" t="s">
        <v>324</v>
      </c>
      <c r="G1116" s="261" t="s">
        <v>323</v>
      </c>
      <c r="H1116" s="261" t="s">
        <v>323</v>
      </c>
      <c r="I1116" s="261" t="s">
        <v>323</v>
      </c>
      <c r="J1116" s="261" t="s">
        <v>323</v>
      </c>
      <c r="K1116" s="261" t="s">
        <v>323</v>
      </c>
      <c r="L1116" s="261" t="s">
        <v>323</v>
      </c>
      <c r="AR1116" s="261" t="e">
        <v>#N/A</v>
      </c>
    </row>
    <row r="1117" spans="1:44" s="261" customFormat="1">
      <c r="A1117" s="261">
        <v>123133</v>
      </c>
      <c r="B1117" s="43" t="s">
        <v>3767</v>
      </c>
      <c r="C1117" s="261" t="s">
        <v>324</v>
      </c>
      <c r="D1117" s="261" t="s">
        <v>324</v>
      </c>
      <c r="E1117" s="261" t="s">
        <v>324</v>
      </c>
      <c r="F1117" s="261" t="s">
        <v>324</v>
      </c>
      <c r="G1117" s="261" t="s">
        <v>324</v>
      </c>
      <c r="H1117" s="261" t="s">
        <v>323</v>
      </c>
      <c r="I1117" s="261" t="s">
        <v>323</v>
      </c>
      <c r="J1117" s="261" t="s">
        <v>323</v>
      </c>
      <c r="K1117" s="261" t="s">
        <v>323</v>
      </c>
      <c r="L1117" s="261" t="s">
        <v>323</v>
      </c>
      <c r="AR1117" s="261" t="e">
        <v>#N/A</v>
      </c>
    </row>
    <row r="1118" spans="1:44" s="261" customFormat="1">
      <c r="A1118" s="261">
        <v>123134</v>
      </c>
      <c r="B1118" s="43" t="s">
        <v>3767</v>
      </c>
      <c r="C1118" s="261" t="s">
        <v>323</v>
      </c>
      <c r="D1118" s="261" t="s">
        <v>324</v>
      </c>
      <c r="E1118" s="261" t="s">
        <v>324</v>
      </c>
      <c r="F1118" s="261" t="s">
        <v>323</v>
      </c>
      <c r="G1118" s="261" t="s">
        <v>323</v>
      </c>
      <c r="H1118" s="261" t="s">
        <v>323</v>
      </c>
      <c r="I1118" s="261" t="s">
        <v>323</v>
      </c>
      <c r="J1118" s="261" t="s">
        <v>323</v>
      </c>
      <c r="K1118" s="261" t="s">
        <v>323</v>
      </c>
      <c r="L1118" s="261" t="s">
        <v>323</v>
      </c>
      <c r="AR1118" s="261" t="e">
        <v>#N/A</v>
      </c>
    </row>
    <row r="1119" spans="1:44" s="261" customFormat="1">
      <c r="A1119" s="261">
        <v>123135</v>
      </c>
      <c r="B1119" s="43" t="s">
        <v>3767</v>
      </c>
      <c r="C1119" s="261" t="s">
        <v>324</v>
      </c>
      <c r="D1119" s="261" t="s">
        <v>324</v>
      </c>
      <c r="E1119" s="261" t="s">
        <v>324</v>
      </c>
      <c r="F1119" s="261" t="s">
        <v>324</v>
      </c>
      <c r="G1119" s="261" t="s">
        <v>324</v>
      </c>
      <c r="H1119" s="261" t="s">
        <v>323</v>
      </c>
      <c r="I1119" s="261" t="s">
        <v>323</v>
      </c>
      <c r="J1119" s="261" t="s">
        <v>323</v>
      </c>
      <c r="K1119" s="261" t="s">
        <v>323</v>
      </c>
      <c r="L1119" s="261" t="s">
        <v>323</v>
      </c>
      <c r="AR1119" s="261" t="e">
        <v>#N/A</v>
      </c>
    </row>
    <row r="1120" spans="1:44" s="261" customFormat="1">
      <c r="A1120" s="261">
        <v>123136</v>
      </c>
      <c r="B1120" s="43" t="s">
        <v>3767</v>
      </c>
      <c r="C1120" s="261" t="s">
        <v>324</v>
      </c>
      <c r="D1120" s="261" t="s">
        <v>323</v>
      </c>
      <c r="E1120" s="261" t="s">
        <v>324</v>
      </c>
      <c r="F1120" s="261" t="s">
        <v>324</v>
      </c>
      <c r="G1120" s="261" t="s">
        <v>323</v>
      </c>
      <c r="H1120" s="261" t="s">
        <v>323</v>
      </c>
      <c r="I1120" s="261" t="s">
        <v>323</v>
      </c>
      <c r="J1120" s="261" t="s">
        <v>323</v>
      </c>
      <c r="K1120" s="261" t="s">
        <v>323</v>
      </c>
      <c r="L1120" s="261" t="s">
        <v>323</v>
      </c>
      <c r="AR1120" s="261" t="e">
        <v>#N/A</v>
      </c>
    </row>
    <row r="1121" spans="1:44" s="261" customFormat="1">
      <c r="A1121" s="261">
        <v>123137</v>
      </c>
      <c r="B1121" s="43" t="s">
        <v>3767</v>
      </c>
      <c r="C1121" s="261" t="s">
        <v>324</v>
      </c>
      <c r="D1121" s="261" t="s">
        <v>324</v>
      </c>
      <c r="E1121" s="261" t="s">
        <v>324</v>
      </c>
      <c r="F1121" s="261" t="s">
        <v>324</v>
      </c>
      <c r="G1121" s="261" t="s">
        <v>324</v>
      </c>
      <c r="H1121" s="261" t="s">
        <v>323</v>
      </c>
      <c r="I1121" s="261" t="s">
        <v>323</v>
      </c>
      <c r="J1121" s="261" t="s">
        <v>323</v>
      </c>
      <c r="K1121" s="261" t="s">
        <v>323</v>
      </c>
      <c r="L1121" s="261" t="s">
        <v>323</v>
      </c>
      <c r="AR1121" s="261" t="e">
        <v>#N/A</v>
      </c>
    </row>
    <row r="1122" spans="1:44" s="261" customFormat="1">
      <c r="A1122" s="261">
        <v>123139</v>
      </c>
      <c r="B1122" s="43" t="s">
        <v>3767</v>
      </c>
      <c r="C1122" s="261" t="s">
        <v>324</v>
      </c>
      <c r="D1122" s="261" t="s">
        <v>324</v>
      </c>
      <c r="E1122" s="261" t="s">
        <v>323</v>
      </c>
      <c r="F1122" s="261" t="s">
        <v>324</v>
      </c>
      <c r="G1122" s="261" t="s">
        <v>324</v>
      </c>
      <c r="H1122" s="261" t="s">
        <v>323</v>
      </c>
      <c r="I1122" s="261" t="s">
        <v>323</v>
      </c>
      <c r="J1122" s="261" t="s">
        <v>323</v>
      </c>
      <c r="K1122" s="261" t="s">
        <v>323</v>
      </c>
      <c r="L1122" s="261" t="s">
        <v>323</v>
      </c>
      <c r="AR1122" s="261" t="e">
        <v>#N/A</v>
      </c>
    </row>
    <row r="1123" spans="1:44" s="261" customFormat="1">
      <c r="A1123" s="261">
        <v>123140</v>
      </c>
      <c r="B1123" s="43" t="s">
        <v>3767</v>
      </c>
      <c r="C1123" s="261" t="s">
        <v>324</v>
      </c>
      <c r="D1123" s="261" t="s">
        <v>324</v>
      </c>
      <c r="E1123" s="261" t="s">
        <v>324</v>
      </c>
      <c r="F1123" s="261" t="s">
        <v>324</v>
      </c>
      <c r="G1123" s="261" t="s">
        <v>324</v>
      </c>
      <c r="H1123" s="261" t="s">
        <v>323</v>
      </c>
      <c r="I1123" s="261" t="s">
        <v>323</v>
      </c>
      <c r="J1123" s="261" t="s">
        <v>323</v>
      </c>
      <c r="K1123" s="261" t="s">
        <v>323</v>
      </c>
      <c r="L1123" s="261" t="s">
        <v>323</v>
      </c>
      <c r="AR1123" s="261" t="e">
        <v>#N/A</v>
      </c>
    </row>
    <row r="1124" spans="1:44" s="261" customFormat="1">
      <c r="A1124" s="261">
        <v>123142</v>
      </c>
      <c r="B1124" s="43" t="s">
        <v>3767</v>
      </c>
      <c r="C1124" s="261" t="s">
        <v>324</v>
      </c>
      <c r="D1124" s="261" t="s">
        <v>324</v>
      </c>
      <c r="E1124" s="261" t="s">
        <v>324</v>
      </c>
      <c r="F1124" s="261" t="s">
        <v>324</v>
      </c>
      <c r="G1124" s="261" t="s">
        <v>324</v>
      </c>
      <c r="H1124" s="261" t="s">
        <v>323</v>
      </c>
      <c r="I1124" s="261" t="s">
        <v>323</v>
      </c>
      <c r="J1124" s="261" t="s">
        <v>323</v>
      </c>
      <c r="K1124" s="261" t="s">
        <v>323</v>
      </c>
      <c r="L1124" s="261" t="s">
        <v>323</v>
      </c>
      <c r="AR1124" s="261" t="e">
        <v>#N/A</v>
      </c>
    </row>
    <row r="1125" spans="1:44" s="261" customFormat="1">
      <c r="A1125" s="261">
        <v>123143</v>
      </c>
      <c r="B1125" s="43" t="s">
        <v>3767</v>
      </c>
      <c r="C1125" s="261" t="s">
        <v>324</v>
      </c>
      <c r="D1125" s="261" t="s">
        <v>324</v>
      </c>
      <c r="E1125" s="261" t="s">
        <v>324</v>
      </c>
      <c r="F1125" s="261" t="s">
        <v>324</v>
      </c>
      <c r="G1125" s="261" t="s">
        <v>324</v>
      </c>
      <c r="H1125" s="261" t="s">
        <v>323</v>
      </c>
      <c r="I1125" s="261" t="s">
        <v>323</v>
      </c>
      <c r="J1125" s="261" t="s">
        <v>323</v>
      </c>
      <c r="K1125" s="261" t="s">
        <v>323</v>
      </c>
      <c r="L1125" s="261" t="s">
        <v>323</v>
      </c>
      <c r="AR1125" s="261" t="e">
        <v>#N/A</v>
      </c>
    </row>
    <row r="1126" spans="1:44" s="261" customFormat="1">
      <c r="A1126" s="261">
        <v>123144</v>
      </c>
      <c r="B1126" s="43" t="s">
        <v>3767</v>
      </c>
      <c r="C1126" s="261" t="s">
        <v>324</v>
      </c>
      <c r="D1126" s="261" t="s">
        <v>324</v>
      </c>
      <c r="E1126" s="261" t="s">
        <v>324</v>
      </c>
      <c r="F1126" s="261" t="s">
        <v>324</v>
      </c>
      <c r="G1126" s="261" t="s">
        <v>324</v>
      </c>
      <c r="H1126" s="261" t="s">
        <v>323</v>
      </c>
      <c r="I1126" s="261" t="s">
        <v>323</v>
      </c>
      <c r="J1126" s="261" t="s">
        <v>323</v>
      </c>
      <c r="K1126" s="261" t="s">
        <v>323</v>
      </c>
      <c r="L1126" s="261" t="s">
        <v>323</v>
      </c>
      <c r="AR1126" s="261" t="e">
        <v>#N/A</v>
      </c>
    </row>
    <row r="1127" spans="1:44" s="261" customFormat="1">
      <c r="A1127" s="261">
        <v>123145</v>
      </c>
      <c r="B1127" s="43" t="s">
        <v>3767</v>
      </c>
      <c r="C1127" s="261" t="s">
        <v>324</v>
      </c>
      <c r="D1127" s="261" t="s">
        <v>324</v>
      </c>
      <c r="E1127" s="261" t="s">
        <v>323</v>
      </c>
      <c r="F1127" s="261" t="s">
        <v>324</v>
      </c>
      <c r="G1127" s="261" t="s">
        <v>323</v>
      </c>
      <c r="H1127" s="261" t="s">
        <v>323</v>
      </c>
      <c r="I1127" s="261" t="s">
        <v>323</v>
      </c>
      <c r="J1127" s="261" t="s">
        <v>323</v>
      </c>
      <c r="K1127" s="261" t="s">
        <v>323</v>
      </c>
      <c r="L1127" s="261" t="s">
        <v>323</v>
      </c>
      <c r="AR1127" s="261" t="e">
        <v>#N/A</v>
      </c>
    </row>
    <row r="1128" spans="1:44" s="261" customFormat="1">
      <c r="A1128" s="261">
        <v>123146</v>
      </c>
      <c r="B1128" s="43" t="s">
        <v>3767</v>
      </c>
      <c r="C1128" s="261" t="s">
        <v>324</v>
      </c>
      <c r="D1128" s="261" t="s">
        <v>323</v>
      </c>
      <c r="E1128" s="261" t="s">
        <v>324</v>
      </c>
      <c r="F1128" s="261" t="s">
        <v>323</v>
      </c>
      <c r="G1128" s="261" t="s">
        <v>323</v>
      </c>
      <c r="H1128" s="261" t="s">
        <v>323</v>
      </c>
      <c r="I1128" s="261" t="s">
        <v>323</v>
      </c>
      <c r="J1128" s="261" t="s">
        <v>323</v>
      </c>
      <c r="K1128" s="261" t="s">
        <v>323</v>
      </c>
      <c r="L1128" s="261" t="s">
        <v>323</v>
      </c>
      <c r="AR1128" s="261" t="e">
        <v>#N/A</v>
      </c>
    </row>
    <row r="1129" spans="1:44" s="261" customFormat="1">
      <c r="A1129" s="261">
        <v>123147</v>
      </c>
      <c r="B1129" s="43" t="s">
        <v>3767</v>
      </c>
      <c r="C1129" s="261" t="s">
        <v>324</v>
      </c>
      <c r="D1129" s="261" t="s">
        <v>324</v>
      </c>
      <c r="E1129" s="261" t="s">
        <v>323</v>
      </c>
      <c r="F1129" s="261" t="s">
        <v>323</v>
      </c>
      <c r="G1129" s="261" t="s">
        <v>324</v>
      </c>
      <c r="H1129" s="261" t="s">
        <v>323</v>
      </c>
      <c r="I1129" s="261" t="s">
        <v>323</v>
      </c>
      <c r="J1129" s="261" t="s">
        <v>323</v>
      </c>
      <c r="K1129" s="261" t="s">
        <v>323</v>
      </c>
      <c r="L1129" s="261" t="s">
        <v>323</v>
      </c>
      <c r="AR1129" s="261" t="e">
        <v>#N/A</v>
      </c>
    </row>
    <row r="1130" spans="1:44" s="261" customFormat="1">
      <c r="A1130" s="261">
        <v>123148</v>
      </c>
      <c r="B1130" s="43" t="s">
        <v>3767</v>
      </c>
      <c r="C1130" s="261" t="s">
        <v>324</v>
      </c>
      <c r="D1130" s="261" t="s">
        <v>323</v>
      </c>
      <c r="E1130" s="261" t="s">
        <v>323</v>
      </c>
      <c r="F1130" s="261" t="s">
        <v>324</v>
      </c>
      <c r="G1130" s="261" t="s">
        <v>324</v>
      </c>
      <c r="H1130" s="261" t="s">
        <v>323</v>
      </c>
      <c r="I1130" s="261" t="s">
        <v>323</v>
      </c>
      <c r="J1130" s="261" t="s">
        <v>323</v>
      </c>
      <c r="K1130" s="261" t="s">
        <v>323</v>
      </c>
      <c r="L1130" s="261" t="s">
        <v>323</v>
      </c>
      <c r="AR1130" s="261" t="e">
        <v>#N/A</v>
      </c>
    </row>
    <row r="1131" spans="1:44" s="261" customFormat="1">
      <c r="A1131" s="261">
        <v>123149</v>
      </c>
      <c r="B1131" s="43" t="s">
        <v>3767</v>
      </c>
      <c r="C1131" s="261" t="s">
        <v>324</v>
      </c>
      <c r="D1131" s="261" t="s">
        <v>323</v>
      </c>
      <c r="E1131" s="261" t="s">
        <v>324</v>
      </c>
      <c r="F1131" s="261" t="s">
        <v>324</v>
      </c>
      <c r="G1131" s="261" t="s">
        <v>323</v>
      </c>
      <c r="H1131" s="261" t="s">
        <v>323</v>
      </c>
      <c r="I1131" s="261" t="s">
        <v>323</v>
      </c>
      <c r="J1131" s="261" t="s">
        <v>323</v>
      </c>
      <c r="K1131" s="261" t="s">
        <v>323</v>
      </c>
      <c r="L1131" s="261" t="s">
        <v>323</v>
      </c>
      <c r="AR1131" s="261" t="e">
        <v>#N/A</v>
      </c>
    </row>
    <row r="1132" spans="1:44" s="261" customFormat="1">
      <c r="A1132" s="261">
        <v>123150</v>
      </c>
      <c r="B1132" s="43" t="s">
        <v>3767</v>
      </c>
      <c r="C1132" s="261" t="s">
        <v>324</v>
      </c>
      <c r="D1132" s="261" t="s">
        <v>323</v>
      </c>
      <c r="E1132" s="261" t="s">
        <v>324</v>
      </c>
      <c r="F1132" s="261" t="s">
        <v>324</v>
      </c>
      <c r="G1132" s="261" t="s">
        <v>323</v>
      </c>
      <c r="H1132" s="261" t="s">
        <v>323</v>
      </c>
      <c r="I1132" s="261" t="s">
        <v>323</v>
      </c>
      <c r="J1132" s="261" t="s">
        <v>323</v>
      </c>
      <c r="K1132" s="261" t="s">
        <v>323</v>
      </c>
      <c r="L1132" s="261" t="s">
        <v>323</v>
      </c>
      <c r="AR1132" s="261" t="e">
        <v>#N/A</v>
      </c>
    </row>
    <row r="1133" spans="1:44" s="261" customFormat="1">
      <c r="A1133" s="261">
        <v>123151</v>
      </c>
      <c r="B1133" s="43" t="s">
        <v>3767</v>
      </c>
      <c r="C1133" s="261" t="s">
        <v>324</v>
      </c>
      <c r="D1133" s="261" t="s">
        <v>324</v>
      </c>
      <c r="E1133" s="261" t="s">
        <v>324</v>
      </c>
      <c r="F1133" s="261" t="s">
        <v>324</v>
      </c>
      <c r="G1133" s="261" t="s">
        <v>324</v>
      </c>
      <c r="H1133" s="261" t="s">
        <v>323</v>
      </c>
      <c r="I1133" s="261" t="s">
        <v>323</v>
      </c>
      <c r="J1133" s="261" t="s">
        <v>323</v>
      </c>
      <c r="K1133" s="261" t="s">
        <v>323</v>
      </c>
      <c r="L1133" s="261" t="s">
        <v>323</v>
      </c>
      <c r="AR1133" s="261" t="e">
        <v>#N/A</v>
      </c>
    </row>
    <row r="1134" spans="1:44" s="261" customFormat="1">
      <c r="A1134" s="261">
        <v>123152</v>
      </c>
      <c r="B1134" s="43" t="s">
        <v>3767</v>
      </c>
      <c r="C1134" s="261" t="s">
        <v>324</v>
      </c>
      <c r="D1134" s="261" t="s">
        <v>324</v>
      </c>
      <c r="E1134" s="261" t="s">
        <v>324</v>
      </c>
      <c r="F1134" s="261" t="s">
        <v>324</v>
      </c>
      <c r="G1134" s="261" t="s">
        <v>324</v>
      </c>
      <c r="H1134" s="261" t="s">
        <v>323</v>
      </c>
      <c r="I1134" s="261" t="s">
        <v>323</v>
      </c>
      <c r="J1134" s="261" t="s">
        <v>323</v>
      </c>
      <c r="K1134" s="261" t="s">
        <v>323</v>
      </c>
      <c r="L1134" s="261" t="s">
        <v>323</v>
      </c>
      <c r="AR1134" s="261" t="e">
        <v>#N/A</v>
      </c>
    </row>
    <row r="1135" spans="1:44" s="261" customFormat="1">
      <c r="A1135" s="261">
        <v>123153</v>
      </c>
      <c r="B1135" s="43" t="s">
        <v>3767</v>
      </c>
      <c r="C1135" s="261" t="s">
        <v>324</v>
      </c>
      <c r="D1135" s="261" t="s">
        <v>324</v>
      </c>
      <c r="E1135" s="261" t="s">
        <v>324</v>
      </c>
      <c r="F1135" s="261" t="s">
        <v>323</v>
      </c>
      <c r="G1135" s="261" t="s">
        <v>323</v>
      </c>
      <c r="H1135" s="261" t="s">
        <v>323</v>
      </c>
      <c r="I1135" s="261" t="s">
        <v>323</v>
      </c>
      <c r="J1135" s="261" t="s">
        <v>323</v>
      </c>
      <c r="K1135" s="261" t="s">
        <v>323</v>
      </c>
      <c r="L1135" s="261" t="s">
        <v>323</v>
      </c>
      <c r="AR1135" s="261" t="e">
        <v>#N/A</v>
      </c>
    </row>
    <row r="1136" spans="1:44" s="261" customFormat="1">
      <c r="A1136" s="261">
        <v>123154</v>
      </c>
      <c r="B1136" s="43" t="s">
        <v>3767</v>
      </c>
      <c r="C1136" s="261" t="s">
        <v>324</v>
      </c>
      <c r="D1136" s="261" t="s">
        <v>324</v>
      </c>
      <c r="E1136" s="261" t="s">
        <v>324</v>
      </c>
      <c r="F1136" s="261" t="s">
        <v>324</v>
      </c>
      <c r="G1136" s="261" t="s">
        <v>324</v>
      </c>
      <c r="H1136" s="261" t="s">
        <v>323</v>
      </c>
      <c r="I1136" s="261" t="s">
        <v>323</v>
      </c>
      <c r="J1136" s="261" t="s">
        <v>323</v>
      </c>
      <c r="K1136" s="261" t="s">
        <v>323</v>
      </c>
      <c r="L1136" s="261" t="s">
        <v>323</v>
      </c>
      <c r="AR1136" s="261" t="e">
        <v>#N/A</v>
      </c>
    </row>
    <row r="1137" spans="1:44" s="261" customFormat="1">
      <c r="A1137" s="261">
        <v>123155</v>
      </c>
      <c r="B1137" s="43" t="s">
        <v>3767</v>
      </c>
      <c r="C1137" s="261" t="s">
        <v>324</v>
      </c>
      <c r="D1137" s="261" t="s">
        <v>324</v>
      </c>
      <c r="E1137" s="261" t="s">
        <v>323</v>
      </c>
      <c r="F1137" s="261" t="s">
        <v>324</v>
      </c>
      <c r="G1137" s="261" t="s">
        <v>323</v>
      </c>
      <c r="H1137" s="261" t="s">
        <v>323</v>
      </c>
      <c r="I1137" s="261" t="s">
        <v>323</v>
      </c>
      <c r="J1137" s="261" t="s">
        <v>323</v>
      </c>
      <c r="K1137" s="261" t="s">
        <v>323</v>
      </c>
      <c r="L1137" s="261" t="s">
        <v>323</v>
      </c>
      <c r="AR1137" s="261" t="e">
        <v>#N/A</v>
      </c>
    </row>
    <row r="1138" spans="1:44" s="261" customFormat="1">
      <c r="A1138" s="261">
        <v>123156</v>
      </c>
      <c r="B1138" s="43" t="s">
        <v>3767</v>
      </c>
      <c r="C1138" s="261" t="s">
        <v>324</v>
      </c>
      <c r="D1138" s="261" t="s">
        <v>324</v>
      </c>
      <c r="E1138" s="261" t="s">
        <v>324</v>
      </c>
      <c r="F1138" s="261" t="s">
        <v>324</v>
      </c>
      <c r="G1138" s="261" t="s">
        <v>323</v>
      </c>
      <c r="H1138" s="261" t="s">
        <v>323</v>
      </c>
      <c r="I1138" s="261" t="s">
        <v>323</v>
      </c>
      <c r="J1138" s="261" t="s">
        <v>323</v>
      </c>
      <c r="K1138" s="261" t="s">
        <v>323</v>
      </c>
      <c r="L1138" s="261" t="s">
        <v>323</v>
      </c>
      <c r="AR1138" s="261" t="e">
        <v>#N/A</v>
      </c>
    </row>
    <row r="1139" spans="1:44" s="261" customFormat="1">
      <c r="A1139" s="261">
        <v>123157</v>
      </c>
      <c r="B1139" s="43" t="s">
        <v>3767</v>
      </c>
      <c r="C1139" s="261" t="s">
        <v>324</v>
      </c>
      <c r="D1139" s="261" t="s">
        <v>323</v>
      </c>
      <c r="E1139" s="261" t="s">
        <v>324</v>
      </c>
      <c r="F1139" s="261" t="s">
        <v>323</v>
      </c>
      <c r="G1139" s="261" t="s">
        <v>323</v>
      </c>
      <c r="H1139" s="261" t="s">
        <v>323</v>
      </c>
      <c r="I1139" s="261" t="s">
        <v>323</v>
      </c>
      <c r="J1139" s="261" t="s">
        <v>323</v>
      </c>
      <c r="K1139" s="261" t="s">
        <v>323</v>
      </c>
      <c r="L1139" s="261" t="s">
        <v>323</v>
      </c>
      <c r="AR1139" s="261" t="e">
        <v>#N/A</v>
      </c>
    </row>
    <row r="1140" spans="1:44" s="261" customFormat="1">
      <c r="A1140" s="261">
        <v>123158</v>
      </c>
      <c r="B1140" s="43" t="s">
        <v>3767</v>
      </c>
      <c r="C1140" s="261" t="s">
        <v>324</v>
      </c>
      <c r="D1140" s="261" t="s">
        <v>323</v>
      </c>
      <c r="E1140" s="261" t="s">
        <v>324</v>
      </c>
      <c r="F1140" s="261" t="s">
        <v>324</v>
      </c>
      <c r="G1140" s="261" t="s">
        <v>323</v>
      </c>
      <c r="H1140" s="261" t="s">
        <v>323</v>
      </c>
      <c r="I1140" s="261" t="s">
        <v>323</v>
      </c>
      <c r="J1140" s="261" t="s">
        <v>323</v>
      </c>
      <c r="K1140" s="261" t="s">
        <v>323</v>
      </c>
      <c r="L1140" s="261" t="s">
        <v>323</v>
      </c>
      <c r="AR1140" s="261" t="e">
        <v>#N/A</v>
      </c>
    </row>
    <row r="1141" spans="1:44" s="261" customFormat="1">
      <c r="A1141" s="261">
        <v>123159</v>
      </c>
      <c r="B1141" s="43" t="s">
        <v>3767</v>
      </c>
      <c r="C1141" s="261" t="s">
        <v>324</v>
      </c>
      <c r="D1141" s="261" t="s">
        <v>324</v>
      </c>
      <c r="E1141" s="261" t="s">
        <v>324</v>
      </c>
      <c r="F1141" s="261" t="s">
        <v>323</v>
      </c>
      <c r="G1141" s="261" t="s">
        <v>323</v>
      </c>
      <c r="H1141" s="261" t="s">
        <v>323</v>
      </c>
      <c r="I1141" s="261" t="s">
        <v>323</v>
      </c>
      <c r="J1141" s="261" t="s">
        <v>323</v>
      </c>
      <c r="K1141" s="261" t="s">
        <v>323</v>
      </c>
      <c r="L1141" s="261" t="s">
        <v>323</v>
      </c>
      <c r="AR1141" s="261" t="e">
        <v>#N/A</v>
      </c>
    </row>
    <row r="1142" spans="1:44" s="261" customFormat="1">
      <c r="A1142" s="261">
        <v>123160</v>
      </c>
      <c r="B1142" s="43" t="s">
        <v>3767</v>
      </c>
      <c r="C1142" s="261" t="s">
        <v>324</v>
      </c>
      <c r="D1142" s="261" t="s">
        <v>324</v>
      </c>
      <c r="E1142" s="261" t="s">
        <v>324</v>
      </c>
      <c r="F1142" s="261" t="s">
        <v>324</v>
      </c>
      <c r="G1142" s="261" t="s">
        <v>323</v>
      </c>
      <c r="H1142" s="261" t="s">
        <v>323</v>
      </c>
      <c r="I1142" s="261" t="s">
        <v>323</v>
      </c>
      <c r="J1142" s="261" t="s">
        <v>323</v>
      </c>
      <c r="K1142" s="261" t="s">
        <v>323</v>
      </c>
      <c r="L1142" s="261" t="s">
        <v>323</v>
      </c>
      <c r="AR1142" s="261" t="e">
        <v>#N/A</v>
      </c>
    </row>
    <row r="1143" spans="1:44" s="261" customFormat="1">
      <c r="A1143" s="261">
        <v>123161</v>
      </c>
      <c r="B1143" s="43" t="s">
        <v>3767</v>
      </c>
      <c r="C1143" s="261" t="s">
        <v>324</v>
      </c>
      <c r="D1143" s="261" t="s">
        <v>324</v>
      </c>
      <c r="E1143" s="261" t="s">
        <v>324</v>
      </c>
      <c r="F1143" s="261" t="s">
        <v>324</v>
      </c>
      <c r="G1143" s="261" t="s">
        <v>323</v>
      </c>
      <c r="H1143" s="261" t="s">
        <v>323</v>
      </c>
      <c r="I1143" s="261" t="s">
        <v>323</v>
      </c>
      <c r="J1143" s="261" t="s">
        <v>323</v>
      </c>
      <c r="K1143" s="261" t="s">
        <v>323</v>
      </c>
      <c r="L1143" s="261" t="s">
        <v>323</v>
      </c>
      <c r="AR1143" s="261" t="e">
        <v>#N/A</v>
      </c>
    </row>
    <row r="1144" spans="1:44" s="261" customFormat="1">
      <c r="A1144" s="261">
        <v>123162</v>
      </c>
      <c r="B1144" s="43" t="s">
        <v>3767</v>
      </c>
      <c r="C1144" s="261" t="s">
        <v>324</v>
      </c>
      <c r="D1144" s="261" t="s">
        <v>324</v>
      </c>
      <c r="E1144" s="261" t="s">
        <v>324</v>
      </c>
      <c r="F1144" s="261" t="s">
        <v>324</v>
      </c>
      <c r="G1144" s="261" t="s">
        <v>324</v>
      </c>
      <c r="H1144" s="261" t="s">
        <v>323</v>
      </c>
      <c r="I1144" s="261" t="s">
        <v>323</v>
      </c>
      <c r="J1144" s="261" t="s">
        <v>323</v>
      </c>
      <c r="K1144" s="261" t="s">
        <v>323</v>
      </c>
      <c r="L1144" s="261" t="s">
        <v>323</v>
      </c>
      <c r="AR1144" s="261" t="e">
        <v>#N/A</v>
      </c>
    </row>
    <row r="1145" spans="1:44" s="261" customFormat="1">
      <c r="A1145" s="261">
        <v>123163</v>
      </c>
      <c r="B1145" s="43" t="s">
        <v>3767</v>
      </c>
      <c r="C1145" s="261" t="s">
        <v>324</v>
      </c>
      <c r="D1145" s="261" t="s">
        <v>324</v>
      </c>
      <c r="E1145" s="261" t="s">
        <v>324</v>
      </c>
      <c r="F1145" s="261" t="s">
        <v>324</v>
      </c>
      <c r="G1145" s="261" t="s">
        <v>324</v>
      </c>
      <c r="H1145" s="261" t="s">
        <v>323</v>
      </c>
      <c r="I1145" s="261" t="s">
        <v>323</v>
      </c>
      <c r="J1145" s="261" t="s">
        <v>323</v>
      </c>
      <c r="K1145" s="261" t="s">
        <v>323</v>
      </c>
      <c r="L1145" s="261" t="s">
        <v>323</v>
      </c>
      <c r="AR1145" s="261" t="e">
        <v>#N/A</v>
      </c>
    </row>
    <row r="1146" spans="1:44" s="261" customFormat="1">
      <c r="A1146" s="261">
        <v>123164</v>
      </c>
      <c r="B1146" s="43" t="s">
        <v>3767</v>
      </c>
      <c r="C1146" s="261" t="s">
        <v>324</v>
      </c>
      <c r="D1146" s="261" t="s">
        <v>324</v>
      </c>
      <c r="E1146" s="261" t="s">
        <v>324</v>
      </c>
      <c r="F1146" s="261" t="s">
        <v>324</v>
      </c>
      <c r="G1146" s="261" t="s">
        <v>323</v>
      </c>
      <c r="H1146" s="261" t="s">
        <v>323</v>
      </c>
      <c r="I1146" s="261" t="s">
        <v>323</v>
      </c>
      <c r="J1146" s="261" t="s">
        <v>323</v>
      </c>
      <c r="K1146" s="261" t="s">
        <v>323</v>
      </c>
      <c r="L1146" s="261" t="s">
        <v>323</v>
      </c>
      <c r="AR1146" s="261" t="e">
        <v>#N/A</v>
      </c>
    </row>
    <row r="1147" spans="1:44" s="261" customFormat="1">
      <c r="A1147" s="261">
        <v>123165</v>
      </c>
      <c r="B1147" s="43" t="s">
        <v>3767</v>
      </c>
      <c r="C1147" s="261" t="s">
        <v>324</v>
      </c>
      <c r="D1147" s="261" t="s">
        <v>324</v>
      </c>
      <c r="E1147" s="261" t="s">
        <v>324</v>
      </c>
      <c r="F1147" s="261" t="s">
        <v>324</v>
      </c>
      <c r="G1147" s="261" t="s">
        <v>324</v>
      </c>
      <c r="H1147" s="261" t="s">
        <v>323</v>
      </c>
      <c r="I1147" s="261" t="s">
        <v>323</v>
      </c>
      <c r="J1147" s="261" t="s">
        <v>323</v>
      </c>
      <c r="K1147" s="261" t="s">
        <v>323</v>
      </c>
      <c r="L1147" s="261" t="s">
        <v>323</v>
      </c>
      <c r="AR1147" s="261" t="e">
        <v>#N/A</v>
      </c>
    </row>
    <row r="1148" spans="1:44" s="261" customFormat="1">
      <c r="A1148" s="261">
        <v>123166</v>
      </c>
      <c r="B1148" s="43" t="s">
        <v>3767</v>
      </c>
      <c r="C1148" s="261" t="s">
        <v>323</v>
      </c>
      <c r="D1148" s="261" t="s">
        <v>324</v>
      </c>
      <c r="E1148" s="261" t="s">
        <v>324</v>
      </c>
      <c r="F1148" s="261" t="s">
        <v>324</v>
      </c>
      <c r="G1148" s="261" t="s">
        <v>324</v>
      </c>
      <c r="H1148" s="261" t="s">
        <v>323</v>
      </c>
      <c r="I1148" s="261" t="s">
        <v>323</v>
      </c>
      <c r="J1148" s="261" t="s">
        <v>323</v>
      </c>
      <c r="K1148" s="261" t="s">
        <v>323</v>
      </c>
      <c r="L1148" s="261" t="s">
        <v>323</v>
      </c>
      <c r="AR1148" s="261" t="e">
        <v>#N/A</v>
      </c>
    </row>
    <row r="1149" spans="1:44" s="261" customFormat="1">
      <c r="A1149" s="261">
        <v>123167</v>
      </c>
      <c r="B1149" s="43" t="s">
        <v>3767</v>
      </c>
      <c r="C1149" s="261" t="s">
        <v>324</v>
      </c>
      <c r="D1149" s="261" t="s">
        <v>324</v>
      </c>
      <c r="E1149" s="261" t="s">
        <v>324</v>
      </c>
      <c r="F1149" s="261" t="s">
        <v>324</v>
      </c>
      <c r="G1149" s="261" t="s">
        <v>324</v>
      </c>
      <c r="H1149" s="261" t="s">
        <v>323</v>
      </c>
      <c r="I1149" s="261" t="s">
        <v>323</v>
      </c>
      <c r="J1149" s="261" t="s">
        <v>323</v>
      </c>
      <c r="K1149" s="261" t="s">
        <v>323</v>
      </c>
      <c r="L1149" s="261" t="s">
        <v>323</v>
      </c>
      <c r="AR1149" s="261" t="e">
        <v>#N/A</v>
      </c>
    </row>
    <row r="1150" spans="1:44" s="261" customFormat="1">
      <c r="A1150" s="261">
        <v>123168</v>
      </c>
      <c r="B1150" s="43" t="s">
        <v>3767</v>
      </c>
      <c r="C1150" s="261" t="s">
        <v>324</v>
      </c>
      <c r="D1150" s="261" t="s">
        <v>324</v>
      </c>
      <c r="E1150" s="261" t="s">
        <v>324</v>
      </c>
      <c r="F1150" s="261" t="s">
        <v>324</v>
      </c>
      <c r="G1150" s="261" t="s">
        <v>324</v>
      </c>
      <c r="H1150" s="261" t="s">
        <v>323</v>
      </c>
      <c r="I1150" s="261" t="s">
        <v>323</v>
      </c>
      <c r="J1150" s="261" t="s">
        <v>323</v>
      </c>
      <c r="K1150" s="261" t="s">
        <v>323</v>
      </c>
      <c r="L1150" s="261" t="s">
        <v>323</v>
      </c>
      <c r="AR1150" s="261" t="e">
        <v>#N/A</v>
      </c>
    </row>
    <row r="1151" spans="1:44" s="261" customFormat="1">
      <c r="A1151" s="261">
        <v>123169</v>
      </c>
      <c r="B1151" s="43" t="s">
        <v>3767</v>
      </c>
      <c r="C1151" s="261" t="s">
        <v>324</v>
      </c>
      <c r="D1151" s="261" t="s">
        <v>324</v>
      </c>
      <c r="E1151" s="261" t="s">
        <v>324</v>
      </c>
      <c r="F1151" s="261" t="s">
        <v>324</v>
      </c>
      <c r="G1151" s="261" t="s">
        <v>323</v>
      </c>
      <c r="H1151" s="261" t="s">
        <v>323</v>
      </c>
      <c r="I1151" s="261" t="s">
        <v>323</v>
      </c>
      <c r="J1151" s="261" t="s">
        <v>323</v>
      </c>
      <c r="K1151" s="261" t="s">
        <v>323</v>
      </c>
      <c r="L1151" s="261" t="s">
        <v>323</v>
      </c>
      <c r="AR1151" s="261" t="e">
        <v>#N/A</v>
      </c>
    </row>
    <row r="1152" spans="1:44" s="261" customFormat="1">
      <c r="A1152" s="261">
        <v>123170</v>
      </c>
      <c r="B1152" s="43" t="s">
        <v>3767</v>
      </c>
      <c r="C1152" s="261" t="s">
        <v>324</v>
      </c>
      <c r="D1152" s="261" t="s">
        <v>324</v>
      </c>
      <c r="E1152" s="261" t="s">
        <v>324</v>
      </c>
      <c r="F1152" s="261" t="s">
        <v>324</v>
      </c>
      <c r="G1152" s="261" t="s">
        <v>324</v>
      </c>
      <c r="H1152" s="261" t="s">
        <v>323</v>
      </c>
      <c r="I1152" s="261" t="s">
        <v>323</v>
      </c>
      <c r="J1152" s="261" t="s">
        <v>323</v>
      </c>
      <c r="K1152" s="261" t="s">
        <v>323</v>
      </c>
      <c r="L1152" s="261" t="s">
        <v>323</v>
      </c>
      <c r="AR1152" s="261" t="e">
        <v>#N/A</v>
      </c>
    </row>
    <row r="1153" spans="1:44" s="261" customFormat="1">
      <c r="A1153" s="261">
        <v>123171</v>
      </c>
      <c r="B1153" s="43" t="s">
        <v>3767</v>
      </c>
      <c r="C1153" s="261" t="s">
        <v>324</v>
      </c>
      <c r="D1153" s="261" t="s">
        <v>324</v>
      </c>
      <c r="E1153" s="261" t="s">
        <v>324</v>
      </c>
      <c r="F1153" s="261" t="s">
        <v>324</v>
      </c>
      <c r="G1153" s="261" t="s">
        <v>323</v>
      </c>
      <c r="H1153" s="261" t="s">
        <v>323</v>
      </c>
      <c r="I1153" s="261" t="s">
        <v>323</v>
      </c>
      <c r="J1153" s="261" t="s">
        <v>323</v>
      </c>
      <c r="K1153" s="261" t="s">
        <v>323</v>
      </c>
      <c r="L1153" s="261" t="s">
        <v>323</v>
      </c>
      <c r="AR1153" s="261" t="e">
        <v>#N/A</v>
      </c>
    </row>
    <row r="1154" spans="1:44" s="261" customFormat="1">
      <c r="A1154" s="261">
        <v>123172</v>
      </c>
      <c r="B1154" s="43" t="s">
        <v>3767</v>
      </c>
      <c r="C1154" s="261" t="s">
        <v>324</v>
      </c>
      <c r="D1154" s="261" t="s">
        <v>324</v>
      </c>
      <c r="E1154" s="261" t="s">
        <v>324</v>
      </c>
      <c r="F1154" s="261" t="s">
        <v>324</v>
      </c>
      <c r="G1154" s="261" t="s">
        <v>324</v>
      </c>
      <c r="H1154" s="261" t="s">
        <v>323</v>
      </c>
      <c r="I1154" s="261" t="s">
        <v>323</v>
      </c>
      <c r="J1154" s="261" t="s">
        <v>323</v>
      </c>
      <c r="K1154" s="261" t="s">
        <v>323</v>
      </c>
      <c r="L1154" s="261" t="s">
        <v>323</v>
      </c>
      <c r="AR1154" s="261" t="e">
        <v>#N/A</v>
      </c>
    </row>
    <row r="1155" spans="1:44" s="261" customFormat="1">
      <c r="A1155" s="261">
        <v>123173</v>
      </c>
      <c r="B1155" s="43" t="s">
        <v>3767</v>
      </c>
      <c r="C1155" s="261" t="s">
        <v>324</v>
      </c>
      <c r="D1155" s="261" t="s">
        <v>323</v>
      </c>
      <c r="E1155" s="261" t="s">
        <v>324</v>
      </c>
      <c r="F1155" s="261" t="s">
        <v>323</v>
      </c>
      <c r="G1155" s="261" t="s">
        <v>324</v>
      </c>
      <c r="H1155" s="261" t="s">
        <v>323</v>
      </c>
      <c r="I1155" s="261" t="s">
        <v>323</v>
      </c>
      <c r="J1155" s="261" t="s">
        <v>323</v>
      </c>
      <c r="K1155" s="261" t="s">
        <v>323</v>
      </c>
      <c r="L1155" s="261" t="s">
        <v>323</v>
      </c>
      <c r="AR1155" s="261" t="e">
        <v>#N/A</v>
      </c>
    </row>
    <row r="1156" spans="1:44" s="261" customFormat="1">
      <c r="A1156" s="261">
        <v>123174</v>
      </c>
      <c r="B1156" s="43" t="s">
        <v>3767</v>
      </c>
      <c r="C1156" s="261" t="s">
        <v>324</v>
      </c>
      <c r="D1156" s="261" t="s">
        <v>324</v>
      </c>
      <c r="E1156" s="261" t="s">
        <v>324</v>
      </c>
      <c r="F1156" s="261" t="s">
        <v>324</v>
      </c>
      <c r="G1156" s="261" t="s">
        <v>324</v>
      </c>
      <c r="H1156" s="261" t="s">
        <v>323</v>
      </c>
      <c r="I1156" s="261" t="s">
        <v>323</v>
      </c>
      <c r="J1156" s="261" t="s">
        <v>323</v>
      </c>
      <c r="K1156" s="261" t="s">
        <v>323</v>
      </c>
      <c r="L1156" s="261" t="s">
        <v>323</v>
      </c>
      <c r="AR1156" s="261" t="e">
        <v>#N/A</v>
      </c>
    </row>
    <row r="1157" spans="1:44" s="261" customFormat="1">
      <c r="A1157" s="261">
        <v>123175</v>
      </c>
      <c r="B1157" s="43" t="s">
        <v>3767</v>
      </c>
      <c r="C1157" s="261" t="s">
        <v>324</v>
      </c>
      <c r="D1157" s="261" t="s">
        <v>324</v>
      </c>
      <c r="E1157" s="261" t="s">
        <v>324</v>
      </c>
      <c r="F1157" s="261" t="s">
        <v>323</v>
      </c>
      <c r="G1157" s="261" t="s">
        <v>324</v>
      </c>
      <c r="H1157" s="261" t="s">
        <v>323</v>
      </c>
      <c r="I1157" s="261" t="s">
        <v>323</v>
      </c>
      <c r="J1157" s="261" t="s">
        <v>323</v>
      </c>
      <c r="K1157" s="261" t="s">
        <v>323</v>
      </c>
      <c r="L1157" s="261" t="s">
        <v>323</v>
      </c>
      <c r="AR1157" s="261" t="e">
        <v>#N/A</v>
      </c>
    </row>
    <row r="1158" spans="1:44" s="261" customFormat="1">
      <c r="A1158" s="261">
        <v>123176</v>
      </c>
      <c r="B1158" s="43" t="s">
        <v>3767</v>
      </c>
      <c r="C1158" s="261" t="s">
        <v>324</v>
      </c>
      <c r="D1158" s="261" t="s">
        <v>324</v>
      </c>
      <c r="E1158" s="261" t="s">
        <v>324</v>
      </c>
      <c r="F1158" s="261" t="s">
        <v>324</v>
      </c>
      <c r="G1158" s="261" t="s">
        <v>324</v>
      </c>
      <c r="H1158" s="261" t="s">
        <v>323</v>
      </c>
      <c r="I1158" s="261" t="s">
        <v>323</v>
      </c>
      <c r="J1158" s="261" t="s">
        <v>323</v>
      </c>
      <c r="K1158" s="261" t="s">
        <v>323</v>
      </c>
      <c r="L1158" s="261" t="s">
        <v>323</v>
      </c>
      <c r="AR1158" s="261" t="e">
        <v>#N/A</v>
      </c>
    </row>
    <row r="1159" spans="1:44" s="261" customFormat="1">
      <c r="A1159" s="261">
        <v>123177</v>
      </c>
      <c r="B1159" s="43" t="s">
        <v>3767</v>
      </c>
      <c r="C1159" s="261" t="s">
        <v>324</v>
      </c>
      <c r="D1159" s="261" t="s">
        <v>324</v>
      </c>
      <c r="E1159" s="261" t="s">
        <v>323</v>
      </c>
      <c r="F1159" s="261" t="s">
        <v>323</v>
      </c>
      <c r="G1159" s="261" t="s">
        <v>323</v>
      </c>
      <c r="H1159" s="261" t="s">
        <v>323</v>
      </c>
      <c r="I1159" s="261" t="s">
        <v>323</v>
      </c>
      <c r="J1159" s="261" t="s">
        <v>323</v>
      </c>
      <c r="K1159" s="261" t="s">
        <v>323</v>
      </c>
      <c r="L1159" s="261" t="s">
        <v>323</v>
      </c>
      <c r="AR1159" s="261" t="e">
        <v>#N/A</v>
      </c>
    </row>
    <row r="1160" spans="1:44" s="261" customFormat="1">
      <c r="A1160" s="261">
        <v>123178</v>
      </c>
      <c r="B1160" s="43" t="s">
        <v>3767</v>
      </c>
      <c r="C1160" s="261" t="s">
        <v>324</v>
      </c>
      <c r="D1160" s="261" t="s">
        <v>324</v>
      </c>
      <c r="E1160" s="261" t="s">
        <v>324</v>
      </c>
      <c r="F1160" s="261" t="s">
        <v>324</v>
      </c>
      <c r="G1160" s="261" t="s">
        <v>324</v>
      </c>
      <c r="H1160" s="261" t="s">
        <v>323</v>
      </c>
      <c r="I1160" s="261" t="s">
        <v>323</v>
      </c>
      <c r="J1160" s="261" t="s">
        <v>323</v>
      </c>
      <c r="K1160" s="261" t="s">
        <v>323</v>
      </c>
      <c r="L1160" s="261" t="s">
        <v>323</v>
      </c>
      <c r="AR1160" s="261" t="e">
        <v>#N/A</v>
      </c>
    </row>
    <row r="1161" spans="1:44" s="261" customFormat="1">
      <c r="A1161" s="261">
        <v>123179</v>
      </c>
      <c r="B1161" s="43" t="s">
        <v>3767</v>
      </c>
      <c r="C1161" s="261" t="s">
        <v>324</v>
      </c>
      <c r="D1161" s="261" t="s">
        <v>324</v>
      </c>
      <c r="E1161" s="261" t="s">
        <v>324</v>
      </c>
      <c r="F1161" s="261" t="s">
        <v>324</v>
      </c>
      <c r="G1161" s="261" t="s">
        <v>324</v>
      </c>
      <c r="H1161" s="261" t="s">
        <v>323</v>
      </c>
      <c r="I1161" s="261" t="s">
        <v>323</v>
      </c>
      <c r="J1161" s="261" t="s">
        <v>323</v>
      </c>
      <c r="K1161" s="261" t="s">
        <v>323</v>
      </c>
      <c r="L1161" s="261" t="s">
        <v>323</v>
      </c>
      <c r="AR1161" s="261" t="e">
        <v>#N/A</v>
      </c>
    </row>
    <row r="1162" spans="1:44" s="261" customFormat="1">
      <c r="A1162" s="261">
        <v>123180</v>
      </c>
      <c r="B1162" s="43" t="s">
        <v>3767</v>
      </c>
      <c r="C1162" s="261" t="s">
        <v>324</v>
      </c>
      <c r="D1162" s="261" t="s">
        <v>324</v>
      </c>
      <c r="E1162" s="261" t="s">
        <v>323</v>
      </c>
      <c r="F1162" s="261" t="s">
        <v>323</v>
      </c>
      <c r="G1162" s="261" t="s">
        <v>323</v>
      </c>
      <c r="H1162" s="261" t="s">
        <v>323</v>
      </c>
      <c r="I1162" s="261" t="s">
        <v>323</v>
      </c>
      <c r="J1162" s="261" t="s">
        <v>323</v>
      </c>
      <c r="K1162" s="261" t="s">
        <v>323</v>
      </c>
      <c r="L1162" s="261" t="s">
        <v>323</v>
      </c>
      <c r="AR1162" s="261" t="e">
        <v>#N/A</v>
      </c>
    </row>
    <row r="1163" spans="1:44" s="261" customFormat="1">
      <c r="A1163" s="261">
        <v>123181</v>
      </c>
      <c r="B1163" s="43" t="s">
        <v>3767</v>
      </c>
      <c r="C1163" s="261" t="s">
        <v>324</v>
      </c>
      <c r="D1163" s="261" t="s">
        <v>324</v>
      </c>
      <c r="E1163" s="261" t="s">
        <v>324</v>
      </c>
      <c r="F1163" s="261" t="s">
        <v>324</v>
      </c>
      <c r="G1163" s="261" t="s">
        <v>324</v>
      </c>
      <c r="H1163" s="261" t="s">
        <v>323</v>
      </c>
      <c r="I1163" s="261" t="s">
        <v>323</v>
      </c>
      <c r="J1163" s="261" t="s">
        <v>323</v>
      </c>
      <c r="K1163" s="261" t="s">
        <v>323</v>
      </c>
      <c r="L1163" s="261" t="s">
        <v>323</v>
      </c>
      <c r="AR1163" s="261" t="e">
        <v>#N/A</v>
      </c>
    </row>
    <row r="1164" spans="1:44" s="261" customFormat="1">
      <c r="A1164" s="261">
        <v>123182</v>
      </c>
      <c r="B1164" s="43" t="s">
        <v>3767</v>
      </c>
      <c r="C1164" s="261" t="s">
        <v>324</v>
      </c>
      <c r="D1164" s="261" t="s">
        <v>324</v>
      </c>
      <c r="E1164" s="261" t="s">
        <v>324</v>
      </c>
      <c r="F1164" s="261" t="s">
        <v>324</v>
      </c>
      <c r="G1164" s="261" t="s">
        <v>323</v>
      </c>
      <c r="H1164" s="261" t="s">
        <v>323</v>
      </c>
      <c r="I1164" s="261" t="s">
        <v>323</v>
      </c>
      <c r="J1164" s="261" t="s">
        <v>323</v>
      </c>
      <c r="K1164" s="261" t="s">
        <v>323</v>
      </c>
      <c r="L1164" s="261" t="s">
        <v>323</v>
      </c>
      <c r="AR1164" s="261" t="e">
        <v>#N/A</v>
      </c>
    </row>
    <row r="1165" spans="1:44" s="261" customFormat="1">
      <c r="A1165" s="261">
        <v>123183</v>
      </c>
      <c r="B1165" s="43" t="s">
        <v>3767</v>
      </c>
      <c r="C1165" s="261" t="s">
        <v>324</v>
      </c>
      <c r="D1165" s="261" t="s">
        <v>324</v>
      </c>
      <c r="E1165" s="261" t="s">
        <v>324</v>
      </c>
      <c r="F1165" s="261" t="s">
        <v>324</v>
      </c>
      <c r="G1165" s="261" t="s">
        <v>324</v>
      </c>
      <c r="H1165" s="261" t="s">
        <v>323</v>
      </c>
      <c r="I1165" s="261" t="s">
        <v>323</v>
      </c>
      <c r="J1165" s="261" t="s">
        <v>323</v>
      </c>
      <c r="K1165" s="261" t="s">
        <v>323</v>
      </c>
      <c r="L1165" s="261" t="s">
        <v>323</v>
      </c>
      <c r="AR1165" s="261" t="e">
        <v>#N/A</v>
      </c>
    </row>
    <row r="1166" spans="1:44" s="261" customFormat="1">
      <c r="A1166" s="261">
        <v>123184</v>
      </c>
      <c r="B1166" s="43" t="s">
        <v>3767</v>
      </c>
      <c r="C1166" s="261" t="s">
        <v>324</v>
      </c>
      <c r="D1166" s="261" t="s">
        <v>324</v>
      </c>
      <c r="E1166" s="261" t="s">
        <v>324</v>
      </c>
      <c r="F1166" s="261" t="s">
        <v>324</v>
      </c>
      <c r="G1166" s="261" t="s">
        <v>324</v>
      </c>
      <c r="H1166" s="261" t="s">
        <v>323</v>
      </c>
      <c r="I1166" s="261" t="s">
        <v>323</v>
      </c>
      <c r="J1166" s="261" t="s">
        <v>323</v>
      </c>
      <c r="K1166" s="261" t="s">
        <v>323</v>
      </c>
      <c r="L1166" s="261" t="s">
        <v>323</v>
      </c>
      <c r="AR1166" s="261" t="e">
        <v>#N/A</v>
      </c>
    </row>
    <row r="1167" spans="1:44" s="261" customFormat="1">
      <c r="A1167" s="261">
        <v>123185</v>
      </c>
      <c r="B1167" s="43" t="s">
        <v>3767</v>
      </c>
      <c r="C1167" s="261" t="s">
        <v>324</v>
      </c>
      <c r="D1167" s="261" t="s">
        <v>324</v>
      </c>
      <c r="E1167" s="261" t="s">
        <v>324</v>
      </c>
      <c r="F1167" s="261" t="s">
        <v>324</v>
      </c>
      <c r="G1167" s="261" t="s">
        <v>324</v>
      </c>
      <c r="H1167" s="261" t="s">
        <v>323</v>
      </c>
      <c r="I1167" s="261" t="s">
        <v>323</v>
      </c>
      <c r="J1167" s="261" t="s">
        <v>323</v>
      </c>
      <c r="K1167" s="261" t="s">
        <v>323</v>
      </c>
      <c r="L1167" s="261" t="s">
        <v>323</v>
      </c>
      <c r="AR1167" s="261" t="e">
        <v>#N/A</v>
      </c>
    </row>
    <row r="1168" spans="1:44" s="261" customFormat="1">
      <c r="A1168" s="261">
        <v>123186</v>
      </c>
      <c r="B1168" s="43" t="s">
        <v>3767</v>
      </c>
      <c r="C1168" s="261" t="s">
        <v>324</v>
      </c>
      <c r="D1168" s="261" t="s">
        <v>324</v>
      </c>
      <c r="E1168" s="261" t="s">
        <v>324</v>
      </c>
      <c r="F1168" s="261" t="s">
        <v>324</v>
      </c>
      <c r="G1168" s="261" t="s">
        <v>324</v>
      </c>
      <c r="H1168" s="261" t="s">
        <v>323</v>
      </c>
      <c r="I1168" s="261" t="s">
        <v>323</v>
      </c>
      <c r="J1168" s="261" t="s">
        <v>323</v>
      </c>
      <c r="K1168" s="261" t="s">
        <v>323</v>
      </c>
      <c r="L1168" s="261" t="s">
        <v>323</v>
      </c>
      <c r="AR1168" s="261" t="e">
        <v>#N/A</v>
      </c>
    </row>
    <row r="1169" spans="1:44" s="261" customFormat="1">
      <c r="A1169" s="261">
        <v>123187</v>
      </c>
      <c r="B1169" s="43" t="s">
        <v>3767</v>
      </c>
      <c r="C1169" s="261" t="s">
        <v>324</v>
      </c>
      <c r="D1169" s="261" t="s">
        <v>324</v>
      </c>
      <c r="E1169" s="261" t="s">
        <v>324</v>
      </c>
      <c r="F1169" s="261" t="s">
        <v>324</v>
      </c>
      <c r="G1169" s="261" t="s">
        <v>324</v>
      </c>
      <c r="H1169" s="261" t="s">
        <v>323</v>
      </c>
      <c r="I1169" s="261" t="s">
        <v>323</v>
      </c>
      <c r="J1169" s="261" t="s">
        <v>323</v>
      </c>
      <c r="K1169" s="261" t="s">
        <v>323</v>
      </c>
      <c r="L1169" s="261" t="s">
        <v>323</v>
      </c>
      <c r="AR1169" s="261" t="e">
        <v>#N/A</v>
      </c>
    </row>
    <row r="1170" spans="1:44" s="261" customFormat="1">
      <c r="A1170" s="261">
        <v>123188</v>
      </c>
      <c r="B1170" s="43" t="s">
        <v>3767</v>
      </c>
      <c r="C1170" s="261" t="s">
        <v>324</v>
      </c>
      <c r="D1170" s="261" t="s">
        <v>324</v>
      </c>
      <c r="E1170" s="261" t="s">
        <v>324</v>
      </c>
      <c r="F1170" s="261" t="s">
        <v>324</v>
      </c>
      <c r="G1170" s="261" t="s">
        <v>324</v>
      </c>
      <c r="H1170" s="261" t="s">
        <v>323</v>
      </c>
      <c r="I1170" s="261" t="s">
        <v>323</v>
      </c>
      <c r="J1170" s="261" t="s">
        <v>323</v>
      </c>
      <c r="K1170" s="261" t="s">
        <v>323</v>
      </c>
      <c r="L1170" s="261" t="s">
        <v>323</v>
      </c>
      <c r="AR1170" s="261" t="e">
        <v>#N/A</v>
      </c>
    </row>
    <row r="1171" spans="1:44" s="261" customFormat="1">
      <c r="A1171" s="261">
        <v>123189</v>
      </c>
      <c r="B1171" s="43" t="s">
        <v>3767</v>
      </c>
      <c r="C1171" s="261" t="s">
        <v>323</v>
      </c>
      <c r="D1171" s="261" t="s">
        <v>324</v>
      </c>
      <c r="E1171" s="261" t="s">
        <v>324</v>
      </c>
      <c r="F1171" s="261" t="s">
        <v>324</v>
      </c>
      <c r="G1171" s="261" t="s">
        <v>323</v>
      </c>
      <c r="H1171" s="261" t="s">
        <v>323</v>
      </c>
      <c r="I1171" s="261" t="s">
        <v>323</v>
      </c>
      <c r="J1171" s="261" t="s">
        <v>323</v>
      </c>
      <c r="K1171" s="261" t="s">
        <v>323</v>
      </c>
      <c r="L1171" s="261" t="s">
        <v>323</v>
      </c>
      <c r="AR1171" s="261" t="e">
        <v>#N/A</v>
      </c>
    </row>
    <row r="1172" spans="1:44" s="261" customFormat="1">
      <c r="A1172" s="261">
        <v>123190</v>
      </c>
      <c r="B1172" s="43" t="s">
        <v>3767</v>
      </c>
      <c r="C1172" s="261" t="s">
        <v>324</v>
      </c>
      <c r="D1172" s="261" t="s">
        <v>324</v>
      </c>
      <c r="E1172" s="261" t="s">
        <v>324</v>
      </c>
      <c r="F1172" s="261" t="s">
        <v>324</v>
      </c>
      <c r="G1172" s="261" t="s">
        <v>324</v>
      </c>
      <c r="H1172" s="261" t="s">
        <v>323</v>
      </c>
      <c r="I1172" s="261" t="s">
        <v>323</v>
      </c>
      <c r="J1172" s="261" t="s">
        <v>323</v>
      </c>
      <c r="K1172" s="261" t="s">
        <v>323</v>
      </c>
      <c r="L1172" s="261" t="s">
        <v>323</v>
      </c>
      <c r="AR1172" s="261" t="e">
        <v>#N/A</v>
      </c>
    </row>
    <row r="1173" spans="1:44" s="261" customFormat="1">
      <c r="A1173" s="261">
        <v>123191</v>
      </c>
      <c r="B1173" s="43" t="s">
        <v>3767</v>
      </c>
      <c r="C1173" s="261" t="s">
        <v>324</v>
      </c>
      <c r="D1173" s="261" t="s">
        <v>323</v>
      </c>
      <c r="E1173" s="261" t="s">
        <v>324</v>
      </c>
      <c r="F1173" s="261" t="s">
        <v>324</v>
      </c>
      <c r="G1173" s="261" t="s">
        <v>323</v>
      </c>
      <c r="H1173" s="261" t="s">
        <v>323</v>
      </c>
      <c r="I1173" s="261" t="s">
        <v>323</v>
      </c>
      <c r="J1173" s="261" t="s">
        <v>323</v>
      </c>
      <c r="K1173" s="261" t="s">
        <v>323</v>
      </c>
      <c r="L1173" s="261" t="s">
        <v>323</v>
      </c>
      <c r="AR1173" s="261" t="e">
        <v>#N/A</v>
      </c>
    </row>
    <row r="1174" spans="1:44" s="261" customFormat="1">
      <c r="A1174" s="261">
        <v>123192</v>
      </c>
      <c r="B1174" s="43" t="s">
        <v>3767</v>
      </c>
      <c r="C1174" s="261" t="s">
        <v>324</v>
      </c>
      <c r="D1174" s="261" t="s">
        <v>324</v>
      </c>
      <c r="E1174" s="261" t="s">
        <v>324</v>
      </c>
      <c r="F1174" s="261" t="s">
        <v>324</v>
      </c>
      <c r="G1174" s="261" t="s">
        <v>323</v>
      </c>
      <c r="H1174" s="261" t="s">
        <v>323</v>
      </c>
      <c r="I1174" s="261" t="s">
        <v>323</v>
      </c>
      <c r="J1174" s="261" t="s">
        <v>323</v>
      </c>
      <c r="K1174" s="261" t="s">
        <v>323</v>
      </c>
      <c r="L1174" s="261" t="s">
        <v>323</v>
      </c>
      <c r="AR1174" s="261" t="e">
        <v>#N/A</v>
      </c>
    </row>
    <row r="1175" spans="1:44" s="261" customFormat="1">
      <c r="A1175" s="261">
        <v>123193</v>
      </c>
      <c r="B1175" s="43" t="s">
        <v>3767</v>
      </c>
      <c r="C1175" s="261" t="s">
        <v>323</v>
      </c>
      <c r="D1175" s="261" t="s">
        <v>324</v>
      </c>
      <c r="E1175" s="261" t="s">
        <v>324</v>
      </c>
      <c r="F1175" s="261" t="s">
        <v>324</v>
      </c>
      <c r="G1175" s="261" t="s">
        <v>323</v>
      </c>
      <c r="H1175" s="261" t="s">
        <v>323</v>
      </c>
      <c r="I1175" s="261" t="s">
        <v>323</v>
      </c>
      <c r="J1175" s="261" t="s">
        <v>323</v>
      </c>
      <c r="K1175" s="261" t="s">
        <v>323</v>
      </c>
      <c r="L1175" s="261" t="s">
        <v>323</v>
      </c>
      <c r="AR1175" s="261" t="e">
        <v>#N/A</v>
      </c>
    </row>
    <row r="1176" spans="1:44" s="261" customFormat="1">
      <c r="A1176" s="261">
        <v>123194</v>
      </c>
      <c r="B1176" s="43" t="s">
        <v>3767</v>
      </c>
      <c r="C1176" s="261" t="s">
        <v>324</v>
      </c>
      <c r="D1176" s="261" t="s">
        <v>324</v>
      </c>
      <c r="E1176" s="261" t="s">
        <v>324</v>
      </c>
      <c r="F1176" s="261" t="s">
        <v>324</v>
      </c>
      <c r="G1176" s="261" t="s">
        <v>324</v>
      </c>
      <c r="H1176" s="261" t="s">
        <v>323</v>
      </c>
      <c r="I1176" s="261" t="s">
        <v>323</v>
      </c>
      <c r="J1176" s="261" t="s">
        <v>323</v>
      </c>
      <c r="K1176" s="261" t="s">
        <v>323</v>
      </c>
      <c r="L1176" s="261" t="s">
        <v>323</v>
      </c>
      <c r="AR1176" s="261" t="e">
        <v>#N/A</v>
      </c>
    </row>
    <row r="1177" spans="1:44" s="261" customFormat="1">
      <c r="A1177" s="261">
        <v>123195</v>
      </c>
      <c r="B1177" s="43" t="s">
        <v>3767</v>
      </c>
      <c r="C1177" s="261" t="s">
        <v>324</v>
      </c>
      <c r="D1177" s="261" t="s">
        <v>324</v>
      </c>
      <c r="E1177" s="261" t="s">
        <v>324</v>
      </c>
      <c r="F1177" s="261" t="s">
        <v>324</v>
      </c>
      <c r="G1177" s="261" t="s">
        <v>324</v>
      </c>
      <c r="H1177" s="261" t="s">
        <v>323</v>
      </c>
      <c r="I1177" s="261" t="s">
        <v>323</v>
      </c>
      <c r="J1177" s="261" t="s">
        <v>323</v>
      </c>
      <c r="K1177" s="261" t="s">
        <v>323</v>
      </c>
      <c r="L1177" s="261" t="s">
        <v>323</v>
      </c>
      <c r="AR1177" s="261" t="e">
        <v>#N/A</v>
      </c>
    </row>
    <row r="1178" spans="1:44" s="261" customFormat="1">
      <c r="A1178" s="261">
        <v>123196</v>
      </c>
      <c r="B1178" s="43" t="s">
        <v>3767</v>
      </c>
      <c r="C1178" s="261" t="s">
        <v>323</v>
      </c>
      <c r="D1178" s="261" t="s">
        <v>324</v>
      </c>
      <c r="E1178" s="261" t="s">
        <v>324</v>
      </c>
      <c r="F1178" s="261" t="s">
        <v>324</v>
      </c>
      <c r="G1178" s="261" t="s">
        <v>323</v>
      </c>
      <c r="H1178" s="261" t="s">
        <v>323</v>
      </c>
      <c r="I1178" s="261" t="s">
        <v>323</v>
      </c>
      <c r="J1178" s="261" t="s">
        <v>323</v>
      </c>
      <c r="K1178" s="261" t="s">
        <v>323</v>
      </c>
      <c r="L1178" s="261" t="s">
        <v>323</v>
      </c>
      <c r="AR1178" s="261" t="e">
        <v>#N/A</v>
      </c>
    </row>
    <row r="1179" spans="1:44" s="261" customFormat="1">
      <c r="A1179" s="261">
        <v>123198</v>
      </c>
      <c r="B1179" s="43" t="s">
        <v>3767</v>
      </c>
      <c r="C1179" s="261" t="s">
        <v>324</v>
      </c>
      <c r="D1179" s="261" t="s">
        <v>324</v>
      </c>
      <c r="E1179" s="261" t="s">
        <v>324</v>
      </c>
      <c r="F1179" s="261" t="s">
        <v>324</v>
      </c>
      <c r="G1179" s="261" t="s">
        <v>324</v>
      </c>
      <c r="H1179" s="261" t="s">
        <v>323</v>
      </c>
      <c r="I1179" s="261" t="s">
        <v>323</v>
      </c>
      <c r="J1179" s="261" t="s">
        <v>323</v>
      </c>
      <c r="K1179" s="261" t="s">
        <v>323</v>
      </c>
      <c r="L1179" s="261" t="s">
        <v>323</v>
      </c>
      <c r="AR1179" s="261" t="e">
        <v>#N/A</v>
      </c>
    </row>
    <row r="1180" spans="1:44" s="261" customFormat="1">
      <c r="A1180" s="261">
        <v>123199</v>
      </c>
      <c r="B1180" s="43" t="s">
        <v>3767</v>
      </c>
      <c r="C1180" s="261" t="s">
        <v>324</v>
      </c>
      <c r="D1180" s="261" t="s">
        <v>324</v>
      </c>
      <c r="E1180" s="261" t="s">
        <v>324</v>
      </c>
      <c r="F1180" s="261" t="s">
        <v>324</v>
      </c>
      <c r="G1180" s="261" t="s">
        <v>324</v>
      </c>
      <c r="H1180" s="261" t="s">
        <v>323</v>
      </c>
      <c r="I1180" s="261" t="s">
        <v>323</v>
      </c>
      <c r="J1180" s="261" t="s">
        <v>323</v>
      </c>
      <c r="K1180" s="261" t="s">
        <v>323</v>
      </c>
      <c r="L1180" s="261" t="s">
        <v>323</v>
      </c>
      <c r="AR1180" s="261" t="e">
        <v>#N/A</v>
      </c>
    </row>
    <row r="1181" spans="1:44" s="261" customFormat="1">
      <c r="A1181" s="261">
        <v>123200</v>
      </c>
      <c r="B1181" s="43" t="s">
        <v>3767</v>
      </c>
      <c r="C1181" s="261" t="s">
        <v>324</v>
      </c>
      <c r="D1181" s="261" t="s">
        <v>324</v>
      </c>
      <c r="E1181" s="261" t="s">
        <v>324</v>
      </c>
      <c r="F1181" s="261" t="s">
        <v>324</v>
      </c>
      <c r="G1181" s="261" t="s">
        <v>323</v>
      </c>
      <c r="H1181" s="261" t="s">
        <v>323</v>
      </c>
      <c r="I1181" s="261" t="s">
        <v>323</v>
      </c>
      <c r="J1181" s="261" t="s">
        <v>323</v>
      </c>
      <c r="K1181" s="261" t="s">
        <v>323</v>
      </c>
      <c r="L1181" s="261" t="s">
        <v>323</v>
      </c>
      <c r="AR1181" s="261" t="e">
        <v>#N/A</v>
      </c>
    </row>
    <row r="1182" spans="1:44" s="261" customFormat="1">
      <c r="A1182" s="261">
        <v>123201</v>
      </c>
      <c r="B1182" s="43" t="s">
        <v>3767</v>
      </c>
      <c r="C1182" s="261" t="s">
        <v>324</v>
      </c>
      <c r="D1182" s="261" t="s">
        <v>324</v>
      </c>
      <c r="E1182" s="261" t="s">
        <v>324</v>
      </c>
      <c r="F1182" s="261" t="s">
        <v>324</v>
      </c>
      <c r="G1182" s="261" t="s">
        <v>324</v>
      </c>
      <c r="H1182" s="261" t="s">
        <v>323</v>
      </c>
      <c r="I1182" s="261" t="s">
        <v>323</v>
      </c>
      <c r="J1182" s="261" t="s">
        <v>323</v>
      </c>
      <c r="K1182" s="261" t="s">
        <v>323</v>
      </c>
      <c r="L1182" s="261" t="s">
        <v>323</v>
      </c>
      <c r="AR1182" s="261" t="e">
        <v>#N/A</v>
      </c>
    </row>
    <row r="1183" spans="1:44" s="261" customFormat="1">
      <c r="A1183" s="261">
        <v>123202</v>
      </c>
      <c r="B1183" s="43" t="s">
        <v>3767</v>
      </c>
      <c r="C1183" s="261" t="s">
        <v>324</v>
      </c>
      <c r="D1183" s="261" t="s">
        <v>324</v>
      </c>
      <c r="E1183" s="261" t="s">
        <v>324</v>
      </c>
      <c r="F1183" s="261" t="s">
        <v>324</v>
      </c>
      <c r="G1183" s="261" t="s">
        <v>324</v>
      </c>
      <c r="H1183" s="261" t="s">
        <v>323</v>
      </c>
      <c r="I1183" s="261" t="s">
        <v>323</v>
      </c>
      <c r="J1183" s="261" t="s">
        <v>323</v>
      </c>
      <c r="K1183" s="261" t="s">
        <v>323</v>
      </c>
      <c r="L1183" s="261" t="s">
        <v>323</v>
      </c>
      <c r="AR1183" s="261" t="e">
        <v>#N/A</v>
      </c>
    </row>
    <row r="1184" spans="1:44" s="261" customFormat="1">
      <c r="A1184" s="261">
        <v>123203</v>
      </c>
      <c r="B1184" s="43" t="s">
        <v>3767</v>
      </c>
      <c r="C1184" s="261" t="s">
        <v>323</v>
      </c>
      <c r="D1184" s="261" t="s">
        <v>324</v>
      </c>
      <c r="E1184" s="261" t="s">
        <v>324</v>
      </c>
      <c r="F1184" s="261" t="s">
        <v>323</v>
      </c>
      <c r="G1184" s="261" t="s">
        <v>323</v>
      </c>
      <c r="H1184" s="261" t="s">
        <v>323</v>
      </c>
      <c r="I1184" s="261" t="s">
        <v>323</v>
      </c>
      <c r="J1184" s="261" t="s">
        <v>323</v>
      </c>
      <c r="K1184" s="261" t="s">
        <v>323</v>
      </c>
      <c r="L1184" s="261" t="s">
        <v>323</v>
      </c>
      <c r="AR1184" s="261" t="e">
        <v>#N/A</v>
      </c>
    </row>
    <row r="1185" spans="1:44" s="261" customFormat="1">
      <c r="A1185" s="261">
        <v>123204</v>
      </c>
      <c r="B1185" s="43" t="s">
        <v>3767</v>
      </c>
      <c r="C1185" s="261" t="s">
        <v>324</v>
      </c>
      <c r="D1185" s="261" t="s">
        <v>323</v>
      </c>
      <c r="E1185" s="261" t="s">
        <v>324</v>
      </c>
      <c r="F1185" s="261" t="s">
        <v>324</v>
      </c>
      <c r="G1185" s="261" t="s">
        <v>323</v>
      </c>
      <c r="H1185" s="261" t="s">
        <v>323</v>
      </c>
      <c r="I1185" s="261" t="s">
        <v>323</v>
      </c>
      <c r="J1185" s="261" t="s">
        <v>323</v>
      </c>
      <c r="K1185" s="261" t="s">
        <v>323</v>
      </c>
      <c r="L1185" s="261" t="s">
        <v>323</v>
      </c>
      <c r="AR1185" s="261" t="e">
        <v>#N/A</v>
      </c>
    </row>
    <row r="1186" spans="1:44" s="261" customFormat="1">
      <c r="A1186" s="261">
        <v>123205</v>
      </c>
      <c r="B1186" s="43" t="s">
        <v>3767</v>
      </c>
      <c r="C1186" s="261" t="s">
        <v>324</v>
      </c>
      <c r="D1186" s="261" t="s">
        <v>323</v>
      </c>
      <c r="E1186" s="261" t="s">
        <v>323</v>
      </c>
      <c r="F1186" s="261" t="s">
        <v>323</v>
      </c>
      <c r="G1186" s="261" t="s">
        <v>324</v>
      </c>
      <c r="H1186" s="261" t="s">
        <v>323</v>
      </c>
      <c r="I1186" s="261" t="s">
        <v>323</v>
      </c>
      <c r="J1186" s="261" t="s">
        <v>323</v>
      </c>
      <c r="K1186" s="261" t="s">
        <v>323</v>
      </c>
      <c r="L1186" s="261" t="s">
        <v>323</v>
      </c>
      <c r="AR1186" s="261" t="e">
        <v>#N/A</v>
      </c>
    </row>
    <row r="1187" spans="1:44" s="261" customFormat="1">
      <c r="A1187" s="261">
        <v>123206</v>
      </c>
      <c r="B1187" s="43" t="s">
        <v>3767</v>
      </c>
      <c r="C1187" s="261" t="s">
        <v>324</v>
      </c>
      <c r="D1187" s="261" t="s">
        <v>324</v>
      </c>
      <c r="E1187" s="261" t="s">
        <v>324</v>
      </c>
      <c r="F1187" s="261" t="s">
        <v>323</v>
      </c>
      <c r="G1187" s="261" t="s">
        <v>323</v>
      </c>
      <c r="H1187" s="261" t="s">
        <v>323</v>
      </c>
      <c r="I1187" s="261" t="s">
        <v>323</v>
      </c>
      <c r="J1187" s="261" t="s">
        <v>323</v>
      </c>
      <c r="K1187" s="261" t="s">
        <v>323</v>
      </c>
      <c r="L1187" s="261" t="s">
        <v>323</v>
      </c>
      <c r="AR1187" s="261" t="e">
        <v>#N/A</v>
      </c>
    </row>
    <row r="1188" spans="1:44" s="261" customFormat="1">
      <c r="A1188" s="261">
        <v>123207</v>
      </c>
      <c r="B1188" s="43" t="s">
        <v>3767</v>
      </c>
      <c r="C1188" s="261" t="s">
        <v>324</v>
      </c>
      <c r="D1188" s="261" t="s">
        <v>323</v>
      </c>
      <c r="E1188" s="261" t="s">
        <v>324</v>
      </c>
      <c r="F1188" s="261" t="s">
        <v>324</v>
      </c>
      <c r="G1188" s="261" t="s">
        <v>323</v>
      </c>
      <c r="H1188" s="261" t="s">
        <v>323</v>
      </c>
      <c r="I1188" s="261" t="s">
        <v>323</v>
      </c>
      <c r="J1188" s="261" t="s">
        <v>323</v>
      </c>
      <c r="K1188" s="261" t="s">
        <v>323</v>
      </c>
      <c r="L1188" s="261" t="s">
        <v>323</v>
      </c>
      <c r="AR1188" s="261" t="e">
        <v>#N/A</v>
      </c>
    </row>
    <row r="1189" spans="1:44" s="261" customFormat="1">
      <c r="A1189" s="261">
        <v>123208</v>
      </c>
      <c r="B1189" s="43" t="s">
        <v>3767</v>
      </c>
      <c r="C1189" s="261" t="s">
        <v>323</v>
      </c>
      <c r="D1189" s="261" t="s">
        <v>324</v>
      </c>
      <c r="E1189" s="261" t="s">
        <v>323</v>
      </c>
      <c r="F1189" s="261" t="s">
        <v>324</v>
      </c>
      <c r="G1189" s="261" t="s">
        <v>324</v>
      </c>
      <c r="H1189" s="261" t="s">
        <v>323</v>
      </c>
      <c r="I1189" s="261" t="s">
        <v>323</v>
      </c>
      <c r="J1189" s="261" t="s">
        <v>323</v>
      </c>
      <c r="K1189" s="261" t="s">
        <v>323</v>
      </c>
      <c r="L1189" s="261" t="s">
        <v>323</v>
      </c>
      <c r="AR1189" s="261" t="e">
        <v>#N/A</v>
      </c>
    </row>
    <row r="1190" spans="1:44" s="261" customFormat="1">
      <c r="A1190" s="261">
        <v>123209</v>
      </c>
      <c r="B1190" s="43" t="s">
        <v>3767</v>
      </c>
      <c r="C1190" s="261" t="s">
        <v>324</v>
      </c>
      <c r="D1190" s="261" t="s">
        <v>323</v>
      </c>
      <c r="E1190" s="261" t="s">
        <v>324</v>
      </c>
      <c r="F1190" s="261" t="s">
        <v>323</v>
      </c>
      <c r="G1190" s="261" t="s">
        <v>324</v>
      </c>
      <c r="H1190" s="261" t="s">
        <v>323</v>
      </c>
      <c r="I1190" s="261" t="s">
        <v>323</v>
      </c>
      <c r="J1190" s="261" t="s">
        <v>323</v>
      </c>
      <c r="K1190" s="261" t="s">
        <v>323</v>
      </c>
      <c r="L1190" s="261" t="s">
        <v>323</v>
      </c>
      <c r="AR1190" s="261" t="e">
        <v>#N/A</v>
      </c>
    </row>
    <row r="1191" spans="1:44" s="261" customFormat="1">
      <c r="A1191" s="261">
        <v>123210</v>
      </c>
      <c r="B1191" s="43" t="s">
        <v>3767</v>
      </c>
      <c r="C1191" s="261" t="s">
        <v>323</v>
      </c>
      <c r="D1191" s="261" t="s">
        <v>324</v>
      </c>
      <c r="E1191" s="261" t="s">
        <v>324</v>
      </c>
      <c r="F1191" s="261" t="s">
        <v>324</v>
      </c>
      <c r="G1191" s="261" t="s">
        <v>323</v>
      </c>
      <c r="H1191" s="261" t="s">
        <v>323</v>
      </c>
      <c r="I1191" s="261" t="s">
        <v>323</v>
      </c>
      <c r="J1191" s="261" t="s">
        <v>323</v>
      </c>
      <c r="K1191" s="261" t="s">
        <v>323</v>
      </c>
      <c r="L1191" s="261" t="s">
        <v>323</v>
      </c>
      <c r="AR1191" s="261" t="e">
        <v>#N/A</v>
      </c>
    </row>
    <row r="1192" spans="1:44" s="261" customFormat="1">
      <c r="A1192" s="261">
        <v>123211</v>
      </c>
      <c r="B1192" s="43" t="s">
        <v>3767</v>
      </c>
      <c r="C1192" s="261" t="s">
        <v>324</v>
      </c>
      <c r="D1192" s="261" t="s">
        <v>323</v>
      </c>
      <c r="E1192" s="261" t="s">
        <v>324</v>
      </c>
      <c r="F1192" s="261" t="s">
        <v>323</v>
      </c>
      <c r="G1192" s="261" t="s">
        <v>323</v>
      </c>
      <c r="H1192" s="261" t="s">
        <v>323</v>
      </c>
      <c r="I1192" s="261" t="s">
        <v>323</v>
      </c>
      <c r="J1192" s="261" t="s">
        <v>323</v>
      </c>
      <c r="K1192" s="261" t="s">
        <v>323</v>
      </c>
      <c r="L1192" s="261" t="s">
        <v>323</v>
      </c>
      <c r="AR1192" s="261" t="e">
        <v>#N/A</v>
      </c>
    </row>
    <row r="1193" spans="1:44" s="261" customFormat="1">
      <c r="A1193" s="261">
        <v>123212</v>
      </c>
      <c r="B1193" s="43" t="s">
        <v>3767</v>
      </c>
      <c r="C1193" s="261" t="s">
        <v>324</v>
      </c>
      <c r="D1193" s="261" t="s">
        <v>324</v>
      </c>
      <c r="E1193" s="261" t="s">
        <v>324</v>
      </c>
      <c r="F1193" s="261" t="s">
        <v>324</v>
      </c>
      <c r="G1193" s="261" t="s">
        <v>324</v>
      </c>
      <c r="H1193" s="261" t="s">
        <v>323</v>
      </c>
      <c r="I1193" s="261" t="s">
        <v>323</v>
      </c>
      <c r="J1193" s="261" t="s">
        <v>323</v>
      </c>
      <c r="K1193" s="261" t="s">
        <v>323</v>
      </c>
      <c r="L1193" s="261" t="s">
        <v>323</v>
      </c>
      <c r="AR1193" s="261" t="e">
        <v>#N/A</v>
      </c>
    </row>
    <row r="1194" spans="1:44" s="261" customFormat="1">
      <c r="A1194" s="261">
        <v>123213</v>
      </c>
      <c r="B1194" s="43" t="s">
        <v>3767</v>
      </c>
      <c r="C1194" s="261" t="s">
        <v>324</v>
      </c>
      <c r="D1194" s="261" t="s">
        <v>324</v>
      </c>
      <c r="E1194" s="261" t="s">
        <v>324</v>
      </c>
      <c r="F1194" s="261" t="s">
        <v>324</v>
      </c>
      <c r="G1194" s="261" t="s">
        <v>324</v>
      </c>
      <c r="H1194" s="261" t="s">
        <v>323</v>
      </c>
      <c r="I1194" s="261" t="s">
        <v>323</v>
      </c>
      <c r="J1194" s="261" t="s">
        <v>323</v>
      </c>
      <c r="K1194" s="261" t="s">
        <v>323</v>
      </c>
      <c r="L1194" s="261" t="s">
        <v>323</v>
      </c>
      <c r="AR1194" s="261" t="e">
        <v>#N/A</v>
      </c>
    </row>
    <row r="1195" spans="1:44" s="261" customFormat="1">
      <c r="A1195" s="261">
        <v>123214</v>
      </c>
      <c r="B1195" s="43" t="s">
        <v>3767</v>
      </c>
      <c r="C1195" s="261" t="s">
        <v>324</v>
      </c>
      <c r="D1195" s="261" t="s">
        <v>323</v>
      </c>
      <c r="E1195" s="261" t="s">
        <v>324</v>
      </c>
      <c r="F1195" s="261" t="s">
        <v>323</v>
      </c>
      <c r="G1195" s="261" t="s">
        <v>324</v>
      </c>
      <c r="H1195" s="261" t="s">
        <v>323</v>
      </c>
      <c r="I1195" s="261" t="s">
        <v>323</v>
      </c>
      <c r="J1195" s="261" t="s">
        <v>323</v>
      </c>
      <c r="K1195" s="261" t="s">
        <v>323</v>
      </c>
      <c r="L1195" s="261" t="s">
        <v>323</v>
      </c>
      <c r="AR1195" s="261" t="e">
        <v>#N/A</v>
      </c>
    </row>
    <row r="1196" spans="1:44" s="261" customFormat="1">
      <c r="A1196" s="261">
        <v>123215</v>
      </c>
      <c r="B1196" s="43" t="s">
        <v>3767</v>
      </c>
      <c r="C1196" s="261" t="s">
        <v>324</v>
      </c>
      <c r="D1196" s="261" t="s">
        <v>324</v>
      </c>
      <c r="E1196" s="261" t="s">
        <v>324</v>
      </c>
      <c r="F1196" s="261" t="s">
        <v>324</v>
      </c>
      <c r="G1196" s="261" t="s">
        <v>324</v>
      </c>
      <c r="H1196" s="261" t="s">
        <v>323</v>
      </c>
      <c r="I1196" s="261" t="s">
        <v>323</v>
      </c>
      <c r="J1196" s="261" t="s">
        <v>323</v>
      </c>
      <c r="K1196" s="261" t="s">
        <v>323</v>
      </c>
      <c r="L1196" s="261" t="s">
        <v>323</v>
      </c>
      <c r="AR1196" s="261" t="e">
        <v>#N/A</v>
      </c>
    </row>
    <row r="1197" spans="1:44" s="261" customFormat="1">
      <c r="A1197" s="261">
        <v>123216</v>
      </c>
      <c r="B1197" s="43" t="s">
        <v>3767</v>
      </c>
      <c r="C1197" s="261" t="s">
        <v>324</v>
      </c>
      <c r="D1197" s="261" t="s">
        <v>324</v>
      </c>
      <c r="E1197" s="261" t="s">
        <v>324</v>
      </c>
      <c r="F1197" s="261" t="s">
        <v>324</v>
      </c>
      <c r="G1197" s="261" t="s">
        <v>324</v>
      </c>
      <c r="H1197" s="261" t="s">
        <v>323</v>
      </c>
      <c r="I1197" s="261" t="s">
        <v>323</v>
      </c>
      <c r="J1197" s="261" t="s">
        <v>323</v>
      </c>
      <c r="K1197" s="261" t="s">
        <v>323</v>
      </c>
      <c r="L1197" s="261" t="s">
        <v>323</v>
      </c>
      <c r="AR1197" s="261" t="e">
        <v>#N/A</v>
      </c>
    </row>
    <row r="1198" spans="1:44" s="261" customFormat="1">
      <c r="A1198" s="261">
        <v>123217</v>
      </c>
      <c r="B1198" s="43" t="s">
        <v>3767</v>
      </c>
      <c r="C1198" s="261" t="s">
        <v>324</v>
      </c>
      <c r="D1198" s="261" t="s">
        <v>324</v>
      </c>
      <c r="E1198" s="261" t="s">
        <v>324</v>
      </c>
      <c r="F1198" s="261" t="s">
        <v>324</v>
      </c>
      <c r="G1198" s="261" t="s">
        <v>323</v>
      </c>
      <c r="H1198" s="261" t="s">
        <v>323</v>
      </c>
      <c r="I1198" s="261" t="s">
        <v>323</v>
      </c>
      <c r="J1198" s="261" t="s">
        <v>323</v>
      </c>
      <c r="K1198" s="261" t="s">
        <v>323</v>
      </c>
      <c r="L1198" s="261" t="s">
        <v>323</v>
      </c>
      <c r="AR1198" s="261" t="e">
        <v>#N/A</v>
      </c>
    </row>
    <row r="1199" spans="1:44" s="261" customFormat="1">
      <c r="A1199" s="261">
        <v>123219</v>
      </c>
      <c r="B1199" s="43" t="s">
        <v>3767</v>
      </c>
      <c r="C1199" s="261" t="s">
        <v>324</v>
      </c>
      <c r="D1199" s="261" t="s">
        <v>324</v>
      </c>
      <c r="E1199" s="261" t="s">
        <v>324</v>
      </c>
      <c r="F1199" s="261" t="s">
        <v>324</v>
      </c>
      <c r="G1199" s="261" t="s">
        <v>324</v>
      </c>
      <c r="H1199" s="261" t="s">
        <v>323</v>
      </c>
      <c r="I1199" s="261" t="s">
        <v>323</v>
      </c>
      <c r="J1199" s="261" t="s">
        <v>323</v>
      </c>
      <c r="K1199" s="261" t="s">
        <v>323</v>
      </c>
      <c r="L1199" s="261" t="s">
        <v>323</v>
      </c>
      <c r="AR1199" s="261" t="e">
        <v>#N/A</v>
      </c>
    </row>
    <row r="1200" spans="1:44" s="261" customFormat="1">
      <c r="A1200" s="261">
        <v>123220</v>
      </c>
      <c r="B1200" s="43" t="s">
        <v>3767</v>
      </c>
      <c r="C1200" s="261" t="s">
        <v>324</v>
      </c>
      <c r="D1200" s="261" t="s">
        <v>324</v>
      </c>
      <c r="E1200" s="261" t="s">
        <v>323</v>
      </c>
      <c r="F1200" s="261" t="s">
        <v>324</v>
      </c>
      <c r="G1200" s="261" t="s">
        <v>323</v>
      </c>
      <c r="H1200" s="261" t="s">
        <v>323</v>
      </c>
      <c r="I1200" s="261" t="s">
        <v>323</v>
      </c>
      <c r="J1200" s="261" t="s">
        <v>323</v>
      </c>
      <c r="K1200" s="261" t="s">
        <v>323</v>
      </c>
      <c r="L1200" s="261" t="s">
        <v>323</v>
      </c>
      <c r="AR1200" s="261" t="e">
        <v>#N/A</v>
      </c>
    </row>
    <row r="1201" spans="1:44" s="261" customFormat="1">
      <c r="A1201" s="261">
        <v>123221</v>
      </c>
      <c r="B1201" s="43" t="s">
        <v>3767</v>
      </c>
      <c r="C1201" s="261" t="s">
        <v>323</v>
      </c>
      <c r="D1201" s="261" t="s">
        <v>324</v>
      </c>
      <c r="E1201" s="261" t="s">
        <v>324</v>
      </c>
      <c r="F1201" s="261" t="s">
        <v>324</v>
      </c>
      <c r="G1201" s="261" t="s">
        <v>323</v>
      </c>
      <c r="H1201" s="261" t="s">
        <v>323</v>
      </c>
      <c r="I1201" s="261" t="s">
        <v>323</v>
      </c>
      <c r="J1201" s="261" t="s">
        <v>323</v>
      </c>
      <c r="K1201" s="261" t="s">
        <v>323</v>
      </c>
      <c r="L1201" s="261" t="s">
        <v>323</v>
      </c>
      <c r="AR1201" s="261" t="e">
        <v>#N/A</v>
      </c>
    </row>
    <row r="1202" spans="1:44" s="261" customFormat="1">
      <c r="A1202" s="261">
        <v>123222</v>
      </c>
      <c r="B1202" s="43" t="s">
        <v>3767</v>
      </c>
      <c r="C1202" s="261" t="s">
        <v>324</v>
      </c>
      <c r="D1202" s="261" t="s">
        <v>324</v>
      </c>
      <c r="E1202" s="261" t="s">
        <v>324</v>
      </c>
      <c r="F1202" s="261" t="s">
        <v>324</v>
      </c>
      <c r="G1202" s="261" t="s">
        <v>324</v>
      </c>
      <c r="H1202" s="261" t="s">
        <v>323</v>
      </c>
      <c r="I1202" s="261" t="s">
        <v>323</v>
      </c>
      <c r="J1202" s="261" t="s">
        <v>323</v>
      </c>
      <c r="K1202" s="261" t="s">
        <v>323</v>
      </c>
      <c r="L1202" s="261" t="s">
        <v>323</v>
      </c>
      <c r="AR1202" s="261" t="e">
        <v>#N/A</v>
      </c>
    </row>
    <row r="1203" spans="1:44" s="261" customFormat="1">
      <c r="A1203" s="261">
        <v>123223</v>
      </c>
      <c r="B1203" s="43" t="s">
        <v>3767</v>
      </c>
      <c r="C1203" s="261" t="s">
        <v>324</v>
      </c>
      <c r="D1203" s="261" t="s">
        <v>324</v>
      </c>
      <c r="E1203" s="261" t="s">
        <v>324</v>
      </c>
      <c r="F1203" s="261" t="s">
        <v>324</v>
      </c>
      <c r="G1203" s="261" t="s">
        <v>323</v>
      </c>
      <c r="H1203" s="261" t="s">
        <v>323</v>
      </c>
      <c r="I1203" s="261" t="s">
        <v>323</v>
      </c>
      <c r="J1203" s="261" t="s">
        <v>323</v>
      </c>
      <c r="K1203" s="261" t="s">
        <v>323</v>
      </c>
      <c r="L1203" s="261" t="s">
        <v>323</v>
      </c>
      <c r="AR1203" s="261" t="e">
        <v>#N/A</v>
      </c>
    </row>
    <row r="1204" spans="1:44" s="261" customFormat="1">
      <c r="A1204" s="261">
        <v>123224</v>
      </c>
      <c r="B1204" s="43" t="s">
        <v>3767</v>
      </c>
      <c r="C1204" s="261" t="s">
        <v>323</v>
      </c>
      <c r="D1204" s="261" t="s">
        <v>324</v>
      </c>
      <c r="E1204" s="261" t="s">
        <v>324</v>
      </c>
      <c r="F1204" s="261" t="s">
        <v>323</v>
      </c>
      <c r="G1204" s="261" t="s">
        <v>323</v>
      </c>
      <c r="H1204" s="261" t="s">
        <v>323</v>
      </c>
      <c r="I1204" s="261" t="s">
        <v>323</v>
      </c>
      <c r="J1204" s="261" t="s">
        <v>323</v>
      </c>
      <c r="K1204" s="261" t="s">
        <v>323</v>
      </c>
      <c r="L1204" s="261" t="s">
        <v>323</v>
      </c>
      <c r="AR1204" s="261" t="e">
        <v>#N/A</v>
      </c>
    </row>
    <row r="1205" spans="1:44" s="261" customFormat="1">
      <c r="A1205" s="261">
        <v>123225</v>
      </c>
      <c r="B1205" s="43" t="s">
        <v>3767</v>
      </c>
      <c r="C1205" s="261" t="s">
        <v>324</v>
      </c>
      <c r="D1205" s="261" t="s">
        <v>324</v>
      </c>
      <c r="E1205" s="261" t="s">
        <v>323</v>
      </c>
      <c r="F1205" s="261" t="s">
        <v>324</v>
      </c>
      <c r="G1205" s="261" t="s">
        <v>323</v>
      </c>
      <c r="H1205" s="261" t="s">
        <v>323</v>
      </c>
      <c r="I1205" s="261" t="s">
        <v>323</v>
      </c>
      <c r="J1205" s="261" t="s">
        <v>323</v>
      </c>
      <c r="K1205" s="261" t="s">
        <v>323</v>
      </c>
      <c r="L1205" s="261" t="s">
        <v>323</v>
      </c>
      <c r="AR1205" s="261" t="e">
        <v>#N/A</v>
      </c>
    </row>
    <row r="1206" spans="1:44" s="261" customFormat="1">
      <c r="A1206" s="261">
        <v>123226</v>
      </c>
      <c r="B1206" s="43" t="s">
        <v>3767</v>
      </c>
      <c r="C1206" s="261" t="s">
        <v>324</v>
      </c>
      <c r="D1206" s="261" t="s">
        <v>324</v>
      </c>
      <c r="E1206" s="261" t="s">
        <v>324</v>
      </c>
      <c r="F1206" s="261" t="s">
        <v>323</v>
      </c>
      <c r="G1206" s="261" t="s">
        <v>323</v>
      </c>
      <c r="H1206" s="261" t="s">
        <v>323</v>
      </c>
      <c r="I1206" s="261" t="s">
        <v>323</v>
      </c>
      <c r="J1206" s="261" t="s">
        <v>323</v>
      </c>
      <c r="K1206" s="261" t="s">
        <v>323</v>
      </c>
      <c r="L1206" s="261" t="s">
        <v>323</v>
      </c>
      <c r="AR1206" s="261" t="e">
        <v>#N/A</v>
      </c>
    </row>
    <row r="1207" spans="1:44" s="261" customFormat="1">
      <c r="A1207" s="261">
        <v>123227</v>
      </c>
      <c r="B1207" s="43" t="s">
        <v>3767</v>
      </c>
      <c r="C1207" s="261" t="s">
        <v>324</v>
      </c>
      <c r="D1207" s="261" t="s">
        <v>324</v>
      </c>
      <c r="E1207" s="261" t="s">
        <v>324</v>
      </c>
      <c r="F1207" s="261" t="s">
        <v>324</v>
      </c>
      <c r="G1207" s="261" t="s">
        <v>324</v>
      </c>
      <c r="H1207" s="261" t="s">
        <v>323</v>
      </c>
      <c r="I1207" s="261" t="s">
        <v>323</v>
      </c>
      <c r="J1207" s="261" t="s">
        <v>323</v>
      </c>
      <c r="K1207" s="261" t="s">
        <v>323</v>
      </c>
      <c r="L1207" s="261" t="s">
        <v>323</v>
      </c>
      <c r="AR1207" s="261" t="e">
        <v>#N/A</v>
      </c>
    </row>
    <row r="1208" spans="1:44" s="261" customFormat="1">
      <c r="A1208" s="261">
        <v>123228</v>
      </c>
      <c r="B1208" s="43" t="s">
        <v>3767</v>
      </c>
      <c r="C1208" s="261" t="s">
        <v>324</v>
      </c>
      <c r="D1208" s="261" t="s">
        <v>324</v>
      </c>
      <c r="E1208" s="261" t="s">
        <v>324</v>
      </c>
      <c r="F1208" s="261" t="s">
        <v>324</v>
      </c>
      <c r="G1208" s="261" t="s">
        <v>324</v>
      </c>
      <c r="H1208" s="261" t="s">
        <v>323</v>
      </c>
      <c r="I1208" s="261" t="s">
        <v>323</v>
      </c>
      <c r="J1208" s="261" t="s">
        <v>323</v>
      </c>
      <c r="K1208" s="261" t="s">
        <v>323</v>
      </c>
      <c r="L1208" s="261" t="s">
        <v>323</v>
      </c>
      <c r="AR1208" s="261" t="e">
        <v>#N/A</v>
      </c>
    </row>
    <row r="1209" spans="1:44" s="261" customFormat="1">
      <c r="A1209" s="261">
        <v>123229</v>
      </c>
      <c r="B1209" s="43" t="s">
        <v>3767</v>
      </c>
      <c r="C1209" s="261" t="s">
        <v>324</v>
      </c>
      <c r="D1209" s="261" t="s">
        <v>323</v>
      </c>
      <c r="E1209" s="261" t="s">
        <v>324</v>
      </c>
      <c r="F1209" s="261" t="s">
        <v>324</v>
      </c>
      <c r="G1209" s="261" t="s">
        <v>323</v>
      </c>
      <c r="H1209" s="261" t="s">
        <v>323</v>
      </c>
      <c r="I1209" s="261" t="s">
        <v>323</v>
      </c>
      <c r="J1209" s="261" t="s">
        <v>323</v>
      </c>
      <c r="K1209" s="261" t="s">
        <v>323</v>
      </c>
      <c r="L1209" s="261" t="s">
        <v>323</v>
      </c>
      <c r="AR1209" s="261" t="e">
        <v>#N/A</v>
      </c>
    </row>
    <row r="1210" spans="1:44" s="261" customFormat="1">
      <c r="A1210" s="261">
        <v>123230</v>
      </c>
      <c r="B1210" s="43" t="s">
        <v>3767</v>
      </c>
      <c r="C1210" s="261" t="s">
        <v>324</v>
      </c>
      <c r="D1210" s="261" t="s">
        <v>324</v>
      </c>
      <c r="E1210" s="261" t="s">
        <v>324</v>
      </c>
      <c r="F1210" s="261" t="s">
        <v>324</v>
      </c>
      <c r="G1210" s="261" t="s">
        <v>324</v>
      </c>
      <c r="H1210" s="261" t="s">
        <v>323</v>
      </c>
      <c r="I1210" s="261" t="s">
        <v>323</v>
      </c>
      <c r="J1210" s="261" t="s">
        <v>323</v>
      </c>
      <c r="K1210" s="261" t="s">
        <v>323</v>
      </c>
      <c r="L1210" s="261" t="s">
        <v>323</v>
      </c>
      <c r="AR1210" s="261" t="e">
        <v>#N/A</v>
      </c>
    </row>
    <row r="1211" spans="1:44" s="261" customFormat="1">
      <c r="A1211" s="261">
        <v>123231</v>
      </c>
      <c r="B1211" s="43" t="s">
        <v>3767</v>
      </c>
      <c r="C1211" s="261" t="s">
        <v>324</v>
      </c>
      <c r="D1211" s="261" t="s">
        <v>324</v>
      </c>
      <c r="E1211" s="261" t="s">
        <v>324</v>
      </c>
      <c r="F1211" s="261" t="s">
        <v>324</v>
      </c>
      <c r="G1211" s="261" t="s">
        <v>324</v>
      </c>
      <c r="H1211" s="261" t="s">
        <v>323</v>
      </c>
      <c r="I1211" s="261" t="s">
        <v>323</v>
      </c>
      <c r="J1211" s="261" t="s">
        <v>323</v>
      </c>
      <c r="K1211" s="261" t="s">
        <v>323</v>
      </c>
      <c r="L1211" s="261" t="s">
        <v>323</v>
      </c>
      <c r="AR1211" s="261" t="e">
        <v>#N/A</v>
      </c>
    </row>
    <row r="1212" spans="1:44" s="261" customFormat="1">
      <c r="A1212" s="261">
        <v>123232</v>
      </c>
      <c r="B1212" s="43" t="s">
        <v>3767</v>
      </c>
      <c r="C1212" s="261" t="s">
        <v>324</v>
      </c>
      <c r="D1212" s="261" t="s">
        <v>324</v>
      </c>
      <c r="E1212" s="261" t="s">
        <v>324</v>
      </c>
      <c r="F1212" s="261" t="s">
        <v>324</v>
      </c>
      <c r="G1212" s="261" t="s">
        <v>324</v>
      </c>
      <c r="H1212" s="261" t="s">
        <v>323</v>
      </c>
      <c r="I1212" s="261" t="s">
        <v>323</v>
      </c>
      <c r="J1212" s="261" t="s">
        <v>323</v>
      </c>
      <c r="K1212" s="261" t="s">
        <v>323</v>
      </c>
      <c r="L1212" s="261" t="s">
        <v>323</v>
      </c>
      <c r="AR1212" s="261" t="e">
        <v>#N/A</v>
      </c>
    </row>
    <row r="1213" spans="1:44" s="261" customFormat="1">
      <c r="A1213" s="261">
        <v>123233</v>
      </c>
      <c r="B1213" s="43" t="s">
        <v>3767</v>
      </c>
      <c r="C1213" s="261" t="s">
        <v>324</v>
      </c>
      <c r="D1213" s="261" t="s">
        <v>324</v>
      </c>
      <c r="E1213" s="261" t="s">
        <v>324</v>
      </c>
      <c r="F1213" s="261" t="s">
        <v>324</v>
      </c>
      <c r="G1213" s="261" t="s">
        <v>324</v>
      </c>
      <c r="H1213" s="261" t="s">
        <v>323</v>
      </c>
      <c r="I1213" s="261" t="s">
        <v>323</v>
      </c>
      <c r="J1213" s="261" t="s">
        <v>323</v>
      </c>
      <c r="K1213" s="261" t="s">
        <v>323</v>
      </c>
      <c r="L1213" s="261" t="s">
        <v>323</v>
      </c>
      <c r="AR1213" s="261" t="e">
        <v>#N/A</v>
      </c>
    </row>
    <row r="1214" spans="1:44" s="261" customFormat="1">
      <c r="A1214" s="261">
        <v>123234</v>
      </c>
      <c r="B1214" s="43" t="s">
        <v>3767</v>
      </c>
      <c r="C1214" s="261" t="s">
        <v>323</v>
      </c>
      <c r="D1214" s="261" t="s">
        <v>323</v>
      </c>
      <c r="E1214" s="261" t="s">
        <v>324</v>
      </c>
      <c r="F1214" s="261" t="s">
        <v>324</v>
      </c>
      <c r="G1214" s="261" t="s">
        <v>324</v>
      </c>
      <c r="H1214" s="261" t="s">
        <v>323</v>
      </c>
      <c r="I1214" s="261" t="s">
        <v>323</v>
      </c>
      <c r="J1214" s="261" t="s">
        <v>323</v>
      </c>
      <c r="K1214" s="261" t="s">
        <v>323</v>
      </c>
      <c r="L1214" s="261" t="s">
        <v>323</v>
      </c>
      <c r="AR1214" s="261" t="e">
        <v>#N/A</v>
      </c>
    </row>
    <row r="1215" spans="1:44" s="261" customFormat="1">
      <c r="A1215" s="261">
        <v>123235</v>
      </c>
      <c r="B1215" s="43" t="s">
        <v>3767</v>
      </c>
      <c r="C1215" s="261" t="s">
        <v>323</v>
      </c>
      <c r="D1215" s="261" t="s">
        <v>323</v>
      </c>
      <c r="E1215" s="261" t="s">
        <v>324</v>
      </c>
      <c r="F1215" s="261" t="s">
        <v>324</v>
      </c>
      <c r="G1215" s="261" t="s">
        <v>323</v>
      </c>
      <c r="H1215" s="261" t="s">
        <v>323</v>
      </c>
      <c r="I1215" s="261" t="s">
        <v>323</v>
      </c>
      <c r="J1215" s="261" t="s">
        <v>323</v>
      </c>
      <c r="K1215" s="261" t="s">
        <v>323</v>
      </c>
      <c r="L1215" s="261" t="s">
        <v>323</v>
      </c>
      <c r="AR1215" s="261" t="e">
        <v>#N/A</v>
      </c>
    </row>
    <row r="1216" spans="1:44" s="261" customFormat="1">
      <c r="A1216" s="261">
        <v>123236</v>
      </c>
      <c r="B1216" s="43" t="s">
        <v>3767</v>
      </c>
      <c r="C1216" s="261" t="s">
        <v>324</v>
      </c>
      <c r="D1216" s="261" t="s">
        <v>324</v>
      </c>
      <c r="E1216" s="261" t="s">
        <v>324</v>
      </c>
      <c r="F1216" s="261" t="s">
        <v>324</v>
      </c>
      <c r="G1216" s="261" t="s">
        <v>324</v>
      </c>
      <c r="H1216" s="261" t="s">
        <v>323</v>
      </c>
      <c r="I1216" s="261" t="s">
        <v>323</v>
      </c>
      <c r="J1216" s="261" t="s">
        <v>323</v>
      </c>
      <c r="K1216" s="261" t="s">
        <v>323</v>
      </c>
      <c r="L1216" s="261" t="s">
        <v>323</v>
      </c>
      <c r="AR1216" s="261" t="e">
        <v>#N/A</v>
      </c>
    </row>
    <row r="1217" spans="1:44" s="261" customFormat="1">
      <c r="A1217" s="261">
        <v>123237</v>
      </c>
      <c r="B1217" s="43" t="s">
        <v>3767</v>
      </c>
      <c r="C1217" s="261" t="s">
        <v>324</v>
      </c>
      <c r="D1217" s="261" t="s">
        <v>323</v>
      </c>
      <c r="E1217" s="261" t="s">
        <v>324</v>
      </c>
      <c r="F1217" s="261" t="s">
        <v>323</v>
      </c>
      <c r="G1217" s="261" t="s">
        <v>323</v>
      </c>
      <c r="H1217" s="261" t="s">
        <v>323</v>
      </c>
      <c r="I1217" s="261" t="s">
        <v>323</v>
      </c>
      <c r="J1217" s="261" t="s">
        <v>323</v>
      </c>
      <c r="K1217" s="261" t="s">
        <v>323</v>
      </c>
      <c r="L1217" s="261" t="s">
        <v>323</v>
      </c>
      <c r="AR1217" s="261" t="e">
        <v>#N/A</v>
      </c>
    </row>
    <row r="1218" spans="1:44" s="261" customFormat="1">
      <c r="A1218" s="261">
        <v>123238</v>
      </c>
      <c r="B1218" s="43" t="s">
        <v>3767</v>
      </c>
      <c r="C1218" s="261" t="s">
        <v>324</v>
      </c>
      <c r="D1218" s="261" t="s">
        <v>324</v>
      </c>
      <c r="E1218" s="261" t="s">
        <v>324</v>
      </c>
      <c r="F1218" s="261" t="s">
        <v>324</v>
      </c>
      <c r="G1218" s="261" t="s">
        <v>324</v>
      </c>
      <c r="H1218" s="261" t="s">
        <v>323</v>
      </c>
      <c r="I1218" s="261" t="s">
        <v>323</v>
      </c>
      <c r="J1218" s="261" t="s">
        <v>323</v>
      </c>
      <c r="K1218" s="261" t="s">
        <v>323</v>
      </c>
      <c r="L1218" s="261" t="s">
        <v>323</v>
      </c>
      <c r="AR1218" s="261" t="e">
        <v>#N/A</v>
      </c>
    </row>
    <row r="1219" spans="1:44" s="261" customFormat="1">
      <c r="A1219" s="261">
        <v>123239</v>
      </c>
      <c r="B1219" s="43" t="s">
        <v>3767</v>
      </c>
      <c r="C1219" s="261" t="s">
        <v>324</v>
      </c>
      <c r="D1219" s="261" t="s">
        <v>324</v>
      </c>
      <c r="E1219" s="261" t="s">
        <v>324</v>
      </c>
      <c r="F1219" s="261" t="s">
        <v>324</v>
      </c>
      <c r="G1219" s="261" t="s">
        <v>324</v>
      </c>
      <c r="H1219" s="261" t="s">
        <v>323</v>
      </c>
      <c r="I1219" s="261" t="s">
        <v>323</v>
      </c>
      <c r="J1219" s="261" t="s">
        <v>323</v>
      </c>
      <c r="K1219" s="261" t="s">
        <v>323</v>
      </c>
      <c r="L1219" s="261" t="s">
        <v>323</v>
      </c>
      <c r="AR1219" s="261" t="e">
        <v>#N/A</v>
      </c>
    </row>
    <row r="1220" spans="1:44" s="261" customFormat="1">
      <c r="A1220" s="261">
        <v>123240</v>
      </c>
      <c r="B1220" s="43" t="s">
        <v>3767</v>
      </c>
      <c r="C1220" s="261" t="s">
        <v>324</v>
      </c>
      <c r="D1220" s="261" t="s">
        <v>324</v>
      </c>
      <c r="E1220" s="261" t="s">
        <v>323</v>
      </c>
      <c r="F1220" s="261" t="s">
        <v>324</v>
      </c>
      <c r="G1220" s="261" t="s">
        <v>323</v>
      </c>
      <c r="H1220" s="261" t="s">
        <v>323</v>
      </c>
      <c r="I1220" s="261" t="s">
        <v>323</v>
      </c>
      <c r="J1220" s="261" t="s">
        <v>323</v>
      </c>
      <c r="K1220" s="261" t="s">
        <v>323</v>
      </c>
      <c r="L1220" s="261" t="s">
        <v>323</v>
      </c>
      <c r="AR1220" s="261" t="e">
        <v>#N/A</v>
      </c>
    </row>
    <row r="1221" spans="1:44" s="261" customFormat="1">
      <c r="A1221" s="261">
        <v>123242</v>
      </c>
      <c r="B1221" s="43" t="s">
        <v>3767</v>
      </c>
      <c r="C1221" s="261" t="s">
        <v>324</v>
      </c>
      <c r="D1221" s="261" t="s">
        <v>323</v>
      </c>
      <c r="E1221" s="261" t="s">
        <v>324</v>
      </c>
      <c r="F1221" s="261" t="s">
        <v>324</v>
      </c>
      <c r="G1221" s="261" t="s">
        <v>323</v>
      </c>
      <c r="H1221" s="261" t="s">
        <v>323</v>
      </c>
      <c r="I1221" s="261" t="s">
        <v>323</v>
      </c>
      <c r="J1221" s="261" t="s">
        <v>323</v>
      </c>
      <c r="K1221" s="261" t="s">
        <v>323</v>
      </c>
      <c r="L1221" s="261" t="s">
        <v>323</v>
      </c>
      <c r="AR1221" s="261" t="e">
        <v>#N/A</v>
      </c>
    </row>
    <row r="1222" spans="1:44" s="261" customFormat="1">
      <c r="A1222" s="261">
        <v>123243</v>
      </c>
      <c r="B1222" s="43" t="s">
        <v>3767</v>
      </c>
      <c r="C1222" s="261" t="s">
        <v>324</v>
      </c>
      <c r="D1222" s="261" t="s">
        <v>323</v>
      </c>
      <c r="E1222" s="261" t="s">
        <v>324</v>
      </c>
      <c r="F1222" s="261" t="s">
        <v>324</v>
      </c>
      <c r="G1222" s="261" t="s">
        <v>324</v>
      </c>
      <c r="H1222" s="261" t="s">
        <v>323</v>
      </c>
      <c r="I1222" s="261" t="s">
        <v>323</v>
      </c>
      <c r="J1222" s="261" t="s">
        <v>323</v>
      </c>
      <c r="K1222" s="261" t="s">
        <v>323</v>
      </c>
      <c r="L1222" s="261" t="s">
        <v>323</v>
      </c>
      <c r="AR1222" s="261" t="e">
        <v>#N/A</v>
      </c>
    </row>
    <row r="1223" spans="1:44" s="261" customFormat="1">
      <c r="A1223" s="261">
        <v>123244</v>
      </c>
      <c r="B1223" s="43" t="s">
        <v>3767</v>
      </c>
      <c r="C1223" s="261" t="s">
        <v>324</v>
      </c>
      <c r="D1223" s="261" t="s">
        <v>324</v>
      </c>
      <c r="E1223" s="261" t="s">
        <v>324</v>
      </c>
      <c r="F1223" s="261" t="s">
        <v>324</v>
      </c>
      <c r="G1223" s="261" t="s">
        <v>323</v>
      </c>
      <c r="H1223" s="261" t="s">
        <v>323</v>
      </c>
      <c r="I1223" s="261" t="s">
        <v>323</v>
      </c>
      <c r="J1223" s="261" t="s">
        <v>323</v>
      </c>
      <c r="K1223" s="261" t="s">
        <v>323</v>
      </c>
      <c r="L1223" s="261" t="s">
        <v>323</v>
      </c>
      <c r="AR1223" s="261" t="e">
        <v>#N/A</v>
      </c>
    </row>
    <row r="1224" spans="1:44" s="261" customFormat="1">
      <c r="A1224" s="261">
        <v>123245</v>
      </c>
      <c r="B1224" s="43" t="s">
        <v>3767</v>
      </c>
      <c r="C1224" s="261" t="s">
        <v>324</v>
      </c>
      <c r="D1224" s="261" t="s">
        <v>324</v>
      </c>
      <c r="E1224" s="261" t="s">
        <v>323</v>
      </c>
      <c r="F1224" s="261" t="s">
        <v>323</v>
      </c>
      <c r="G1224" s="261" t="s">
        <v>324</v>
      </c>
      <c r="H1224" s="261" t="s">
        <v>323</v>
      </c>
      <c r="I1224" s="261" t="s">
        <v>323</v>
      </c>
      <c r="J1224" s="261" t="s">
        <v>323</v>
      </c>
      <c r="K1224" s="261" t="s">
        <v>323</v>
      </c>
      <c r="L1224" s="261" t="s">
        <v>323</v>
      </c>
      <c r="AR1224" s="261" t="e">
        <v>#N/A</v>
      </c>
    </row>
    <row r="1225" spans="1:44" s="261" customFormat="1">
      <c r="A1225" s="261">
        <v>123246</v>
      </c>
      <c r="B1225" s="43" t="s">
        <v>3767</v>
      </c>
      <c r="C1225" s="261" t="s">
        <v>323</v>
      </c>
      <c r="D1225" s="261" t="s">
        <v>323</v>
      </c>
      <c r="E1225" s="261" t="s">
        <v>323</v>
      </c>
      <c r="F1225" s="261" t="s">
        <v>324</v>
      </c>
      <c r="G1225" s="261" t="s">
        <v>324</v>
      </c>
      <c r="H1225" s="261" t="s">
        <v>323</v>
      </c>
      <c r="I1225" s="261" t="s">
        <v>323</v>
      </c>
      <c r="J1225" s="261" t="s">
        <v>323</v>
      </c>
      <c r="K1225" s="261" t="s">
        <v>323</v>
      </c>
      <c r="L1225" s="261" t="s">
        <v>323</v>
      </c>
      <c r="AR1225" s="261" t="e">
        <v>#N/A</v>
      </c>
    </row>
    <row r="1226" spans="1:44" s="261" customFormat="1">
      <c r="A1226" s="261">
        <v>123247</v>
      </c>
      <c r="B1226" s="43" t="s">
        <v>3767</v>
      </c>
      <c r="C1226" s="261" t="s">
        <v>324</v>
      </c>
      <c r="D1226" s="261" t="s">
        <v>324</v>
      </c>
      <c r="E1226" s="261" t="s">
        <v>324</v>
      </c>
      <c r="F1226" s="261" t="s">
        <v>324</v>
      </c>
      <c r="G1226" s="261" t="s">
        <v>323</v>
      </c>
      <c r="H1226" s="261" t="s">
        <v>323</v>
      </c>
      <c r="I1226" s="261" t="s">
        <v>323</v>
      </c>
      <c r="J1226" s="261" t="s">
        <v>323</v>
      </c>
      <c r="K1226" s="261" t="s">
        <v>323</v>
      </c>
      <c r="L1226" s="261" t="s">
        <v>323</v>
      </c>
      <c r="AR1226" s="261" t="e">
        <v>#N/A</v>
      </c>
    </row>
    <row r="1227" spans="1:44" s="261" customFormat="1">
      <c r="A1227" s="261">
        <v>123248</v>
      </c>
      <c r="B1227" s="43" t="s">
        <v>3767</v>
      </c>
      <c r="C1227" s="261" t="s">
        <v>324</v>
      </c>
      <c r="D1227" s="261" t="s">
        <v>324</v>
      </c>
      <c r="E1227" s="261" t="s">
        <v>323</v>
      </c>
      <c r="F1227" s="261" t="s">
        <v>324</v>
      </c>
      <c r="G1227" s="261" t="s">
        <v>323</v>
      </c>
      <c r="H1227" s="261" t="s">
        <v>323</v>
      </c>
      <c r="I1227" s="261" t="s">
        <v>323</v>
      </c>
      <c r="J1227" s="261" t="s">
        <v>323</v>
      </c>
      <c r="K1227" s="261" t="s">
        <v>323</v>
      </c>
      <c r="L1227" s="261" t="s">
        <v>323</v>
      </c>
      <c r="AR1227" s="261" t="e">
        <v>#N/A</v>
      </c>
    </row>
    <row r="1228" spans="1:44" s="261" customFormat="1">
      <c r="A1228" s="261">
        <v>123249</v>
      </c>
      <c r="B1228" s="43" t="s">
        <v>3767</v>
      </c>
      <c r="C1228" s="261" t="s">
        <v>323</v>
      </c>
      <c r="D1228" s="261" t="s">
        <v>324</v>
      </c>
      <c r="E1228" s="261" t="s">
        <v>324</v>
      </c>
      <c r="F1228" s="261" t="s">
        <v>324</v>
      </c>
      <c r="G1228" s="261" t="s">
        <v>324</v>
      </c>
      <c r="H1228" s="261" t="s">
        <v>323</v>
      </c>
      <c r="I1228" s="261" t="s">
        <v>323</v>
      </c>
      <c r="J1228" s="261" t="s">
        <v>323</v>
      </c>
      <c r="K1228" s="261" t="s">
        <v>323</v>
      </c>
      <c r="L1228" s="261" t="s">
        <v>323</v>
      </c>
      <c r="AR1228" s="261" t="e">
        <v>#N/A</v>
      </c>
    </row>
    <row r="1229" spans="1:44" s="261" customFormat="1">
      <c r="A1229" s="261">
        <v>123250</v>
      </c>
      <c r="B1229" s="43" t="s">
        <v>3767</v>
      </c>
      <c r="C1229" s="261" t="s">
        <v>324</v>
      </c>
      <c r="D1229" s="261" t="s">
        <v>324</v>
      </c>
      <c r="E1229" s="261" t="s">
        <v>324</v>
      </c>
      <c r="F1229" s="261" t="s">
        <v>324</v>
      </c>
      <c r="G1229" s="261" t="s">
        <v>324</v>
      </c>
      <c r="H1229" s="261" t="s">
        <v>323</v>
      </c>
      <c r="I1229" s="261" t="s">
        <v>323</v>
      </c>
      <c r="J1229" s="261" t="s">
        <v>323</v>
      </c>
      <c r="K1229" s="261" t="s">
        <v>323</v>
      </c>
      <c r="L1229" s="261" t="s">
        <v>323</v>
      </c>
      <c r="AR1229" s="261" t="e">
        <v>#N/A</v>
      </c>
    </row>
    <row r="1230" spans="1:44" s="261" customFormat="1">
      <c r="A1230" s="261">
        <v>123251</v>
      </c>
      <c r="B1230" s="43" t="s">
        <v>3767</v>
      </c>
      <c r="C1230" s="261" t="s">
        <v>323</v>
      </c>
      <c r="D1230" s="261" t="s">
        <v>323</v>
      </c>
      <c r="E1230" s="261" t="s">
        <v>324</v>
      </c>
      <c r="F1230" s="261" t="s">
        <v>324</v>
      </c>
      <c r="G1230" s="261" t="s">
        <v>324</v>
      </c>
      <c r="H1230" s="261" t="s">
        <v>323</v>
      </c>
      <c r="I1230" s="261" t="s">
        <v>323</v>
      </c>
      <c r="J1230" s="261" t="s">
        <v>323</v>
      </c>
      <c r="K1230" s="261" t="s">
        <v>323</v>
      </c>
      <c r="L1230" s="261" t="s">
        <v>323</v>
      </c>
      <c r="AR1230" s="261" t="e">
        <v>#N/A</v>
      </c>
    </row>
    <row r="1231" spans="1:44" s="261" customFormat="1">
      <c r="A1231" s="261">
        <v>123252</v>
      </c>
      <c r="B1231" s="43" t="s">
        <v>3767</v>
      </c>
      <c r="C1231" s="261" t="s">
        <v>324</v>
      </c>
      <c r="D1231" s="261" t="s">
        <v>324</v>
      </c>
      <c r="E1231" s="261" t="s">
        <v>324</v>
      </c>
      <c r="F1231" s="261" t="s">
        <v>323</v>
      </c>
      <c r="G1231" s="261" t="s">
        <v>324</v>
      </c>
      <c r="H1231" s="261" t="s">
        <v>323</v>
      </c>
      <c r="I1231" s="261" t="s">
        <v>323</v>
      </c>
      <c r="J1231" s="261" t="s">
        <v>323</v>
      </c>
      <c r="K1231" s="261" t="s">
        <v>323</v>
      </c>
      <c r="L1231" s="261" t="s">
        <v>323</v>
      </c>
      <c r="AR1231" s="261" t="e">
        <v>#N/A</v>
      </c>
    </row>
    <row r="1232" spans="1:44" s="261" customFormat="1">
      <c r="A1232" s="261">
        <v>123253</v>
      </c>
      <c r="B1232" s="43" t="s">
        <v>3767</v>
      </c>
      <c r="C1232" s="261" t="s">
        <v>324</v>
      </c>
      <c r="D1232" s="261" t="s">
        <v>324</v>
      </c>
      <c r="E1232" s="261" t="s">
        <v>324</v>
      </c>
      <c r="F1232" s="261" t="s">
        <v>324</v>
      </c>
      <c r="G1232" s="261" t="s">
        <v>324</v>
      </c>
      <c r="H1232" s="261" t="s">
        <v>323</v>
      </c>
      <c r="I1232" s="261" t="s">
        <v>323</v>
      </c>
      <c r="J1232" s="261" t="s">
        <v>323</v>
      </c>
      <c r="K1232" s="261" t="s">
        <v>323</v>
      </c>
      <c r="L1232" s="261" t="s">
        <v>323</v>
      </c>
      <c r="AR1232" s="261" t="e">
        <v>#N/A</v>
      </c>
    </row>
    <row r="1233" spans="1:44" s="261" customFormat="1">
      <c r="A1233" s="261">
        <v>123254</v>
      </c>
      <c r="B1233" s="43" t="s">
        <v>3767</v>
      </c>
      <c r="C1233" s="261" t="s">
        <v>324</v>
      </c>
      <c r="D1233" s="261" t="s">
        <v>324</v>
      </c>
      <c r="E1233" s="261" t="s">
        <v>324</v>
      </c>
      <c r="F1233" s="261" t="s">
        <v>324</v>
      </c>
      <c r="G1233" s="261" t="s">
        <v>324</v>
      </c>
      <c r="H1233" s="261" t="s">
        <v>323</v>
      </c>
      <c r="I1233" s="261" t="s">
        <v>323</v>
      </c>
      <c r="J1233" s="261" t="s">
        <v>323</v>
      </c>
      <c r="K1233" s="261" t="s">
        <v>323</v>
      </c>
      <c r="L1233" s="261" t="s">
        <v>323</v>
      </c>
      <c r="AR1233" s="261" t="e">
        <v>#N/A</v>
      </c>
    </row>
    <row r="1234" spans="1:44" s="261" customFormat="1">
      <c r="A1234" s="261">
        <v>123255</v>
      </c>
      <c r="B1234" s="43" t="s">
        <v>3767</v>
      </c>
      <c r="C1234" s="261" t="s">
        <v>324</v>
      </c>
      <c r="D1234" s="261" t="s">
        <v>324</v>
      </c>
      <c r="E1234" s="261" t="s">
        <v>324</v>
      </c>
      <c r="F1234" s="261" t="s">
        <v>324</v>
      </c>
      <c r="G1234" s="261" t="s">
        <v>324</v>
      </c>
      <c r="H1234" s="261" t="s">
        <v>323</v>
      </c>
      <c r="I1234" s="261" t="s">
        <v>323</v>
      </c>
      <c r="J1234" s="261" t="s">
        <v>323</v>
      </c>
      <c r="K1234" s="261" t="s">
        <v>323</v>
      </c>
      <c r="L1234" s="261" t="s">
        <v>323</v>
      </c>
      <c r="AR1234" s="261" t="e">
        <v>#N/A</v>
      </c>
    </row>
    <row r="1235" spans="1:44" s="261" customFormat="1">
      <c r="A1235" s="261">
        <v>123256</v>
      </c>
      <c r="B1235" s="43" t="s">
        <v>3767</v>
      </c>
      <c r="C1235" s="261" t="s">
        <v>324</v>
      </c>
      <c r="D1235" s="261" t="s">
        <v>324</v>
      </c>
      <c r="E1235" s="261" t="s">
        <v>323</v>
      </c>
      <c r="F1235" s="261" t="s">
        <v>324</v>
      </c>
      <c r="G1235" s="261" t="s">
        <v>324</v>
      </c>
      <c r="H1235" s="261" t="s">
        <v>323</v>
      </c>
      <c r="I1235" s="261" t="s">
        <v>323</v>
      </c>
      <c r="J1235" s="261" t="s">
        <v>323</v>
      </c>
      <c r="K1235" s="261" t="s">
        <v>323</v>
      </c>
      <c r="L1235" s="261" t="s">
        <v>323</v>
      </c>
      <c r="AR1235" s="261" t="e">
        <v>#N/A</v>
      </c>
    </row>
    <row r="1236" spans="1:44" s="261" customFormat="1">
      <c r="A1236" s="261">
        <v>123257</v>
      </c>
      <c r="B1236" s="43" t="s">
        <v>3767</v>
      </c>
      <c r="C1236" s="261" t="s">
        <v>324</v>
      </c>
      <c r="D1236" s="261" t="s">
        <v>324</v>
      </c>
      <c r="E1236" s="261" t="s">
        <v>324</v>
      </c>
      <c r="F1236" s="261" t="s">
        <v>324</v>
      </c>
      <c r="G1236" s="261" t="s">
        <v>324</v>
      </c>
      <c r="H1236" s="261" t="s">
        <v>323</v>
      </c>
      <c r="I1236" s="261" t="s">
        <v>323</v>
      </c>
      <c r="J1236" s="261" t="s">
        <v>323</v>
      </c>
      <c r="K1236" s="261" t="s">
        <v>323</v>
      </c>
      <c r="L1236" s="261" t="s">
        <v>323</v>
      </c>
      <c r="AR1236" s="261" t="e">
        <v>#N/A</v>
      </c>
    </row>
    <row r="1237" spans="1:44" s="261" customFormat="1">
      <c r="A1237" s="261">
        <v>123258</v>
      </c>
      <c r="B1237" s="43" t="s">
        <v>3767</v>
      </c>
      <c r="C1237" s="261" t="s">
        <v>324</v>
      </c>
      <c r="D1237" s="261" t="s">
        <v>324</v>
      </c>
      <c r="E1237" s="261" t="s">
        <v>324</v>
      </c>
      <c r="F1237" s="261" t="s">
        <v>324</v>
      </c>
      <c r="G1237" s="261" t="s">
        <v>323</v>
      </c>
      <c r="H1237" s="261" t="s">
        <v>323</v>
      </c>
      <c r="I1237" s="261" t="s">
        <v>323</v>
      </c>
      <c r="J1237" s="261" t="s">
        <v>323</v>
      </c>
      <c r="K1237" s="261" t="s">
        <v>323</v>
      </c>
      <c r="L1237" s="261" t="s">
        <v>323</v>
      </c>
      <c r="AR1237" s="261" t="e">
        <v>#N/A</v>
      </c>
    </row>
    <row r="1238" spans="1:44" s="261" customFormat="1">
      <c r="A1238" s="261">
        <v>123259</v>
      </c>
      <c r="B1238" s="43" t="s">
        <v>3767</v>
      </c>
      <c r="C1238" s="261" t="s">
        <v>324</v>
      </c>
      <c r="D1238" s="261" t="s">
        <v>324</v>
      </c>
      <c r="E1238" s="261" t="s">
        <v>323</v>
      </c>
      <c r="F1238" s="261" t="s">
        <v>324</v>
      </c>
      <c r="G1238" s="261" t="s">
        <v>323</v>
      </c>
      <c r="H1238" s="261" t="s">
        <v>323</v>
      </c>
      <c r="I1238" s="261" t="s">
        <v>323</v>
      </c>
      <c r="J1238" s="261" t="s">
        <v>323</v>
      </c>
      <c r="K1238" s="261" t="s">
        <v>323</v>
      </c>
      <c r="L1238" s="261" t="s">
        <v>323</v>
      </c>
      <c r="AR1238" s="261" t="e">
        <v>#N/A</v>
      </c>
    </row>
    <row r="1239" spans="1:44" s="261" customFormat="1">
      <c r="A1239" s="261">
        <v>123260</v>
      </c>
      <c r="B1239" s="43" t="s">
        <v>3767</v>
      </c>
      <c r="C1239" s="261" t="s">
        <v>323</v>
      </c>
      <c r="D1239" s="261" t="s">
        <v>324</v>
      </c>
      <c r="E1239" s="261" t="s">
        <v>324</v>
      </c>
      <c r="F1239" s="261" t="s">
        <v>324</v>
      </c>
      <c r="G1239" s="261" t="s">
        <v>323</v>
      </c>
      <c r="H1239" s="261" t="s">
        <v>323</v>
      </c>
      <c r="I1239" s="261" t="s">
        <v>323</v>
      </c>
      <c r="J1239" s="261" t="s">
        <v>323</v>
      </c>
      <c r="K1239" s="261" t="s">
        <v>323</v>
      </c>
      <c r="L1239" s="261" t="s">
        <v>323</v>
      </c>
      <c r="AR1239" s="261" t="e">
        <v>#N/A</v>
      </c>
    </row>
    <row r="1240" spans="1:44" s="261" customFormat="1">
      <c r="A1240" s="261">
        <v>123261</v>
      </c>
      <c r="B1240" s="43" t="s">
        <v>3767</v>
      </c>
      <c r="C1240" s="261" t="s">
        <v>323</v>
      </c>
      <c r="D1240" s="261" t="s">
        <v>323</v>
      </c>
      <c r="E1240" s="261" t="s">
        <v>324</v>
      </c>
      <c r="F1240" s="261" t="s">
        <v>324</v>
      </c>
      <c r="G1240" s="261" t="s">
        <v>324</v>
      </c>
      <c r="H1240" s="261" t="s">
        <v>323</v>
      </c>
      <c r="I1240" s="261" t="s">
        <v>323</v>
      </c>
      <c r="J1240" s="261" t="s">
        <v>323</v>
      </c>
      <c r="K1240" s="261" t="s">
        <v>323</v>
      </c>
      <c r="L1240" s="261" t="s">
        <v>323</v>
      </c>
      <c r="AR1240" s="261" t="e">
        <v>#N/A</v>
      </c>
    </row>
    <row r="1241" spans="1:44" s="261" customFormat="1">
      <c r="A1241" s="261">
        <v>123262</v>
      </c>
      <c r="B1241" s="43" t="s">
        <v>3767</v>
      </c>
      <c r="C1241" s="261" t="s">
        <v>323</v>
      </c>
      <c r="D1241" s="261" t="s">
        <v>324</v>
      </c>
      <c r="E1241" s="261" t="s">
        <v>324</v>
      </c>
      <c r="F1241" s="261" t="s">
        <v>324</v>
      </c>
      <c r="G1241" s="261" t="s">
        <v>323</v>
      </c>
      <c r="H1241" s="261" t="s">
        <v>323</v>
      </c>
      <c r="I1241" s="261" t="s">
        <v>323</v>
      </c>
      <c r="J1241" s="261" t="s">
        <v>323</v>
      </c>
      <c r="K1241" s="261" t="s">
        <v>323</v>
      </c>
      <c r="L1241" s="261" t="s">
        <v>323</v>
      </c>
      <c r="AR1241" s="261" t="e">
        <v>#N/A</v>
      </c>
    </row>
    <row r="1242" spans="1:44" s="261" customFormat="1">
      <c r="A1242" s="261">
        <v>123263</v>
      </c>
      <c r="B1242" s="43" t="s">
        <v>3767</v>
      </c>
      <c r="C1242" s="261" t="s">
        <v>323</v>
      </c>
      <c r="D1242" s="261" t="s">
        <v>324</v>
      </c>
      <c r="E1242" s="261" t="s">
        <v>323</v>
      </c>
      <c r="F1242" s="261" t="s">
        <v>324</v>
      </c>
      <c r="G1242" s="261" t="s">
        <v>323</v>
      </c>
      <c r="H1242" s="261" t="s">
        <v>323</v>
      </c>
      <c r="I1242" s="261" t="s">
        <v>323</v>
      </c>
      <c r="J1242" s="261" t="s">
        <v>323</v>
      </c>
      <c r="K1242" s="261" t="s">
        <v>323</v>
      </c>
      <c r="L1242" s="261" t="s">
        <v>323</v>
      </c>
      <c r="AR1242" s="261" t="e">
        <v>#N/A</v>
      </c>
    </row>
    <row r="1243" spans="1:44" s="261" customFormat="1">
      <c r="A1243" s="261">
        <v>123264</v>
      </c>
      <c r="B1243" s="43" t="s">
        <v>3767</v>
      </c>
      <c r="C1243" s="261" t="s">
        <v>323</v>
      </c>
      <c r="D1243" s="261" t="s">
        <v>323</v>
      </c>
      <c r="E1243" s="261" t="s">
        <v>324</v>
      </c>
      <c r="F1243" s="261" t="s">
        <v>323</v>
      </c>
      <c r="G1243" s="261" t="s">
        <v>324</v>
      </c>
      <c r="H1243" s="261" t="s">
        <v>323</v>
      </c>
      <c r="I1243" s="261" t="s">
        <v>323</v>
      </c>
      <c r="J1243" s="261" t="s">
        <v>323</v>
      </c>
      <c r="K1243" s="261" t="s">
        <v>323</v>
      </c>
      <c r="L1243" s="261" t="s">
        <v>323</v>
      </c>
      <c r="AR1243" s="261" t="e">
        <v>#N/A</v>
      </c>
    </row>
    <row r="1244" spans="1:44" s="261" customFormat="1">
      <c r="A1244" s="261">
        <v>123265</v>
      </c>
      <c r="B1244" s="43" t="s">
        <v>3767</v>
      </c>
      <c r="C1244" s="261" t="s">
        <v>324</v>
      </c>
      <c r="D1244" s="261" t="s">
        <v>324</v>
      </c>
      <c r="E1244" s="261" t="s">
        <v>324</v>
      </c>
      <c r="F1244" s="261" t="s">
        <v>324</v>
      </c>
      <c r="G1244" s="261" t="s">
        <v>324</v>
      </c>
      <c r="H1244" s="261" t="s">
        <v>323</v>
      </c>
      <c r="I1244" s="261" t="s">
        <v>323</v>
      </c>
      <c r="J1244" s="261" t="s">
        <v>323</v>
      </c>
      <c r="K1244" s="261" t="s">
        <v>323</v>
      </c>
      <c r="L1244" s="261" t="s">
        <v>323</v>
      </c>
      <c r="AR1244" s="261" t="e">
        <v>#N/A</v>
      </c>
    </row>
    <row r="1245" spans="1:44" s="261" customFormat="1">
      <c r="A1245" s="261">
        <v>123266</v>
      </c>
      <c r="B1245" s="43" t="s">
        <v>3767</v>
      </c>
      <c r="C1245" s="261" t="s">
        <v>324</v>
      </c>
      <c r="D1245" s="261" t="s">
        <v>324</v>
      </c>
      <c r="E1245" s="261" t="s">
        <v>324</v>
      </c>
      <c r="F1245" s="261" t="s">
        <v>324</v>
      </c>
      <c r="G1245" s="261" t="s">
        <v>324</v>
      </c>
      <c r="H1245" s="261" t="s">
        <v>323</v>
      </c>
      <c r="I1245" s="261" t="s">
        <v>323</v>
      </c>
      <c r="J1245" s="261" t="s">
        <v>323</v>
      </c>
      <c r="K1245" s="261" t="s">
        <v>323</v>
      </c>
      <c r="L1245" s="261" t="s">
        <v>323</v>
      </c>
      <c r="AR1245" s="261" t="e">
        <v>#N/A</v>
      </c>
    </row>
    <row r="1246" spans="1:44" s="261" customFormat="1">
      <c r="A1246" s="261">
        <v>123267</v>
      </c>
      <c r="B1246" s="43" t="s">
        <v>3767</v>
      </c>
      <c r="C1246" s="261" t="s">
        <v>324</v>
      </c>
      <c r="D1246" s="261" t="s">
        <v>324</v>
      </c>
      <c r="E1246" s="261" t="s">
        <v>324</v>
      </c>
      <c r="F1246" s="261" t="s">
        <v>324</v>
      </c>
      <c r="G1246" s="261" t="s">
        <v>324</v>
      </c>
      <c r="H1246" s="261" t="s">
        <v>323</v>
      </c>
      <c r="I1246" s="261" t="s">
        <v>323</v>
      </c>
      <c r="J1246" s="261" t="s">
        <v>323</v>
      </c>
      <c r="K1246" s="261" t="s">
        <v>323</v>
      </c>
      <c r="L1246" s="261" t="s">
        <v>323</v>
      </c>
      <c r="AR1246" s="261" t="e">
        <v>#N/A</v>
      </c>
    </row>
    <row r="1247" spans="1:44" s="261" customFormat="1">
      <c r="A1247" s="261">
        <v>123268</v>
      </c>
      <c r="B1247" s="43" t="s">
        <v>3767</v>
      </c>
      <c r="C1247" s="261" t="s">
        <v>324</v>
      </c>
      <c r="D1247" s="261" t="s">
        <v>324</v>
      </c>
      <c r="E1247" s="261" t="s">
        <v>324</v>
      </c>
      <c r="F1247" s="261" t="s">
        <v>324</v>
      </c>
      <c r="G1247" s="261" t="s">
        <v>324</v>
      </c>
      <c r="H1247" s="261" t="s">
        <v>323</v>
      </c>
      <c r="I1247" s="261" t="s">
        <v>323</v>
      </c>
      <c r="J1247" s="261" t="s">
        <v>323</v>
      </c>
      <c r="K1247" s="261" t="s">
        <v>323</v>
      </c>
      <c r="L1247" s="261" t="s">
        <v>323</v>
      </c>
      <c r="AR1247" s="261" t="e">
        <v>#N/A</v>
      </c>
    </row>
    <row r="1248" spans="1:44" s="261" customFormat="1">
      <c r="A1248" s="261">
        <v>123269</v>
      </c>
      <c r="B1248" s="43" t="s">
        <v>3767</v>
      </c>
      <c r="C1248" s="261" t="s">
        <v>324</v>
      </c>
      <c r="D1248" s="261" t="s">
        <v>324</v>
      </c>
      <c r="E1248" s="261" t="s">
        <v>324</v>
      </c>
      <c r="F1248" s="261" t="s">
        <v>324</v>
      </c>
      <c r="G1248" s="261" t="s">
        <v>324</v>
      </c>
      <c r="H1248" s="261" t="s">
        <v>323</v>
      </c>
      <c r="I1248" s="261" t="s">
        <v>323</v>
      </c>
      <c r="J1248" s="261" t="s">
        <v>323</v>
      </c>
      <c r="K1248" s="261" t="s">
        <v>323</v>
      </c>
      <c r="L1248" s="261" t="s">
        <v>323</v>
      </c>
      <c r="AR1248" s="261" t="e">
        <v>#N/A</v>
      </c>
    </row>
    <row r="1249" spans="1:44" s="261" customFormat="1">
      <c r="A1249" s="261">
        <v>123270</v>
      </c>
      <c r="B1249" s="43" t="s">
        <v>3767</v>
      </c>
      <c r="C1249" s="261" t="s">
        <v>324</v>
      </c>
      <c r="D1249" s="261" t="s">
        <v>324</v>
      </c>
      <c r="E1249" s="261" t="s">
        <v>324</v>
      </c>
      <c r="F1249" s="261" t="s">
        <v>324</v>
      </c>
      <c r="G1249" s="261" t="s">
        <v>324</v>
      </c>
      <c r="H1249" s="261" t="s">
        <v>323</v>
      </c>
      <c r="I1249" s="261" t="s">
        <v>323</v>
      </c>
      <c r="J1249" s="261" t="s">
        <v>323</v>
      </c>
      <c r="K1249" s="261" t="s">
        <v>323</v>
      </c>
      <c r="L1249" s="261" t="s">
        <v>323</v>
      </c>
      <c r="AR1249" s="261" t="e">
        <v>#N/A</v>
      </c>
    </row>
    <row r="1250" spans="1:44" s="261" customFormat="1">
      <c r="A1250" s="261">
        <v>123271</v>
      </c>
      <c r="B1250" s="43" t="s">
        <v>3767</v>
      </c>
      <c r="C1250" s="261" t="s">
        <v>324</v>
      </c>
      <c r="D1250" s="261" t="s">
        <v>324</v>
      </c>
      <c r="E1250" s="261" t="s">
        <v>324</v>
      </c>
      <c r="F1250" s="261" t="s">
        <v>324</v>
      </c>
      <c r="G1250" s="261" t="s">
        <v>324</v>
      </c>
      <c r="H1250" s="261" t="s">
        <v>323</v>
      </c>
      <c r="I1250" s="261" t="s">
        <v>323</v>
      </c>
      <c r="J1250" s="261" t="s">
        <v>323</v>
      </c>
      <c r="K1250" s="261" t="s">
        <v>323</v>
      </c>
      <c r="L1250" s="261" t="s">
        <v>323</v>
      </c>
      <c r="AR1250" s="261" t="e">
        <v>#N/A</v>
      </c>
    </row>
    <row r="1251" spans="1:44" s="261" customFormat="1">
      <c r="A1251" s="261">
        <v>123272</v>
      </c>
      <c r="B1251" s="43" t="s">
        <v>3767</v>
      </c>
      <c r="C1251" s="261" t="s">
        <v>324</v>
      </c>
      <c r="D1251" s="261" t="s">
        <v>324</v>
      </c>
      <c r="E1251" s="261" t="s">
        <v>323</v>
      </c>
      <c r="F1251" s="261" t="s">
        <v>324</v>
      </c>
      <c r="G1251" s="261" t="s">
        <v>323</v>
      </c>
      <c r="H1251" s="261" t="s">
        <v>323</v>
      </c>
      <c r="I1251" s="261" t="s">
        <v>323</v>
      </c>
      <c r="J1251" s="261" t="s">
        <v>323</v>
      </c>
      <c r="K1251" s="261" t="s">
        <v>323</v>
      </c>
      <c r="L1251" s="261" t="s">
        <v>323</v>
      </c>
      <c r="AR1251" s="261" t="e">
        <v>#N/A</v>
      </c>
    </row>
    <row r="1252" spans="1:44" s="261" customFormat="1">
      <c r="A1252" s="261">
        <v>123273</v>
      </c>
      <c r="B1252" s="43" t="s">
        <v>3767</v>
      </c>
      <c r="C1252" s="261" t="s">
        <v>324</v>
      </c>
      <c r="D1252" s="261" t="s">
        <v>323</v>
      </c>
      <c r="E1252" s="261" t="s">
        <v>323</v>
      </c>
      <c r="F1252" s="261" t="s">
        <v>324</v>
      </c>
      <c r="G1252" s="261" t="s">
        <v>324</v>
      </c>
      <c r="H1252" s="261" t="s">
        <v>323</v>
      </c>
      <c r="I1252" s="261" t="s">
        <v>323</v>
      </c>
      <c r="J1252" s="261" t="s">
        <v>323</v>
      </c>
      <c r="K1252" s="261" t="s">
        <v>323</v>
      </c>
      <c r="L1252" s="261" t="s">
        <v>323</v>
      </c>
      <c r="AR1252" s="261" t="e">
        <v>#N/A</v>
      </c>
    </row>
    <row r="1253" spans="1:44" s="261" customFormat="1">
      <c r="A1253" s="261">
        <v>123274</v>
      </c>
      <c r="B1253" s="43" t="s">
        <v>3767</v>
      </c>
      <c r="C1253" s="261" t="s">
        <v>323</v>
      </c>
      <c r="D1253" s="261" t="s">
        <v>324</v>
      </c>
      <c r="E1253" s="261" t="s">
        <v>323</v>
      </c>
      <c r="F1253" s="261" t="s">
        <v>323</v>
      </c>
      <c r="G1253" s="261" t="s">
        <v>324</v>
      </c>
      <c r="H1253" s="261" t="s">
        <v>323</v>
      </c>
      <c r="I1253" s="261" t="s">
        <v>323</v>
      </c>
      <c r="J1253" s="261" t="s">
        <v>323</v>
      </c>
      <c r="K1253" s="261" t="s">
        <v>323</v>
      </c>
      <c r="L1253" s="261" t="s">
        <v>323</v>
      </c>
      <c r="AR1253" s="261" t="e">
        <v>#N/A</v>
      </c>
    </row>
    <row r="1254" spans="1:44" s="261" customFormat="1">
      <c r="A1254" s="261">
        <v>123275</v>
      </c>
      <c r="B1254" s="43" t="s">
        <v>3767</v>
      </c>
      <c r="C1254" s="261" t="s">
        <v>323</v>
      </c>
      <c r="D1254" s="261" t="s">
        <v>324</v>
      </c>
      <c r="E1254" s="261" t="s">
        <v>323</v>
      </c>
      <c r="F1254" s="261" t="s">
        <v>323</v>
      </c>
      <c r="G1254" s="261" t="s">
        <v>324</v>
      </c>
      <c r="H1254" s="261" t="s">
        <v>323</v>
      </c>
      <c r="I1254" s="261" t="s">
        <v>323</v>
      </c>
      <c r="J1254" s="261" t="s">
        <v>323</v>
      </c>
      <c r="K1254" s="261" t="s">
        <v>323</v>
      </c>
      <c r="L1254" s="261" t="s">
        <v>323</v>
      </c>
      <c r="AR1254" s="261" t="e">
        <v>#N/A</v>
      </c>
    </row>
    <row r="1255" spans="1:44" s="261" customFormat="1">
      <c r="A1255" s="261">
        <v>123276</v>
      </c>
      <c r="B1255" s="43" t="s">
        <v>3767</v>
      </c>
      <c r="C1255" s="261" t="s">
        <v>323</v>
      </c>
      <c r="D1255" s="261" t="s">
        <v>324</v>
      </c>
      <c r="E1255" s="261" t="s">
        <v>324</v>
      </c>
      <c r="F1255" s="261" t="s">
        <v>324</v>
      </c>
      <c r="G1255" s="261" t="s">
        <v>323</v>
      </c>
      <c r="H1255" s="261" t="s">
        <v>323</v>
      </c>
      <c r="I1255" s="261" t="s">
        <v>323</v>
      </c>
      <c r="J1255" s="261" t="s">
        <v>323</v>
      </c>
      <c r="K1255" s="261" t="s">
        <v>323</v>
      </c>
      <c r="L1255" s="261" t="s">
        <v>323</v>
      </c>
      <c r="AR1255" s="261" t="e">
        <v>#N/A</v>
      </c>
    </row>
    <row r="1256" spans="1:44" s="261" customFormat="1">
      <c r="A1256" s="261">
        <v>123277</v>
      </c>
      <c r="B1256" s="43" t="s">
        <v>3767</v>
      </c>
      <c r="C1256" s="261" t="s">
        <v>323</v>
      </c>
      <c r="D1256" s="261" t="s">
        <v>323</v>
      </c>
      <c r="E1256" s="261" t="s">
        <v>323</v>
      </c>
      <c r="F1256" s="261" t="s">
        <v>324</v>
      </c>
      <c r="G1256" s="261" t="s">
        <v>324</v>
      </c>
      <c r="H1256" s="261" t="s">
        <v>323</v>
      </c>
      <c r="I1256" s="261" t="s">
        <v>323</v>
      </c>
      <c r="J1256" s="261" t="s">
        <v>324</v>
      </c>
      <c r="K1256" s="261" t="s">
        <v>323</v>
      </c>
      <c r="L1256" s="261" t="s">
        <v>323</v>
      </c>
      <c r="AR1256" s="261" t="e">
        <v>#N/A</v>
      </c>
    </row>
    <row r="1257" spans="1:44" s="261" customFormat="1">
      <c r="A1257" s="261">
        <v>123278</v>
      </c>
      <c r="B1257" s="43" t="s">
        <v>3767</v>
      </c>
      <c r="C1257" s="261" t="s">
        <v>324</v>
      </c>
      <c r="D1257" s="261" t="s">
        <v>324</v>
      </c>
      <c r="E1257" s="261" t="s">
        <v>324</v>
      </c>
      <c r="F1257" s="261" t="s">
        <v>324</v>
      </c>
      <c r="G1257" s="261" t="s">
        <v>324</v>
      </c>
      <c r="H1257" s="261" t="s">
        <v>323</v>
      </c>
      <c r="I1257" s="261" t="s">
        <v>323</v>
      </c>
      <c r="J1257" s="261" t="s">
        <v>323</v>
      </c>
      <c r="K1257" s="261" t="s">
        <v>323</v>
      </c>
      <c r="L1257" s="261" t="s">
        <v>323</v>
      </c>
      <c r="AR1257" s="261" t="e">
        <v>#N/A</v>
      </c>
    </row>
    <row r="1258" spans="1:44" s="261" customFormat="1">
      <c r="A1258" s="261">
        <v>123279</v>
      </c>
      <c r="B1258" s="43" t="s">
        <v>3767</v>
      </c>
      <c r="C1258" s="261" t="s">
        <v>324</v>
      </c>
      <c r="D1258" s="261" t="s">
        <v>324</v>
      </c>
      <c r="E1258" s="261" t="s">
        <v>323</v>
      </c>
      <c r="F1258" s="261" t="s">
        <v>324</v>
      </c>
      <c r="G1258" s="261" t="s">
        <v>323</v>
      </c>
      <c r="H1258" s="261" t="s">
        <v>323</v>
      </c>
      <c r="I1258" s="261" t="s">
        <v>323</v>
      </c>
      <c r="J1258" s="261" t="s">
        <v>323</v>
      </c>
      <c r="K1258" s="261" t="s">
        <v>323</v>
      </c>
      <c r="L1258" s="261" t="s">
        <v>323</v>
      </c>
      <c r="AR1258" s="261" t="e">
        <v>#N/A</v>
      </c>
    </row>
    <row r="1259" spans="1:44" s="261" customFormat="1">
      <c r="A1259" s="261">
        <v>123280</v>
      </c>
      <c r="B1259" s="43" t="s">
        <v>3767</v>
      </c>
      <c r="C1259" s="261" t="s">
        <v>324</v>
      </c>
      <c r="D1259" s="261" t="s">
        <v>324</v>
      </c>
      <c r="E1259" s="261" t="s">
        <v>324</v>
      </c>
      <c r="F1259" s="261" t="s">
        <v>324</v>
      </c>
      <c r="G1259" s="261" t="s">
        <v>324</v>
      </c>
      <c r="H1259" s="261" t="s">
        <v>323</v>
      </c>
      <c r="I1259" s="261" t="s">
        <v>323</v>
      </c>
      <c r="J1259" s="261" t="s">
        <v>323</v>
      </c>
      <c r="K1259" s="261" t="s">
        <v>323</v>
      </c>
      <c r="L1259" s="261" t="s">
        <v>323</v>
      </c>
      <c r="AR1259" s="261" t="e">
        <v>#N/A</v>
      </c>
    </row>
    <row r="1260" spans="1:44" s="261" customFormat="1">
      <c r="A1260" s="261">
        <v>123281</v>
      </c>
      <c r="B1260" s="43" t="s">
        <v>3767</v>
      </c>
      <c r="C1260" s="261" t="s">
        <v>323</v>
      </c>
      <c r="D1260" s="261" t="s">
        <v>323</v>
      </c>
      <c r="E1260" s="261" t="s">
        <v>324</v>
      </c>
      <c r="F1260" s="261" t="s">
        <v>323</v>
      </c>
      <c r="G1260" s="261" t="s">
        <v>324</v>
      </c>
      <c r="H1260" s="261" t="s">
        <v>323</v>
      </c>
      <c r="I1260" s="261" t="s">
        <v>323</v>
      </c>
      <c r="J1260" s="261" t="s">
        <v>323</v>
      </c>
      <c r="K1260" s="261" t="s">
        <v>323</v>
      </c>
      <c r="L1260" s="261" t="s">
        <v>323</v>
      </c>
      <c r="AR1260" s="261" t="e">
        <v>#N/A</v>
      </c>
    </row>
    <row r="1261" spans="1:44" s="261" customFormat="1">
      <c r="A1261" s="261">
        <v>123282</v>
      </c>
      <c r="B1261" s="43" t="s">
        <v>3767</v>
      </c>
      <c r="C1261" s="261" t="s">
        <v>323</v>
      </c>
      <c r="D1261" s="261" t="s">
        <v>323</v>
      </c>
      <c r="E1261" s="261" t="s">
        <v>323</v>
      </c>
      <c r="F1261" s="261" t="s">
        <v>324</v>
      </c>
      <c r="G1261" s="261" t="s">
        <v>324</v>
      </c>
      <c r="H1261" s="261" t="s">
        <v>323</v>
      </c>
      <c r="I1261" s="261" t="s">
        <v>323</v>
      </c>
      <c r="J1261" s="261" t="s">
        <v>323</v>
      </c>
      <c r="K1261" s="261" t="s">
        <v>323</v>
      </c>
      <c r="L1261" s="261" t="s">
        <v>323</v>
      </c>
      <c r="AR1261" s="261" t="e">
        <v>#N/A</v>
      </c>
    </row>
    <row r="1262" spans="1:44" s="261" customFormat="1">
      <c r="A1262" s="261">
        <v>123306</v>
      </c>
      <c r="B1262" s="43" t="s">
        <v>3767</v>
      </c>
      <c r="C1262" s="261" t="s">
        <v>324</v>
      </c>
      <c r="D1262" s="261" t="s">
        <v>324</v>
      </c>
      <c r="E1262" s="261" t="s">
        <v>324</v>
      </c>
      <c r="F1262" s="261" t="s">
        <v>324</v>
      </c>
      <c r="G1262" s="261" t="s">
        <v>324</v>
      </c>
      <c r="H1262" s="261" t="s">
        <v>323</v>
      </c>
      <c r="I1262" s="261" t="s">
        <v>323</v>
      </c>
      <c r="J1262" s="261" t="s">
        <v>323</v>
      </c>
      <c r="K1262" s="261" t="s">
        <v>323</v>
      </c>
      <c r="L1262" s="261" t="s">
        <v>323</v>
      </c>
      <c r="AR1262" s="261" t="e">
        <v>#N/A</v>
      </c>
    </row>
    <row r="1263" spans="1:44" s="261" customFormat="1">
      <c r="A1263" s="261">
        <v>123310</v>
      </c>
      <c r="B1263" s="43" t="s">
        <v>3767</v>
      </c>
      <c r="C1263" s="261" t="s">
        <v>324</v>
      </c>
      <c r="D1263" s="261" t="s">
        <v>324</v>
      </c>
      <c r="E1263" s="261" t="s">
        <v>324</v>
      </c>
      <c r="F1263" s="261" t="s">
        <v>324</v>
      </c>
      <c r="G1263" s="261" t="s">
        <v>324</v>
      </c>
      <c r="H1263" s="261" t="s">
        <v>323</v>
      </c>
      <c r="I1263" s="261" t="s">
        <v>323</v>
      </c>
      <c r="J1263" s="261" t="s">
        <v>323</v>
      </c>
      <c r="K1263" s="261" t="s">
        <v>323</v>
      </c>
      <c r="L1263" s="261" t="s">
        <v>323</v>
      </c>
      <c r="AR1263" s="261" t="e">
        <v>#N/A</v>
      </c>
    </row>
    <row r="1264" spans="1:44" s="261" customFormat="1">
      <c r="A1264" s="261">
        <v>123311</v>
      </c>
      <c r="B1264" s="43" t="s">
        <v>3767</v>
      </c>
      <c r="C1264" s="261" t="s">
        <v>324</v>
      </c>
      <c r="D1264" s="261" t="s">
        <v>323</v>
      </c>
      <c r="E1264" s="261" t="s">
        <v>324</v>
      </c>
      <c r="F1264" s="261" t="s">
        <v>324</v>
      </c>
      <c r="G1264" s="261" t="s">
        <v>323</v>
      </c>
      <c r="H1264" s="261" t="s">
        <v>323</v>
      </c>
      <c r="I1264" s="261" t="s">
        <v>323</v>
      </c>
      <c r="J1264" s="261" t="s">
        <v>323</v>
      </c>
      <c r="K1264" s="261" t="s">
        <v>323</v>
      </c>
      <c r="L1264" s="261" t="s">
        <v>323</v>
      </c>
      <c r="AR1264" s="261" t="e">
        <v>#N/A</v>
      </c>
    </row>
    <row r="1265" spans="1:44" s="261" customFormat="1">
      <c r="A1265" s="261">
        <v>123312</v>
      </c>
      <c r="B1265" s="43" t="s">
        <v>3767</v>
      </c>
      <c r="C1265" s="261" t="s">
        <v>323</v>
      </c>
      <c r="D1265" s="261" t="s">
        <v>324</v>
      </c>
      <c r="E1265" s="261" t="s">
        <v>324</v>
      </c>
      <c r="F1265" s="261" t="s">
        <v>324</v>
      </c>
      <c r="G1265" s="261" t="s">
        <v>323</v>
      </c>
      <c r="H1265" s="261" t="s">
        <v>323</v>
      </c>
      <c r="I1265" s="261" t="s">
        <v>323</v>
      </c>
      <c r="J1265" s="261" t="s">
        <v>323</v>
      </c>
      <c r="K1265" s="261" t="s">
        <v>323</v>
      </c>
      <c r="L1265" s="261" t="s">
        <v>323</v>
      </c>
      <c r="AR1265" s="261" t="e">
        <v>#N/A</v>
      </c>
    </row>
    <row r="1266" spans="1:44" s="261" customFormat="1">
      <c r="A1266" s="261">
        <v>123313</v>
      </c>
      <c r="B1266" s="43" t="s">
        <v>3767</v>
      </c>
      <c r="C1266" s="261" t="s">
        <v>324</v>
      </c>
      <c r="D1266" s="261" t="s">
        <v>324</v>
      </c>
      <c r="E1266" s="261" t="s">
        <v>323</v>
      </c>
      <c r="F1266" s="261" t="s">
        <v>324</v>
      </c>
      <c r="G1266" s="261" t="s">
        <v>323</v>
      </c>
      <c r="H1266" s="261" t="s">
        <v>323</v>
      </c>
      <c r="I1266" s="261" t="s">
        <v>323</v>
      </c>
      <c r="J1266" s="261" t="s">
        <v>323</v>
      </c>
      <c r="K1266" s="261" t="s">
        <v>323</v>
      </c>
      <c r="L1266" s="261" t="s">
        <v>323</v>
      </c>
      <c r="AR1266" s="261" t="e">
        <v>#N/A</v>
      </c>
    </row>
    <row r="1267" spans="1:44" s="261" customFormat="1">
      <c r="A1267" s="261">
        <v>123314</v>
      </c>
      <c r="B1267" s="43" t="s">
        <v>3767</v>
      </c>
      <c r="C1267" s="261" t="s">
        <v>323</v>
      </c>
      <c r="D1267" s="261" t="s">
        <v>324</v>
      </c>
      <c r="E1267" s="261" t="s">
        <v>324</v>
      </c>
      <c r="F1267" s="261" t="s">
        <v>323</v>
      </c>
      <c r="G1267" s="261" t="s">
        <v>324</v>
      </c>
      <c r="H1267" s="261" t="s">
        <v>323</v>
      </c>
      <c r="I1267" s="261" t="s">
        <v>323</v>
      </c>
      <c r="J1267" s="261" t="s">
        <v>323</v>
      </c>
      <c r="K1267" s="261" t="s">
        <v>323</v>
      </c>
      <c r="L1267" s="261" t="s">
        <v>323</v>
      </c>
      <c r="AR1267" s="261" t="e">
        <v>#N/A</v>
      </c>
    </row>
    <row r="1268" spans="1:44" s="261" customFormat="1">
      <c r="A1268" s="261">
        <v>123318</v>
      </c>
      <c r="B1268" s="43" t="s">
        <v>3767</v>
      </c>
      <c r="C1268" s="261" t="s">
        <v>324</v>
      </c>
      <c r="D1268" s="261" t="s">
        <v>323</v>
      </c>
      <c r="E1268" s="261" t="s">
        <v>324</v>
      </c>
      <c r="F1268" s="261" t="s">
        <v>324</v>
      </c>
      <c r="G1268" s="261" t="s">
        <v>323</v>
      </c>
      <c r="H1268" s="261" t="s">
        <v>323</v>
      </c>
      <c r="I1268" s="261" t="s">
        <v>323</v>
      </c>
      <c r="J1268" s="261" t="s">
        <v>323</v>
      </c>
      <c r="K1268" s="261" t="s">
        <v>323</v>
      </c>
      <c r="L1268" s="261" t="s">
        <v>323</v>
      </c>
      <c r="AR1268" s="261" t="e">
        <v>#N/A</v>
      </c>
    </row>
    <row r="1269" spans="1:44" s="261" customFormat="1">
      <c r="A1269" s="261">
        <v>123320</v>
      </c>
      <c r="B1269" s="43" t="s">
        <v>3767</v>
      </c>
      <c r="C1269" s="261" t="s">
        <v>324</v>
      </c>
      <c r="D1269" s="261" t="s">
        <v>324</v>
      </c>
      <c r="E1269" s="261" t="s">
        <v>324</v>
      </c>
      <c r="F1269" s="261" t="s">
        <v>324</v>
      </c>
      <c r="G1269" s="261" t="s">
        <v>324</v>
      </c>
      <c r="H1269" s="261" t="s">
        <v>323</v>
      </c>
      <c r="I1269" s="261" t="s">
        <v>323</v>
      </c>
      <c r="J1269" s="261" t="s">
        <v>323</v>
      </c>
      <c r="K1269" s="261" t="s">
        <v>323</v>
      </c>
      <c r="L1269" s="261" t="s">
        <v>323</v>
      </c>
      <c r="AR1269" s="261" t="e">
        <v>#N/A</v>
      </c>
    </row>
    <row r="1270" spans="1:44" s="261" customFormat="1">
      <c r="A1270" s="261">
        <v>123321</v>
      </c>
      <c r="B1270" s="43" t="s">
        <v>3767</v>
      </c>
      <c r="C1270" s="261" t="s">
        <v>323</v>
      </c>
      <c r="D1270" s="261" t="s">
        <v>324</v>
      </c>
      <c r="E1270" s="261" t="s">
        <v>323</v>
      </c>
      <c r="F1270" s="261" t="s">
        <v>323</v>
      </c>
      <c r="G1270" s="261" t="s">
        <v>324</v>
      </c>
      <c r="H1270" s="261" t="s">
        <v>323</v>
      </c>
      <c r="I1270" s="261" t="s">
        <v>323</v>
      </c>
      <c r="J1270" s="261" t="s">
        <v>323</v>
      </c>
      <c r="K1270" s="261" t="s">
        <v>323</v>
      </c>
      <c r="L1270" s="261" t="s">
        <v>323</v>
      </c>
      <c r="AR1270" s="261" t="e">
        <v>#N/A</v>
      </c>
    </row>
    <row r="1271" spans="1:44" s="261" customFormat="1">
      <c r="A1271" s="261">
        <v>123322</v>
      </c>
      <c r="B1271" s="43" t="s">
        <v>3767</v>
      </c>
      <c r="C1271" s="261" t="s">
        <v>324</v>
      </c>
      <c r="D1271" s="261" t="s">
        <v>324</v>
      </c>
      <c r="E1271" s="261" t="s">
        <v>324</v>
      </c>
      <c r="F1271" s="261" t="s">
        <v>324</v>
      </c>
      <c r="G1271" s="261" t="s">
        <v>324</v>
      </c>
      <c r="H1271" s="261" t="s">
        <v>323</v>
      </c>
      <c r="I1271" s="261" t="s">
        <v>323</v>
      </c>
      <c r="J1271" s="261" t="s">
        <v>323</v>
      </c>
      <c r="K1271" s="261" t="s">
        <v>323</v>
      </c>
      <c r="L1271" s="261" t="s">
        <v>323</v>
      </c>
      <c r="AR1271" s="261" t="e">
        <v>#N/A</v>
      </c>
    </row>
    <row r="1272" spans="1:44" s="261" customFormat="1">
      <c r="A1272" s="261">
        <v>123323</v>
      </c>
      <c r="B1272" s="43" t="s">
        <v>3767</v>
      </c>
      <c r="C1272" s="261" t="s">
        <v>323</v>
      </c>
      <c r="D1272" s="261" t="s">
        <v>324</v>
      </c>
      <c r="E1272" s="261" t="s">
        <v>324</v>
      </c>
      <c r="F1272" s="261" t="s">
        <v>323</v>
      </c>
      <c r="G1272" s="261" t="s">
        <v>323</v>
      </c>
      <c r="H1272" s="261" t="s">
        <v>323</v>
      </c>
      <c r="I1272" s="261" t="s">
        <v>323</v>
      </c>
      <c r="J1272" s="261" t="s">
        <v>323</v>
      </c>
      <c r="K1272" s="261" t="s">
        <v>323</v>
      </c>
      <c r="L1272" s="261" t="s">
        <v>323</v>
      </c>
      <c r="AR1272" s="261" t="e">
        <v>#N/A</v>
      </c>
    </row>
    <row r="1273" spans="1:44" s="261" customFormat="1">
      <c r="A1273" s="261">
        <v>123324</v>
      </c>
      <c r="B1273" s="43" t="s">
        <v>3767</v>
      </c>
      <c r="C1273" s="261" t="s">
        <v>324</v>
      </c>
      <c r="D1273" s="261" t="s">
        <v>324</v>
      </c>
      <c r="E1273" s="261" t="s">
        <v>323</v>
      </c>
      <c r="F1273" s="261" t="s">
        <v>324</v>
      </c>
      <c r="G1273" s="261" t="s">
        <v>324</v>
      </c>
      <c r="H1273" s="261" t="s">
        <v>323</v>
      </c>
      <c r="I1273" s="261" t="s">
        <v>323</v>
      </c>
      <c r="J1273" s="261" t="s">
        <v>323</v>
      </c>
      <c r="K1273" s="261" t="s">
        <v>323</v>
      </c>
      <c r="L1273" s="261" t="s">
        <v>323</v>
      </c>
      <c r="AR1273" s="261" t="e">
        <v>#N/A</v>
      </c>
    </row>
    <row r="1274" spans="1:44" s="261" customFormat="1">
      <c r="A1274" s="261">
        <v>123325</v>
      </c>
      <c r="B1274" s="43" t="s">
        <v>3767</v>
      </c>
      <c r="C1274" s="261" t="s">
        <v>324</v>
      </c>
      <c r="D1274" s="261" t="s">
        <v>324</v>
      </c>
      <c r="E1274" s="261" t="s">
        <v>323</v>
      </c>
      <c r="F1274" s="261" t="s">
        <v>324</v>
      </c>
      <c r="G1274" s="261" t="s">
        <v>323</v>
      </c>
      <c r="H1274" s="261" t="s">
        <v>323</v>
      </c>
      <c r="I1274" s="261" t="s">
        <v>323</v>
      </c>
      <c r="J1274" s="261" t="s">
        <v>323</v>
      </c>
      <c r="K1274" s="261" t="s">
        <v>323</v>
      </c>
      <c r="L1274" s="261" t="s">
        <v>323</v>
      </c>
      <c r="AR1274" s="261" t="e">
        <v>#N/A</v>
      </c>
    </row>
    <row r="1275" spans="1:44" s="261" customFormat="1">
      <c r="A1275" s="261">
        <v>123326</v>
      </c>
      <c r="B1275" s="43" t="s">
        <v>3767</v>
      </c>
      <c r="C1275" s="261" t="s">
        <v>324</v>
      </c>
      <c r="D1275" s="261" t="s">
        <v>324</v>
      </c>
      <c r="E1275" s="261" t="s">
        <v>324</v>
      </c>
      <c r="F1275" s="261" t="s">
        <v>324</v>
      </c>
      <c r="G1275" s="261" t="s">
        <v>323</v>
      </c>
      <c r="H1275" s="261" t="s">
        <v>323</v>
      </c>
      <c r="I1275" s="261" t="s">
        <v>323</v>
      </c>
      <c r="J1275" s="261" t="s">
        <v>323</v>
      </c>
      <c r="K1275" s="261" t="s">
        <v>323</v>
      </c>
      <c r="L1275" s="261" t="s">
        <v>323</v>
      </c>
      <c r="AR1275" s="261" t="e">
        <v>#N/A</v>
      </c>
    </row>
    <row r="1276" spans="1:44" s="261" customFormat="1">
      <c r="A1276" s="261">
        <v>123327</v>
      </c>
      <c r="B1276" s="43" t="s">
        <v>3767</v>
      </c>
      <c r="C1276" s="261" t="s">
        <v>324</v>
      </c>
      <c r="D1276" s="261" t="s">
        <v>323</v>
      </c>
      <c r="E1276" s="261" t="s">
        <v>323</v>
      </c>
      <c r="F1276" s="261" t="s">
        <v>323</v>
      </c>
      <c r="G1276" s="261" t="s">
        <v>324</v>
      </c>
      <c r="H1276" s="261" t="s">
        <v>323</v>
      </c>
      <c r="I1276" s="261" t="s">
        <v>323</v>
      </c>
      <c r="J1276" s="261" t="s">
        <v>323</v>
      </c>
      <c r="K1276" s="261" t="s">
        <v>323</v>
      </c>
      <c r="L1276" s="261" t="s">
        <v>323</v>
      </c>
      <c r="AR1276" s="261" t="e">
        <v>#N/A</v>
      </c>
    </row>
    <row r="1277" spans="1:44" s="261" customFormat="1">
      <c r="A1277" s="261">
        <v>123329</v>
      </c>
      <c r="B1277" s="43" t="s">
        <v>3767</v>
      </c>
      <c r="C1277" s="261" t="s">
        <v>324</v>
      </c>
      <c r="D1277" s="261" t="s">
        <v>324</v>
      </c>
      <c r="E1277" s="261" t="s">
        <v>324</v>
      </c>
      <c r="F1277" s="261" t="s">
        <v>324</v>
      </c>
      <c r="G1277" s="261" t="s">
        <v>324</v>
      </c>
      <c r="H1277" s="261" t="s">
        <v>323</v>
      </c>
      <c r="I1277" s="261" t="s">
        <v>323</v>
      </c>
      <c r="J1277" s="261" t="s">
        <v>323</v>
      </c>
      <c r="K1277" s="261" t="s">
        <v>323</v>
      </c>
      <c r="L1277" s="261" t="s">
        <v>323</v>
      </c>
      <c r="AR1277" s="261" t="e">
        <v>#N/A</v>
      </c>
    </row>
    <row r="1278" spans="1:44" s="261" customFormat="1">
      <c r="A1278" s="261">
        <v>120056</v>
      </c>
      <c r="B1278" s="43" t="s">
        <v>3767</v>
      </c>
      <c r="C1278" s="261" t="s">
        <v>322</v>
      </c>
      <c r="D1278" s="261" t="s">
        <v>324</v>
      </c>
      <c r="E1278" s="261" t="s">
        <v>322</v>
      </c>
      <c r="F1278" s="261" t="s">
        <v>322</v>
      </c>
      <c r="G1278" s="261" t="s">
        <v>324</v>
      </c>
      <c r="H1278" s="261" t="s">
        <v>323</v>
      </c>
      <c r="I1278" s="261" t="s">
        <v>323</v>
      </c>
      <c r="J1278" s="261" t="s">
        <v>323</v>
      </c>
      <c r="K1278" s="261" t="s">
        <v>323</v>
      </c>
      <c r="L1278" s="261" t="s">
        <v>323</v>
      </c>
      <c r="AR1278" s="261" t="e">
        <v>#N/A</v>
      </c>
    </row>
    <row r="1279" spans="1:44" s="261" customFormat="1">
      <c r="A1279" s="261">
        <v>121899</v>
      </c>
      <c r="B1279" s="43" t="s">
        <v>3767</v>
      </c>
      <c r="C1279" s="261" t="s">
        <v>322</v>
      </c>
      <c r="D1279" s="261" t="s">
        <v>324</v>
      </c>
      <c r="E1279" s="261" t="s">
        <v>324</v>
      </c>
      <c r="F1279" s="261" t="s">
        <v>322</v>
      </c>
      <c r="G1279" s="261" t="s">
        <v>322</v>
      </c>
      <c r="H1279" s="261" t="s">
        <v>323</v>
      </c>
      <c r="I1279" s="261" t="s">
        <v>324</v>
      </c>
      <c r="J1279" s="261" t="s">
        <v>322</v>
      </c>
      <c r="K1279" s="261" t="s">
        <v>324</v>
      </c>
      <c r="L1279" s="261" t="s">
        <v>323</v>
      </c>
      <c r="AR1279" s="261" t="e">
        <v>#N/A</v>
      </c>
    </row>
    <row r="1280" spans="1:44" s="261" customFormat="1">
      <c r="A1280" s="261">
        <v>122353</v>
      </c>
      <c r="B1280" s="43" t="s">
        <v>3767</v>
      </c>
      <c r="C1280" s="261" t="s">
        <v>324</v>
      </c>
      <c r="D1280" s="261" t="s">
        <v>324</v>
      </c>
      <c r="E1280" s="261" t="s">
        <v>322</v>
      </c>
      <c r="F1280" s="261" t="s">
        <v>323</v>
      </c>
      <c r="G1280" s="261" t="s">
        <v>324</v>
      </c>
      <c r="H1280" s="261" t="s">
        <v>324</v>
      </c>
      <c r="I1280" s="261" t="s">
        <v>323</v>
      </c>
      <c r="J1280" s="261" t="s">
        <v>322</v>
      </c>
      <c r="K1280" s="261" t="s">
        <v>322</v>
      </c>
      <c r="L1280" s="261" t="s">
        <v>324</v>
      </c>
      <c r="AR1280" s="261" t="e">
        <v>#N/A</v>
      </c>
    </row>
    <row r="1281" spans="1:44" s="261" customFormat="1">
      <c r="A1281" s="43">
        <v>106895</v>
      </c>
      <c r="B1281" s="43" t="s">
        <v>3767</v>
      </c>
      <c r="C1281" s="43" t="s">
        <v>322</v>
      </c>
      <c r="D1281" s="43" t="s">
        <v>322</v>
      </c>
      <c r="E1281" s="43" t="s">
        <v>324</v>
      </c>
      <c r="F1281" s="43" t="s">
        <v>322</v>
      </c>
      <c r="G1281" s="43" t="s">
        <v>322</v>
      </c>
      <c r="H1281" s="43" t="s">
        <v>322</v>
      </c>
      <c r="I1281" s="43" t="s">
        <v>322</v>
      </c>
      <c r="J1281" s="43" t="s">
        <v>324</v>
      </c>
      <c r="K1281" s="43" t="s">
        <v>324</v>
      </c>
      <c r="L1281" s="43" t="s">
        <v>322</v>
      </c>
      <c r="M1281" s="43"/>
      <c r="N1281" s="43"/>
      <c r="O1281" s="43"/>
      <c r="P1281" s="43"/>
      <c r="Q1281" s="43"/>
      <c r="R1281" s="43"/>
      <c r="S1281" s="43"/>
      <c r="T1281" s="43"/>
      <c r="U1281" s="43"/>
      <c r="V1281" s="43"/>
      <c r="W1281" s="43"/>
      <c r="X1281" s="43"/>
      <c r="Y1281" s="43"/>
      <c r="Z1281" s="43"/>
      <c r="AA1281" s="43"/>
      <c r="AB1281" s="43"/>
      <c r="AC1281" s="43"/>
      <c r="AD1281" s="43"/>
      <c r="AE1281" s="43"/>
      <c r="AF1281" s="43"/>
      <c r="AG1281" s="43"/>
      <c r="AH1281" s="43"/>
      <c r="AI1281" s="43"/>
      <c r="AJ1281" s="43"/>
      <c r="AK1281" s="43"/>
      <c r="AL1281" s="43"/>
      <c r="AM1281" s="43"/>
      <c r="AN1281" s="43"/>
      <c r="AO1281" s="43"/>
      <c r="AP1281" s="43"/>
      <c r="AQ1281" s="43"/>
      <c r="AR1281" s="261" t="e">
        <v>#N/A</v>
      </c>
    </row>
    <row r="1282" spans="1:44" s="261" customFormat="1">
      <c r="A1282" s="43">
        <v>115657</v>
      </c>
      <c r="B1282" s="43" t="s">
        <v>3767</v>
      </c>
      <c r="C1282" s="43" t="s">
        <v>323</v>
      </c>
      <c r="D1282" s="43" t="s">
        <v>322</v>
      </c>
      <c r="E1282" s="43" t="s">
        <v>322</v>
      </c>
      <c r="F1282" s="43" t="s">
        <v>322</v>
      </c>
      <c r="G1282" s="43" t="s">
        <v>323</v>
      </c>
      <c r="H1282" s="43" t="s">
        <v>323</v>
      </c>
      <c r="I1282" s="43" t="s">
        <v>323</v>
      </c>
      <c r="J1282" s="43" t="s">
        <v>322</v>
      </c>
      <c r="K1282" s="43" t="s">
        <v>322</v>
      </c>
      <c r="L1282" s="43" t="s">
        <v>323</v>
      </c>
      <c r="M1282" s="43"/>
      <c r="N1282" s="43"/>
      <c r="O1282" s="43"/>
      <c r="P1282" s="43"/>
      <c r="Q1282" s="43"/>
      <c r="R1282" s="43"/>
      <c r="S1282" s="43"/>
      <c r="T1282" s="43"/>
      <c r="U1282" s="43"/>
      <c r="V1282" s="43"/>
      <c r="W1282" s="43"/>
      <c r="X1282" s="43"/>
      <c r="Y1282" s="43"/>
      <c r="Z1282" s="43"/>
      <c r="AA1282" s="43"/>
      <c r="AB1282" s="43"/>
      <c r="AC1282" s="43"/>
      <c r="AD1282" s="43"/>
      <c r="AE1282" s="43"/>
      <c r="AF1282" s="43"/>
      <c r="AG1282" s="43"/>
      <c r="AH1282" s="43"/>
      <c r="AI1282" s="43"/>
      <c r="AJ1282" s="43"/>
      <c r="AK1282" s="43"/>
      <c r="AL1282" s="43"/>
      <c r="AM1282" s="43"/>
      <c r="AN1282" s="43"/>
      <c r="AO1282" s="43"/>
      <c r="AP1282" s="43"/>
      <c r="AQ1282" s="43"/>
      <c r="AR1282" s="261" t="e">
        <v>#N/A</v>
      </c>
    </row>
    <row r="1283" spans="1:44" s="261" customFormat="1">
      <c r="A1283" s="43">
        <v>116061</v>
      </c>
      <c r="B1283" s="43" t="s">
        <v>3767</v>
      </c>
      <c r="C1283" s="43" t="s">
        <v>323</v>
      </c>
      <c r="D1283" s="43" t="s">
        <v>324</v>
      </c>
      <c r="E1283" s="43" t="s">
        <v>323</v>
      </c>
      <c r="F1283" s="43" t="s">
        <v>324</v>
      </c>
      <c r="G1283" s="43" t="s">
        <v>324</v>
      </c>
      <c r="H1283" s="43" t="s">
        <v>324</v>
      </c>
      <c r="I1283" s="43" t="s">
        <v>324</v>
      </c>
      <c r="J1283" s="43" t="s">
        <v>324</v>
      </c>
      <c r="K1283" s="43" t="s">
        <v>324</v>
      </c>
      <c r="L1283" s="43" t="s">
        <v>324</v>
      </c>
      <c r="M1283" s="43"/>
      <c r="N1283" s="43"/>
      <c r="O1283" s="43"/>
      <c r="P1283" s="43"/>
      <c r="Q1283" s="43"/>
      <c r="R1283" s="43"/>
      <c r="S1283" s="43"/>
      <c r="T1283" s="43"/>
      <c r="U1283" s="43"/>
      <c r="V1283" s="43"/>
      <c r="W1283" s="43"/>
      <c r="X1283" s="43"/>
      <c r="Y1283" s="43"/>
      <c r="Z1283" s="43"/>
      <c r="AA1283" s="43"/>
      <c r="AB1283" s="43"/>
      <c r="AC1283" s="43"/>
      <c r="AD1283" s="43"/>
      <c r="AE1283" s="43"/>
      <c r="AF1283" s="43"/>
      <c r="AG1283" s="43"/>
      <c r="AH1283" s="43"/>
      <c r="AI1283" s="43"/>
      <c r="AJ1283" s="43"/>
      <c r="AK1283" s="43"/>
      <c r="AL1283" s="43"/>
      <c r="AM1283" s="43"/>
      <c r="AN1283" s="43"/>
      <c r="AO1283" s="43"/>
      <c r="AP1283" s="43"/>
      <c r="AQ1283" s="43"/>
      <c r="AR1283" s="261" t="e">
        <v>#N/A</v>
      </c>
    </row>
    <row r="1284" spans="1:44" s="261" customFormat="1">
      <c r="A1284" s="43">
        <v>116268</v>
      </c>
      <c r="B1284" s="43" t="s">
        <v>3767</v>
      </c>
      <c r="C1284" s="43" t="s">
        <v>324</v>
      </c>
      <c r="D1284" s="43" t="s">
        <v>322</v>
      </c>
      <c r="E1284" s="43" t="s">
        <v>322</v>
      </c>
      <c r="F1284" s="43" t="s">
        <v>322</v>
      </c>
      <c r="G1284" s="43" t="s">
        <v>323</v>
      </c>
      <c r="H1284" s="43" t="s">
        <v>323</v>
      </c>
      <c r="I1284" s="43" t="s">
        <v>323</v>
      </c>
      <c r="J1284" s="43" t="s">
        <v>323</v>
      </c>
      <c r="K1284" s="43" t="s">
        <v>323</v>
      </c>
      <c r="L1284" s="43" t="s">
        <v>323</v>
      </c>
      <c r="M1284" s="43"/>
      <c r="N1284" s="43"/>
      <c r="O1284" s="43"/>
      <c r="P1284" s="43"/>
      <c r="Q1284" s="43"/>
      <c r="R1284" s="43"/>
      <c r="S1284" s="43"/>
      <c r="T1284" s="43"/>
      <c r="U1284" s="43"/>
      <c r="V1284" s="43"/>
      <c r="W1284" s="43"/>
      <c r="X1284" s="43"/>
      <c r="Y1284" s="43"/>
      <c r="Z1284" s="43"/>
      <c r="AA1284" s="43"/>
      <c r="AB1284" s="43"/>
      <c r="AC1284" s="43"/>
      <c r="AD1284" s="43"/>
      <c r="AE1284" s="43"/>
      <c r="AF1284" s="43"/>
      <c r="AG1284" s="43"/>
      <c r="AH1284" s="43"/>
      <c r="AI1284" s="43"/>
      <c r="AJ1284" s="43"/>
      <c r="AK1284" s="43"/>
      <c r="AL1284" s="43"/>
      <c r="AM1284" s="43"/>
      <c r="AN1284" s="43"/>
      <c r="AO1284" s="43"/>
      <c r="AP1284" s="43"/>
      <c r="AQ1284" s="43"/>
      <c r="AR1284" s="261" t="e">
        <v>#N/A</v>
      </c>
    </row>
    <row r="1285" spans="1:44" s="261" customFormat="1">
      <c r="A1285" s="43">
        <v>117982</v>
      </c>
      <c r="B1285" s="43" t="s">
        <v>3767</v>
      </c>
      <c r="C1285" s="43" t="s">
        <v>324</v>
      </c>
      <c r="D1285" s="43" t="s">
        <v>322</v>
      </c>
      <c r="E1285" s="43" t="s">
        <v>323</v>
      </c>
      <c r="F1285" s="43" t="s">
        <v>322</v>
      </c>
      <c r="G1285" s="43" t="s">
        <v>323</v>
      </c>
      <c r="H1285" s="43" t="s">
        <v>324</v>
      </c>
      <c r="I1285" s="43" t="s">
        <v>323</v>
      </c>
      <c r="J1285" s="43" t="s">
        <v>323</v>
      </c>
      <c r="K1285" s="43" t="s">
        <v>324</v>
      </c>
      <c r="L1285" s="43" t="s">
        <v>323</v>
      </c>
      <c r="M1285" s="43"/>
      <c r="N1285" s="43"/>
      <c r="O1285" s="43"/>
      <c r="P1285" s="43"/>
      <c r="Q1285" s="43"/>
      <c r="R1285" s="43"/>
      <c r="S1285" s="43"/>
      <c r="T1285" s="43"/>
      <c r="U1285" s="43"/>
      <c r="V1285" s="43"/>
      <c r="W1285" s="43"/>
      <c r="X1285" s="43"/>
      <c r="Y1285" s="43"/>
      <c r="Z1285" s="43"/>
      <c r="AA1285" s="43"/>
      <c r="AB1285" s="43"/>
      <c r="AC1285" s="43"/>
      <c r="AD1285" s="43"/>
      <c r="AE1285" s="43"/>
      <c r="AF1285" s="43"/>
      <c r="AG1285" s="43"/>
      <c r="AH1285" s="43"/>
      <c r="AI1285" s="43"/>
      <c r="AJ1285" s="43"/>
      <c r="AK1285" s="43"/>
      <c r="AL1285" s="43"/>
      <c r="AM1285" s="43"/>
      <c r="AN1285" s="43"/>
      <c r="AO1285" s="43"/>
      <c r="AP1285" s="43"/>
      <c r="AQ1285" s="43"/>
      <c r="AR1285" s="261" t="e">
        <v>#N/A</v>
      </c>
    </row>
    <row r="1286" spans="1:44" s="261" customFormat="1">
      <c r="A1286" s="43">
        <v>118161</v>
      </c>
      <c r="B1286" s="43" t="s">
        <v>3767</v>
      </c>
      <c r="C1286" s="43" t="s">
        <v>323</v>
      </c>
      <c r="D1286" s="43" t="s">
        <v>322</v>
      </c>
      <c r="E1286" s="43" t="s">
        <v>324</v>
      </c>
      <c r="F1286" s="43" t="s">
        <v>322</v>
      </c>
      <c r="G1286" s="43" t="s">
        <v>323</v>
      </c>
      <c r="H1286" s="43" t="s">
        <v>323</v>
      </c>
      <c r="I1286" s="43" t="s">
        <v>324</v>
      </c>
      <c r="J1286" s="43" t="s">
        <v>324</v>
      </c>
      <c r="K1286" s="43" t="s">
        <v>323</v>
      </c>
      <c r="L1286" s="43" t="s">
        <v>323</v>
      </c>
      <c r="M1286" s="43"/>
      <c r="N1286" s="43"/>
      <c r="O1286" s="43"/>
      <c r="P1286" s="43"/>
      <c r="Q1286" s="43"/>
      <c r="R1286" s="43"/>
      <c r="S1286" s="43"/>
      <c r="T1286" s="43"/>
      <c r="U1286" s="43"/>
      <c r="V1286" s="43"/>
      <c r="W1286" s="43"/>
      <c r="X1286" s="43"/>
      <c r="Y1286" s="43"/>
      <c r="Z1286" s="43"/>
      <c r="AA1286" s="43"/>
      <c r="AB1286" s="43"/>
      <c r="AC1286" s="43"/>
      <c r="AD1286" s="43"/>
      <c r="AE1286" s="43"/>
      <c r="AF1286" s="43"/>
      <c r="AG1286" s="43"/>
      <c r="AH1286" s="43"/>
      <c r="AI1286" s="43"/>
      <c r="AJ1286" s="43"/>
      <c r="AK1286" s="43"/>
      <c r="AL1286" s="43"/>
      <c r="AM1286" s="43"/>
      <c r="AN1286" s="43"/>
      <c r="AO1286" s="43"/>
      <c r="AP1286" s="43"/>
      <c r="AQ1286" s="43"/>
      <c r="AR1286" s="261" t="e">
        <v>#N/A</v>
      </c>
    </row>
    <row r="1287" spans="1:44" s="261" customFormat="1">
      <c r="A1287" s="43">
        <v>118377</v>
      </c>
      <c r="B1287" s="43" t="s">
        <v>3767</v>
      </c>
      <c r="C1287" s="43" t="s">
        <v>323</v>
      </c>
      <c r="D1287" s="43" t="s">
        <v>324</v>
      </c>
      <c r="E1287" s="43" t="s">
        <v>324</v>
      </c>
      <c r="F1287" s="43" t="s">
        <v>324</v>
      </c>
      <c r="G1287" s="43" t="s">
        <v>324</v>
      </c>
      <c r="H1287" s="43" t="s">
        <v>322</v>
      </c>
      <c r="I1287" s="43" t="s">
        <v>324</v>
      </c>
      <c r="J1287" s="43" t="s">
        <v>324</v>
      </c>
      <c r="K1287" s="43" t="s">
        <v>322</v>
      </c>
      <c r="L1287" s="43" t="s">
        <v>323</v>
      </c>
      <c r="M1287" s="43"/>
      <c r="N1287" s="43"/>
      <c r="O1287" s="43"/>
      <c r="P1287" s="43"/>
      <c r="Q1287" s="43"/>
      <c r="R1287" s="43"/>
      <c r="S1287" s="43"/>
      <c r="T1287" s="43"/>
      <c r="U1287" s="43"/>
      <c r="V1287" s="43"/>
      <c r="W1287" s="43"/>
      <c r="X1287" s="43"/>
      <c r="Y1287" s="43"/>
      <c r="Z1287" s="43"/>
      <c r="AA1287" s="43"/>
      <c r="AB1287" s="43"/>
      <c r="AC1287" s="43"/>
      <c r="AD1287" s="43"/>
      <c r="AE1287" s="43"/>
      <c r="AF1287" s="43"/>
      <c r="AG1287" s="43"/>
      <c r="AH1287" s="43"/>
      <c r="AI1287" s="43"/>
      <c r="AJ1287" s="43"/>
      <c r="AK1287" s="43"/>
      <c r="AL1287" s="43"/>
      <c r="AM1287" s="43"/>
      <c r="AN1287" s="43"/>
      <c r="AO1287" s="43"/>
      <c r="AP1287" s="43"/>
      <c r="AQ1287" s="43"/>
      <c r="AR1287" s="261" t="e">
        <v>#N/A</v>
      </c>
    </row>
    <row r="1288" spans="1:44" s="261" customFormat="1">
      <c r="A1288" s="43">
        <v>118936</v>
      </c>
      <c r="B1288" s="43" t="s">
        <v>3767</v>
      </c>
      <c r="C1288" s="43" t="s">
        <v>324</v>
      </c>
      <c r="D1288" s="43" t="s">
        <v>322</v>
      </c>
      <c r="E1288" s="43" t="s">
        <v>322</v>
      </c>
      <c r="F1288" s="43" t="s">
        <v>324</v>
      </c>
      <c r="G1288" s="43" t="s">
        <v>322</v>
      </c>
      <c r="H1288" s="43" t="s">
        <v>322</v>
      </c>
      <c r="I1288" s="43" t="s">
        <v>322</v>
      </c>
      <c r="J1288" s="43" t="s">
        <v>322</v>
      </c>
      <c r="K1288" s="43" t="s">
        <v>324</v>
      </c>
      <c r="L1288" s="43" t="s">
        <v>324</v>
      </c>
      <c r="M1288" s="43"/>
      <c r="N1288" s="43"/>
      <c r="O1288" s="43"/>
      <c r="P1288" s="43"/>
      <c r="Q1288" s="43"/>
      <c r="R1288" s="43"/>
      <c r="S1288" s="43"/>
      <c r="T1288" s="43"/>
      <c r="U1288" s="43"/>
      <c r="V1288" s="43"/>
      <c r="W1288" s="43"/>
      <c r="X1288" s="43"/>
      <c r="Y1288" s="43"/>
      <c r="Z1288" s="43"/>
      <c r="AA1288" s="43"/>
      <c r="AB1288" s="43"/>
      <c r="AC1288" s="43"/>
      <c r="AD1288" s="43"/>
      <c r="AE1288" s="43"/>
      <c r="AF1288" s="43"/>
      <c r="AG1288" s="43"/>
      <c r="AH1288" s="43"/>
      <c r="AI1288" s="43"/>
      <c r="AJ1288" s="43"/>
      <c r="AK1288" s="43"/>
      <c r="AL1288" s="43"/>
      <c r="AM1288" s="43"/>
      <c r="AN1288" s="43"/>
      <c r="AO1288" s="43"/>
      <c r="AP1288" s="43"/>
      <c r="AQ1288" s="43"/>
      <c r="AR1288" s="261" t="e">
        <v>#N/A</v>
      </c>
    </row>
    <row r="1289" spans="1:44" s="261" customFormat="1">
      <c r="A1289" s="43">
        <v>118962</v>
      </c>
      <c r="B1289" s="43" t="s">
        <v>3767</v>
      </c>
      <c r="C1289" s="43" t="s">
        <v>322</v>
      </c>
      <c r="D1289" s="43" t="s">
        <v>322</v>
      </c>
      <c r="E1289" s="43" t="s">
        <v>322</v>
      </c>
      <c r="F1289" s="43" t="s">
        <v>324</v>
      </c>
      <c r="G1289" s="43" t="s">
        <v>324</v>
      </c>
      <c r="H1289" s="43" t="s">
        <v>324</v>
      </c>
      <c r="I1289" s="43" t="s">
        <v>323</v>
      </c>
      <c r="J1289" s="43" t="s">
        <v>322</v>
      </c>
      <c r="K1289" s="43" t="s">
        <v>322</v>
      </c>
      <c r="L1289" s="43" t="s">
        <v>324</v>
      </c>
      <c r="M1289" s="43"/>
      <c r="N1289" s="43"/>
      <c r="O1289" s="43"/>
      <c r="P1289" s="43"/>
      <c r="Q1289" s="43"/>
      <c r="R1289" s="43"/>
      <c r="S1289" s="43"/>
      <c r="T1289" s="43"/>
      <c r="U1289" s="43"/>
      <c r="V1289" s="43"/>
      <c r="W1289" s="43"/>
      <c r="X1289" s="43"/>
      <c r="Y1289" s="43"/>
      <c r="Z1289" s="43"/>
      <c r="AA1289" s="43"/>
      <c r="AB1289" s="43"/>
      <c r="AC1289" s="43"/>
      <c r="AD1289" s="43"/>
      <c r="AE1289" s="43"/>
      <c r="AF1289" s="43"/>
      <c r="AG1289" s="43"/>
      <c r="AH1289" s="43"/>
      <c r="AI1289" s="43"/>
      <c r="AJ1289" s="43"/>
      <c r="AK1289" s="43"/>
      <c r="AL1289" s="43"/>
      <c r="AM1289" s="43"/>
      <c r="AN1289" s="43"/>
      <c r="AO1289" s="43"/>
      <c r="AP1289" s="43"/>
      <c r="AQ1289" s="43"/>
      <c r="AR1289" s="261" t="e">
        <v>#N/A</v>
      </c>
    </row>
    <row r="1290" spans="1:44" s="261" customFormat="1">
      <c r="A1290" s="43">
        <v>119143</v>
      </c>
      <c r="B1290" s="43" t="s">
        <v>3767</v>
      </c>
      <c r="C1290" s="43" t="s">
        <v>322</v>
      </c>
      <c r="D1290" s="43" t="s">
        <v>322</v>
      </c>
      <c r="E1290" s="43" t="s">
        <v>324</v>
      </c>
      <c r="F1290" s="43" t="s">
        <v>324</v>
      </c>
      <c r="G1290" s="43" t="s">
        <v>324</v>
      </c>
      <c r="H1290" s="43" t="s">
        <v>324</v>
      </c>
      <c r="I1290" s="43" t="s">
        <v>323</v>
      </c>
      <c r="J1290" s="43" t="s">
        <v>324</v>
      </c>
      <c r="K1290" s="43" t="s">
        <v>323</v>
      </c>
      <c r="L1290" s="43" t="s">
        <v>323</v>
      </c>
      <c r="M1290" s="43"/>
      <c r="N1290" s="43"/>
      <c r="O1290" s="43"/>
      <c r="P1290" s="43"/>
      <c r="Q1290" s="43"/>
      <c r="R1290" s="43"/>
      <c r="S1290" s="43"/>
      <c r="T1290" s="43"/>
      <c r="U1290" s="43"/>
      <c r="V1290" s="43"/>
      <c r="W1290" s="43"/>
      <c r="X1290" s="43"/>
      <c r="Y1290" s="43"/>
      <c r="Z1290" s="43"/>
      <c r="AA1290" s="43"/>
      <c r="AB1290" s="43"/>
      <c r="AC1290" s="43"/>
      <c r="AD1290" s="43"/>
      <c r="AE1290" s="43"/>
      <c r="AF1290" s="43"/>
      <c r="AG1290" s="43"/>
      <c r="AH1290" s="43"/>
      <c r="AI1290" s="43"/>
      <c r="AJ1290" s="43"/>
      <c r="AK1290" s="43"/>
      <c r="AL1290" s="43"/>
      <c r="AM1290" s="43"/>
      <c r="AN1290" s="43"/>
      <c r="AO1290" s="43"/>
      <c r="AP1290" s="43"/>
      <c r="AQ1290" s="43"/>
      <c r="AR1290" s="261" t="e">
        <v>#N/A</v>
      </c>
    </row>
    <row r="1291" spans="1:44" s="261" customFormat="1">
      <c r="A1291" s="43">
        <v>119153</v>
      </c>
      <c r="B1291" s="43" t="s">
        <v>3767</v>
      </c>
      <c r="C1291" s="43" t="s">
        <v>324</v>
      </c>
      <c r="D1291" s="43" t="s">
        <v>322</v>
      </c>
      <c r="E1291" s="43" t="s">
        <v>323</v>
      </c>
      <c r="F1291" s="43" t="s">
        <v>324</v>
      </c>
      <c r="G1291" s="43" t="s">
        <v>323</v>
      </c>
      <c r="H1291" s="43" t="s">
        <v>323</v>
      </c>
      <c r="I1291" s="43" t="s">
        <v>323</v>
      </c>
      <c r="J1291" s="43" t="s">
        <v>323</v>
      </c>
      <c r="K1291" s="43" t="s">
        <v>323</v>
      </c>
      <c r="L1291" s="43" t="s">
        <v>323</v>
      </c>
      <c r="M1291" s="43"/>
      <c r="N1291" s="43"/>
      <c r="O1291" s="43"/>
      <c r="P1291" s="43"/>
      <c r="Q1291" s="43"/>
      <c r="R1291" s="43"/>
      <c r="S1291" s="43"/>
      <c r="T1291" s="43"/>
      <c r="U1291" s="43"/>
      <c r="V1291" s="43"/>
      <c r="W1291" s="43"/>
      <c r="X1291" s="43"/>
      <c r="Y1291" s="43"/>
      <c r="Z1291" s="43"/>
      <c r="AA1291" s="43"/>
      <c r="AB1291" s="43"/>
      <c r="AC1291" s="43"/>
      <c r="AD1291" s="43"/>
      <c r="AE1291" s="43"/>
      <c r="AF1291" s="43"/>
      <c r="AG1291" s="43"/>
      <c r="AH1291" s="43"/>
      <c r="AI1291" s="43"/>
      <c r="AJ1291" s="43"/>
      <c r="AK1291" s="43"/>
      <c r="AL1291" s="43"/>
      <c r="AM1291" s="43"/>
      <c r="AN1291" s="43"/>
      <c r="AO1291" s="43"/>
      <c r="AP1291" s="43"/>
      <c r="AQ1291" s="43"/>
      <c r="AR1291" s="261" t="e">
        <v>#N/A</v>
      </c>
    </row>
    <row r="1292" spans="1:44" s="261" customFormat="1">
      <c r="A1292" s="43">
        <v>119230</v>
      </c>
      <c r="B1292" s="43" t="s">
        <v>3767</v>
      </c>
      <c r="C1292" s="43" t="s">
        <v>322</v>
      </c>
      <c r="D1292" s="43" t="s">
        <v>322</v>
      </c>
      <c r="E1292" s="43" t="s">
        <v>322</v>
      </c>
      <c r="F1292" s="43" t="s">
        <v>322</v>
      </c>
      <c r="G1292" s="43" t="s">
        <v>322</v>
      </c>
      <c r="H1292" s="43" t="s">
        <v>322</v>
      </c>
      <c r="I1292" s="43" t="s">
        <v>322</v>
      </c>
      <c r="J1292" s="43" t="s">
        <v>323</v>
      </c>
      <c r="K1292" s="43" t="s">
        <v>324</v>
      </c>
      <c r="L1292" s="43" t="s">
        <v>322</v>
      </c>
      <c r="M1292" s="43"/>
      <c r="N1292" s="43"/>
      <c r="O1292" s="43"/>
      <c r="P1292" s="43"/>
      <c r="Q1292" s="43"/>
      <c r="R1292" s="43"/>
      <c r="S1292" s="43"/>
      <c r="T1292" s="43"/>
      <c r="U1292" s="43"/>
      <c r="V1292" s="43"/>
      <c r="W1292" s="43"/>
      <c r="X1292" s="43"/>
      <c r="Y1292" s="43"/>
      <c r="Z1292" s="43"/>
      <c r="AA1292" s="43"/>
      <c r="AB1292" s="43"/>
      <c r="AC1292" s="43"/>
      <c r="AD1292" s="43"/>
      <c r="AE1292" s="43"/>
      <c r="AF1292" s="43"/>
      <c r="AG1292" s="43"/>
      <c r="AH1292" s="43"/>
      <c r="AI1292" s="43"/>
      <c r="AJ1292" s="43"/>
      <c r="AK1292" s="43"/>
      <c r="AL1292" s="43"/>
      <c r="AM1292" s="43"/>
      <c r="AN1292" s="43"/>
      <c r="AO1292" s="43"/>
      <c r="AP1292" s="43"/>
      <c r="AQ1292" s="43"/>
      <c r="AR1292" s="261" t="e">
        <v>#N/A</v>
      </c>
    </row>
    <row r="1293" spans="1:44" s="261" customFormat="1">
      <c r="A1293" s="43">
        <v>119247</v>
      </c>
      <c r="B1293" s="43" t="s">
        <v>3767</v>
      </c>
      <c r="C1293" s="43" t="s">
        <v>322</v>
      </c>
      <c r="D1293" s="43" t="s">
        <v>322</v>
      </c>
      <c r="E1293" s="43" t="s">
        <v>322</v>
      </c>
      <c r="F1293" s="43" t="s">
        <v>324</v>
      </c>
      <c r="G1293" s="43" t="s">
        <v>324</v>
      </c>
      <c r="H1293" s="43" t="s">
        <v>323</v>
      </c>
      <c r="I1293" s="43" t="s">
        <v>324</v>
      </c>
      <c r="J1293" s="43" t="s">
        <v>323</v>
      </c>
      <c r="K1293" s="43" t="s">
        <v>324</v>
      </c>
      <c r="L1293" s="43" t="s">
        <v>322</v>
      </c>
      <c r="M1293" s="43"/>
      <c r="N1293" s="43"/>
      <c r="O1293" s="43"/>
      <c r="P1293" s="43"/>
      <c r="Q1293" s="43"/>
      <c r="R1293" s="43"/>
      <c r="S1293" s="43"/>
      <c r="T1293" s="43"/>
      <c r="U1293" s="43"/>
      <c r="V1293" s="43"/>
      <c r="W1293" s="43"/>
      <c r="X1293" s="43"/>
      <c r="Y1293" s="43"/>
      <c r="Z1293" s="43"/>
      <c r="AA1293" s="43"/>
      <c r="AB1293" s="43"/>
      <c r="AC1293" s="43"/>
      <c r="AD1293" s="43"/>
      <c r="AE1293" s="43"/>
      <c r="AF1293" s="43"/>
      <c r="AG1293" s="43"/>
      <c r="AH1293" s="43"/>
      <c r="AI1293" s="43"/>
      <c r="AJ1293" s="43"/>
      <c r="AK1293" s="43"/>
      <c r="AL1293" s="43"/>
      <c r="AM1293" s="43"/>
      <c r="AN1293" s="43"/>
      <c r="AO1293" s="43"/>
      <c r="AP1293" s="43"/>
      <c r="AQ1293" s="43"/>
      <c r="AR1293" s="261" t="e">
        <v>#N/A</v>
      </c>
    </row>
    <row r="1294" spans="1:44" s="261" customFormat="1">
      <c r="A1294" s="43">
        <v>119402</v>
      </c>
      <c r="B1294" s="43" t="s">
        <v>3767</v>
      </c>
      <c r="C1294" s="43" t="s">
        <v>324</v>
      </c>
      <c r="D1294" s="43" t="s">
        <v>324</v>
      </c>
      <c r="E1294" s="43" t="s">
        <v>322</v>
      </c>
      <c r="F1294" s="43" t="s">
        <v>322</v>
      </c>
      <c r="G1294" s="43" t="s">
        <v>322</v>
      </c>
      <c r="H1294" s="43" t="s">
        <v>324</v>
      </c>
      <c r="I1294" s="43" t="s">
        <v>324</v>
      </c>
      <c r="J1294" s="43" t="s">
        <v>324</v>
      </c>
      <c r="K1294" s="43" t="s">
        <v>324</v>
      </c>
      <c r="L1294" s="43" t="s">
        <v>323</v>
      </c>
      <c r="M1294" s="43"/>
      <c r="N1294" s="43"/>
      <c r="O1294" s="43"/>
      <c r="P1294" s="43"/>
      <c r="Q1294" s="43"/>
      <c r="R1294" s="43"/>
      <c r="S1294" s="43"/>
      <c r="T1294" s="43"/>
      <c r="U1294" s="43"/>
      <c r="V1294" s="43"/>
      <c r="W1294" s="43"/>
      <c r="X1294" s="43"/>
      <c r="Y1294" s="43"/>
      <c r="Z1294" s="43"/>
      <c r="AA1294" s="43"/>
      <c r="AB1294" s="43"/>
      <c r="AC1294" s="43"/>
      <c r="AD1294" s="43"/>
      <c r="AE1294" s="43"/>
      <c r="AF1294" s="43"/>
      <c r="AG1294" s="43"/>
      <c r="AH1294" s="43"/>
      <c r="AI1294" s="43"/>
      <c r="AJ1294" s="43"/>
      <c r="AK1294" s="43"/>
      <c r="AL1294" s="43"/>
      <c r="AM1294" s="43"/>
      <c r="AN1294" s="43"/>
      <c r="AO1294" s="43"/>
      <c r="AP1294" s="43"/>
      <c r="AQ1294" s="43"/>
      <c r="AR1294" s="261" t="e">
        <v>#N/A</v>
      </c>
    </row>
    <row r="1295" spans="1:44" s="261" customFormat="1">
      <c r="A1295" s="43">
        <v>119464</v>
      </c>
      <c r="B1295" s="43" t="s">
        <v>3767</v>
      </c>
      <c r="C1295" s="43" t="s">
        <v>322</v>
      </c>
      <c r="D1295" s="43" t="s">
        <v>322</v>
      </c>
      <c r="E1295" s="43" t="s">
        <v>322</v>
      </c>
      <c r="F1295" s="43" t="s">
        <v>322</v>
      </c>
      <c r="G1295" s="43" t="s">
        <v>323</v>
      </c>
      <c r="H1295" s="43" t="s">
        <v>322</v>
      </c>
      <c r="I1295" s="43" t="s">
        <v>322</v>
      </c>
      <c r="J1295" s="43" t="s">
        <v>322</v>
      </c>
      <c r="K1295" s="43" t="s">
        <v>322</v>
      </c>
      <c r="L1295" s="43" t="s">
        <v>322</v>
      </c>
      <c r="M1295" s="43"/>
      <c r="N1295" s="43"/>
      <c r="O1295" s="43"/>
      <c r="P1295" s="43"/>
      <c r="Q1295" s="43"/>
      <c r="R1295" s="43"/>
      <c r="S1295" s="43"/>
      <c r="T1295" s="43"/>
      <c r="U1295" s="43"/>
      <c r="V1295" s="43"/>
      <c r="W1295" s="43"/>
      <c r="X1295" s="43"/>
      <c r="Y1295" s="43"/>
      <c r="Z1295" s="43"/>
      <c r="AA1295" s="43"/>
      <c r="AB1295" s="43"/>
      <c r="AC1295" s="43"/>
      <c r="AD1295" s="43"/>
      <c r="AE1295" s="43"/>
      <c r="AF1295" s="43"/>
      <c r="AG1295" s="43"/>
      <c r="AH1295" s="43"/>
      <c r="AI1295" s="43"/>
      <c r="AJ1295" s="43"/>
      <c r="AK1295" s="43"/>
      <c r="AL1295" s="43"/>
      <c r="AM1295" s="43"/>
      <c r="AN1295" s="43"/>
      <c r="AO1295" s="43"/>
      <c r="AP1295" s="43"/>
      <c r="AQ1295" s="43"/>
      <c r="AR1295" s="261" t="e">
        <v>#N/A</v>
      </c>
    </row>
    <row r="1296" spans="1:44" s="261" customFormat="1">
      <c r="A1296" s="43">
        <v>119470</v>
      </c>
      <c r="B1296" s="43" t="s">
        <v>3767</v>
      </c>
      <c r="C1296" s="43" t="s">
        <v>324</v>
      </c>
      <c r="D1296" s="43" t="s">
        <v>324</v>
      </c>
      <c r="E1296" s="43" t="s">
        <v>323</v>
      </c>
      <c r="F1296" s="43" t="s">
        <v>324</v>
      </c>
      <c r="G1296" s="43" t="s">
        <v>323</v>
      </c>
      <c r="H1296" s="43" t="s">
        <v>323</v>
      </c>
      <c r="I1296" s="43" t="s">
        <v>323</v>
      </c>
      <c r="J1296" s="43" t="s">
        <v>323</v>
      </c>
      <c r="K1296" s="43" t="s">
        <v>324</v>
      </c>
      <c r="L1296" s="43" t="s">
        <v>324</v>
      </c>
      <c r="M1296" s="43"/>
      <c r="N1296" s="43"/>
      <c r="O1296" s="43"/>
      <c r="P1296" s="43"/>
      <c r="Q1296" s="43"/>
      <c r="R1296" s="43"/>
      <c r="S1296" s="43"/>
      <c r="T1296" s="43"/>
      <c r="U1296" s="43"/>
      <c r="V1296" s="43"/>
      <c r="W1296" s="43"/>
      <c r="X1296" s="43"/>
      <c r="Y1296" s="43"/>
      <c r="Z1296" s="43"/>
      <c r="AA1296" s="43"/>
      <c r="AB1296" s="43"/>
      <c r="AC1296" s="43"/>
      <c r="AD1296" s="43"/>
      <c r="AE1296" s="43"/>
      <c r="AF1296" s="43"/>
      <c r="AG1296" s="43"/>
      <c r="AH1296" s="43"/>
      <c r="AI1296" s="43"/>
      <c r="AJ1296" s="43"/>
      <c r="AK1296" s="43"/>
      <c r="AL1296" s="43"/>
      <c r="AM1296" s="43"/>
      <c r="AN1296" s="43"/>
      <c r="AO1296" s="43"/>
      <c r="AP1296" s="43"/>
      <c r="AQ1296" s="43"/>
      <c r="AR1296" s="261" t="e">
        <v>#N/A</v>
      </c>
    </row>
    <row r="1297" spans="1:44" s="261" customFormat="1">
      <c r="A1297" s="43">
        <v>119472</v>
      </c>
      <c r="B1297" s="43" t="s">
        <v>3767</v>
      </c>
      <c r="C1297" s="43" t="s">
        <v>324</v>
      </c>
      <c r="D1297" s="43" t="s">
        <v>324</v>
      </c>
      <c r="E1297" s="43" t="s">
        <v>324</v>
      </c>
      <c r="F1297" s="43" t="s">
        <v>322</v>
      </c>
      <c r="G1297" s="43" t="s">
        <v>323</v>
      </c>
      <c r="H1297" s="43" t="s">
        <v>323</v>
      </c>
      <c r="I1297" s="43" t="s">
        <v>323</v>
      </c>
      <c r="J1297" s="43" t="s">
        <v>323</v>
      </c>
      <c r="K1297" s="43" t="s">
        <v>324</v>
      </c>
      <c r="L1297" s="43" t="s">
        <v>324</v>
      </c>
      <c r="M1297" s="43"/>
      <c r="N1297" s="43"/>
      <c r="O1297" s="43"/>
      <c r="P1297" s="43"/>
      <c r="Q1297" s="43"/>
      <c r="R1297" s="43"/>
      <c r="S1297" s="43"/>
      <c r="T1297" s="43"/>
      <c r="U1297" s="43"/>
      <c r="V1297" s="43"/>
      <c r="W1297" s="43"/>
      <c r="X1297" s="43"/>
      <c r="Y1297" s="43"/>
      <c r="Z1297" s="43"/>
      <c r="AA1297" s="43"/>
      <c r="AB1297" s="43"/>
      <c r="AC1297" s="43"/>
      <c r="AD1297" s="43"/>
      <c r="AE1297" s="43"/>
      <c r="AF1297" s="43"/>
      <c r="AG1297" s="43"/>
      <c r="AH1297" s="43"/>
      <c r="AI1297" s="43"/>
      <c r="AJ1297" s="43"/>
      <c r="AK1297" s="43"/>
      <c r="AL1297" s="43"/>
      <c r="AM1297" s="43"/>
      <c r="AN1297" s="43"/>
      <c r="AO1297" s="43"/>
      <c r="AP1297" s="43"/>
      <c r="AQ1297" s="43"/>
      <c r="AR1297" s="261" t="e">
        <v>#N/A</v>
      </c>
    </row>
    <row r="1298" spans="1:44" s="261" customFormat="1">
      <c r="A1298" s="43">
        <v>119550</v>
      </c>
      <c r="B1298" s="43" t="s">
        <v>3767</v>
      </c>
      <c r="C1298" s="43" t="s">
        <v>324</v>
      </c>
      <c r="D1298" s="43" t="s">
        <v>322</v>
      </c>
      <c r="E1298" s="43" t="s">
        <v>322</v>
      </c>
      <c r="F1298" s="43" t="s">
        <v>324</v>
      </c>
      <c r="G1298" s="43" t="s">
        <v>324</v>
      </c>
      <c r="H1298" s="43" t="s">
        <v>324</v>
      </c>
      <c r="I1298" s="43" t="s">
        <v>323</v>
      </c>
      <c r="J1298" s="43" t="s">
        <v>322</v>
      </c>
      <c r="K1298" s="43" t="s">
        <v>324</v>
      </c>
      <c r="L1298" s="43" t="s">
        <v>323</v>
      </c>
      <c r="M1298" s="43"/>
      <c r="N1298" s="43"/>
      <c r="O1298" s="43"/>
      <c r="P1298" s="43"/>
      <c r="Q1298" s="43"/>
      <c r="R1298" s="43"/>
      <c r="S1298" s="43"/>
      <c r="T1298" s="43"/>
      <c r="U1298" s="43"/>
      <c r="V1298" s="43"/>
      <c r="W1298" s="43"/>
      <c r="X1298" s="43"/>
      <c r="Y1298" s="43"/>
      <c r="Z1298" s="43"/>
      <c r="AA1298" s="43"/>
      <c r="AB1298" s="43"/>
      <c r="AC1298" s="43"/>
      <c r="AD1298" s="43"/>
      <c r="AE1298" s="43"/>
      <c r="AF1298" s="43"/>
      <c r="AG1298" s="43"/>
      <c r="AH1298" s="43"/>
      <c r="AI1298" s="43"/>
      <c r="AJ1298" s="43"/>
      <c r="AK1298" s="43"/>
      <c r="AL1298" s="43"/>
      <c r="AM1298" s="43"/>
      <c r="AN1298" s="43"/>
      <c r="AO1298" s="43"/>
      <c r="AP1298" s="43"/>
      <c r="AQ1298" s="43"/>
      <c r="AR1298" s="261" t="e">
        <v>#N/A</v>
      </c>
    </row>
    <row r="1299" spans="1:44" s="261" customFormat="1">
      <c r="A1299" s="43">
        <v>119555</v>
      </c>
      <c r="B1299" s="43" t="s">
        <v>3767</v>
      </c>
      <c r="C1299" s="43" t="s">
        <v>322</v>
      </c>
      <c r="D1299" s="43" t="s">
        <v>322</v>
      </c>
      <c r="E1299" s="43" t="s">
        <v>322</v>
      </c>
      <c r="F1299" s="43" t="s">
        <v>322</v>
      </c>
      <c r="G1299" s="43" t="s">
        <v>322</v>
      </c>
      <c r="H1299" s="43" t="s">
        <v>324</v>
      </c>
      <c r="I1299" s="43" t="s">
        <v>324</v>
      </c>
      <c r="J1299" s="43" t="s">
        <v>322</v>
      </c>
      <c r="K1299" s="43" t="s">
        <v>324</v>
      </c>
      <c r="L1299" s="43" t="s">
        <v>323</v>
      </c>
      <c r="M1299" s="43"/>
      <c r="N1299" s="43"/>
      <c r="O1299" s="43"/>
      <c r="P1299" s="43"/>
      <c r="Q1299" s="43"/>
      <c r="R1299" s="43"/>
      <c r="S1299" s="43"/>
      <c r="T1299" s="43"/>
      <c r="U1299" s="43"/>
      <c r="V1299" s="43"/>
      <c r="W1299" s="43"/>
      <c r="X1299" s="43"/>
      <c r="Y1299" s="43"/>
      <c r="Z1299" s="43"/>
      <c r="AA1299" s="43"/>
      <c r="AB1299" s="43"/>
      <c r="AC1299" s="43"/>
      <c r="AD1299" s="43"/>
      <c r="AE1299" s="43"/>
      <c r="AF1299" s="43"/>
      <c r="AG1299" s="43"/>
      <c r="AH1299" s="43"/>
      <c r="AI1299" s="43"/>
      <c r="AJ1299" s="43"/>
      <c r="AK1299" s="43"/>
      <c r="AL1299" s="43"/>
      <c r="AM1299" s="43"/>
      <c r="AN1299" s="43"/>
      <c r="AO1299" s="43"/>
      <c r="AP1299" s="43"/>
      <c r="AQ1299" s="43"/>
      <c r="AR1299" s="261" t="e">
        <v>#N/A</v>
      </c>
    </row>
    <row r="1300" spans="1:44" s="261" customFormat="1">
      <c r="A1300" s="43">
        <v>119556</v>
      </c>
      <c r="B1300" s="43" t="s">
        <v>3767</v>
      </c>
      <c r="C1300" s="43" t="s">
        <v>323</v>
      </c>
      <c r="D1300" s="43" t="s">
        <v>322</v>
      </c>
      <c r="E1300" s="43" t="s">
        <v>322</v>
      </c>
      <c r="F1300" s="43" t="s">
        <v>324</v>
      </c>
      <c r="G1300" s="43" t="s">
        <v>324</v>
      </c>
      <c r="H1300" s="43" t="s">
        <v>323</v>
      </c>
      <c r="I1300" s="43" t="s">
        <v>323</v>
      </c>
      <c r="J1300" s="43" t="s">
        <v>324</v>
      </c>
      <c r="K1300" s="43" t="s">
        <v>323</v>
      </c>
      <c r="L1300" s="43" t="s">
        <v>323</v>
      </c>
      <c r="M1300" s="43"/>
      <c r="N1300" s="43"/>
      <c r="O1300" s="43"/>
      <c r="P1300" s="43"/>
      <c r="Q1300" s="43"/>
      <c r="R1300" s="43"/>
      <c r="S1300" s="43"/>
      <c r="T1300" s="43"/>
      <c r="U1300" s="43"/>
      <c r="V1300" s="43"/>
      <c r="W1300" s="43"/>
      <c r="X1300" s="43"/>
      <c r="Y1300" s="43"/>
      <c r="Z1300" s="43"/>
      <c r="AA1300" s="43"/>
      <c r="AB1300" s="43"/>
      <c r="AC1300" s="43"/>
      <c r="AD1300" s="43"/>
      <c r="AE1300" s="43"/>
      <c r="AF1300" s="43"/>
      <c r="AG1300" s="43"/>
      <c r="AH1300" s="43"/>
      <c r="AI1300" s="43"/>
      <c r="AJ1300" s="43"/>
      <c r="AK1300" s="43"/>
      <c r="AL1300" s="43"/>
      <c r="AM1300" s="43"/>
      <c r="AN1300" s="43"/>
      <c r="AO1300" s="43"/>
      <c r="AP1300" s="43"/>
      <c r="AQ1300" s="43"/>
      <c r="AR1300" s="261" t="e">
        <v>#N/A</v>
      </c>
    </row>
    <row r="1301" spans="1:44" s="261" customFormat="1">
      <c r="A1301" s="43">
        <v>119571</v>
      </c>
      <c r="B1301" s="43" t="s">
        <v>3767</v>
      </c>
      <c r="C1301" s="43" t="s">
        <v>322</v>
      </c>
      <c r="D1301" s="43" t="s">
        <v>322</v>
      </c>
      <c r="E1301" s="43" t="s">
        <v>322</v>
      </c>
      <c r="F1301" s="43" t="s">
        <v>322</v>
      </c>
      <c r="G1301" s="43" t="s">
        <v>324</v>
      </c>
      <c r="H1301" s="43" t="s">
        <v>322</v>
      </c>
      <c r="I1301" s="43" t="s">
        <v>323</v>
      </c>
      <c r="J1301" s="43" t="s">
        <v>324</v>
      </c>
      <c r="K1301" s="43" t="s">
        <v>322</v>
      </c>
      <c r="L1301" s="43" t="s">
        <v>323</v>
      </c>
      <c r="M1301" s="43"/>
      <c r="N1301" s="43"/>
      <c r="O1301" s="43"/>
      <c r="P1301" s="43"/>
      <c r="Q1301" s="43"/>
      <c r="R1301" s="43"/>
      <c r="S1301" s="43"/>
      <c r="T1301" s="43"/>
      <c r="U1301" s="43"/>
      <c r="V1301" s="43"/>
      <c r="W1301" s="43"/>
      <c r="X1301" s="43"/>
      <c r="Y1301" s="43"/>
      <c r="Z1301" s="43"/>
      <c r="AA1301" s="43"/>
      <c r="AB1301" s="43"/>
      <c r="AC1301" s="43"/>
      <c r="AD1301" s="43"/>
      <c r="AE1301" s="43"/>
      <c r="AF1301" s="43"/>
      <c r="AG1301" s="43"/>
      <c r="AH1301" s="43"/>
      <c r="AI1301" s="43"/>
      <c r="AJ1301" s="43"/>
      <c r="AK1301" s="43"/>
      <c r="AL1301" s="43"/>
      <c r="AM1301" s="43"/>
      <c r="AN1301" s="43"/>
      <c r="AO1301" s="43"/>
      <c r="AP1301" s="43"/>
      <c r="AQ1301" s="43"/>
      <c r="AR1301" s="261" t="e">
        <v>#N/A</v>
      </c>
    </row>
    <row r="1302" spans="1:44" s="261" customFormat="1">
      <c r="A1302" s="43">
        <v>119617</v>
      </c>
      <c r="B1302" s="43" t="s">
        <v>3767</v>
      </c>
      <c r="C1302" s="43" t="s">
        <v>324</v>
      </c>
      <c r="D1302" s="43" t="s">
        <v>323</v>
      </c>
      <c r="E1302" s="43" t="s">
        <v>324</v>
      </c>
      <c r="F1302" s="43" t="s">
        <v>323</v>
      </c>
      <c r="G1302" s="43" t="s">
        <v>324</v>
      </c>
      <c r="H1302" s="43" t="s">
        <v>324</v>
      </c>
      <c r="I1302" s="43" t="s">
        <v>323</v>
      </c>
      <c r="J1302" s="43" t="s">
        <v>324</v>
      </c>
      <c r="K1302" s="43" t="s">
        <v>323</v>
      </c>
      <c r="L1302" s="43" t="s">
        <v>324</v>
      </c>
      <c r="M1302" s="43"/>
      <c r="N1302" s="43"/>
      <c r="O1302" s="43"/>
      <c r="P1302" s="43"/>
      <c r="Q1302" s="43"/>
      <c r="R1302" s="43"/>
      <c r="S1302" s="43"/>
      <c r="T1302" s="43"/>
      <c r="U1302" s="43"/>
      <c r="V1302" s="43"/>
      <c r="W1302" s="43"/>
      <c r="X1302" s="43"/>
      <c r="Y1302" s="43"/>
      <c r="Z1302" s="43"/>
      <c r="AA1302" s="43"/>
      <c r="AB1302" s="43"/>
      <c r="AC1302" s="43"/>
      <c r="AD1302" s="43"/>
      <c r="AE1302" s="43"/>
      <c r="AF1302" s="43"/>
      <c r="AG1302" s="43"/>
      <c r="AH1302" s="43"/>
      <c r="AI1302" s="43"/>
      <c r="AJ1302" s="43"/>
      <c r="AK1302" s="43"/>
      <c r="AL1302" s="43"/>
      <c r="AM1302" s="43"/>
      <c r="AN1302" s="43"/>
      <c r="AO1302" s="43"/>
      <c r="AP1302" s="43"/>
      <c r="AQ1302" s="43"/>
      <c r="AR1302" s="261" t="e">
        <v>#N/A</v>
      </c>
    </row>
    <row r="1303" spans="1:44" s="261" customFormat="1">
      <c r="A1303" s="43">
        <v>119782</v>
      </c>
      <c r="B1303" s="43" t="s">
        <v>3767</v>
      </c>
      <c r="C1303" s="43" t="s">
        <v>324</v>
      </c>
      <c r="D1303" s="43" t="s">
        <v>322</v>
      </c>
      <c r="E1303" s="43" t="s">
        <v>322</v>
      </c>
      <c r="F1303" s="43" t="s">
        <v>322</v>
      </c>
      <c r="G1303" s="43" t="s">
        <v>324</v>
      </c>
      <c r="H1303" s="43" t="s">
        <v>323</v>
      </c>
      <c r="I1303" s="43" t="s">
        <v>324</v>
      </c>
      <c r="J1303" s="43" t="s">
        <v>324</v>
      </c>
      <c r="K1303" s="43" t="s">
        <v>324</v>
      </c>
      <c r="L1303" s="43" t="s">
        <v>323</v>
      </c>
      <c r="M1303" s="43"/>
      <c r="N1303" s="43"/>
      <c r="O1303" s="43"/>
      <c r="P1303" s="43"/>
      <c r="Q1303" s="43"/>
      <c r="R1303" s="43"/>
      <c r="S1303" s="43"/>
      <c r="T1303" s="43"/>
      <c r="U1303" s="43"/>
      <c r="V1303" s="43"/>
      <c r="W1303" s="43"/>
      <c r="X1303" s="43"/>
      <c r="Y1303" s="43"/>
      <c r="Z1303" s="43"/>
      <c r="AA1303" s="43"/>
      <c r="AB1303" s="43"/>
      <c r="AC1303" s="43"/>
      <c r="AD1303" s="43"/>
      <c r="AE1303" s="43"/>
      <c r="AF1303" s="43"/>
      <c r="AG1303" s="43"/>
      <c r="AH1303" s="43"/>
      <c r="AI1303" s="43"/>
      <c r="AJ1303" s="43"/>
      <c r="AK1303" s="43"/>
      <c r="AL1303" s="43"/>
      <c r="AM1303" s="43"/>
      <c r="AN1303" s="43"/>
      <c r="AO1303" s="43"/>
      <c r="AP1303" s="43"/>
      <c r="AQ1303" s="43"/>
      <c r="AR1303" s="261" t="e">
        <v>#N/A</v>
      </c>
    </row>
    <row r="1304" spans="1:44" s="261" customFormat="1">
      <c r="A1304" s="43">
        <v>119852</v>
      </c>
      <c r="B1304" s="43" t="s">
        <v>3767</v>
      </c>
      <c r="C1304" s="43" t="s">
        <v>323</v>
      </c>
      <c r="D1304" s="43" t="s">
        <v>324</v>
      </c>
      <c r="E1304" s="43" t="s">
        <v>324</v>
      </c>
      <c r="F1304" s="43" t="s">
        <v>324</v>
      </c>
      <c r="G1304" s="43" t="s">
        <v>324</v>
      </c>
      <c r="H1304" s="43" t="s">
        <v>323</v>
      </c>
      <c r="I1304" s="43" t="s">
        <v>323</v>
      </c>
      <c r="J1304" s="43" t="s">
        <v>324</v>
      </c>
      <c r="K1304" s="43" t="s">
        <v>324</v>
      </c>
      <c r="L1304" s="43" t="s">
        <v>324</v>
      </c>
      <c r="M1304" s="43"/>
      <c r="N1304" s="43"/>
      <c r="O1304" s="43"/>
      <c r="P1304" s="43"/>
      <c r="Q1304" s="43"/>
      <c r="R1304" s="43"/>
      <c r="S1304" s="43"/>
      <c r="T1304" s="43"/>
      <c r="U1304" s="43"/>
      <c r="V1304" s="43"/>
      <c r="W1304" s="43"/>
      <c r="X1304" s="43"/>
      <c r="Y1304" s="43"/>
      <c r="Z1304" s="43"/>
      <c r="AA1304" s="43"/>
      <c r="AB1304" s="43"/>
      <c r="AC1304" s="43"/>
      <c r="AD1304" s="43"/>
      <c r="AE1304" s="43"/>
      <c r="AF1304" s="43"/>
      <c r="AG1304" s="43"/>
      <c r="AH1304" s="43"/>
      <c r="AI1304" s="43"/>
      <c r="AJ1304" s="43"/>
      <c r="AK1304" s="43"/>
      <c r="AL1304" s="43"/>
      <c r="AM1304" s="43"/>
      <c r="AN1304" s="43"/>
      <c r="AO1304" s="43"/>
      <c r="AP1304" s="43"/>
      <c r="AQ1304" s="43"/>
      <c r="AR1304" s="261" t="e">
        <v>#N/A</v>
      </c>
    </row>
    <row r="1305" spans="1:44" s="261" customFormat="1">
      <c r="A1305" s="43">
        <v>119864</v>
      </c>
      <c r="B1305" s="43" t="s">
        <v>3767</v>
      </c>
      <c r="C1305" s="43" t="s">
        <v>323</v>
      </c>
      <c r="D1305" s="43" t="s">
        <v>322</v>
      </c>
      <c r="E1305" s="43" t="s">
        <v>323</v>
      </c>
      <c r="F1305" s="43" t="s">
        <v>322</v>
      </c>
      <c r="G1305" s="43" t="s">
        <v>323</v>
      </c>
      <c r="H1305" s="43" t="s">
        <v>323</v>
      </c>
      <c r="I1305" s="43" t="s">
        <v>323</v>
      </c>
      <c r="J1305" s="43" t="s">
        <v>323</v>
      </c>
      <c r="K1305" s="43" t="s">
        <v>323</v>
      </c>
      <c r="L1305" s="43" t="s">
        <v>323</v>
      </c>
      <c r="M1305" s="43"/>
      <c r="N1305" s="43"/>
      <c r="O1305" s="43"/>
      <c r="P1305" s="43"/>
      <c r="Q1305" s="43"/>
      <c r="R1305" s="43"/>
      <c r="S1305" s="43"/>
      <c r="T1305" s="43"/>
      <c r="U1305" s="43"/>
      <c r="V1305" s="43"/>
      <c r="W1305" s="43"/>
      <c r="X1305" s="43"/>
      <c r="Y1305" s="43"/>
      <c r="Z1305" s="43"/>
      <c r="AA1305" s="43"/>
      <c r="AB1305" s="43"/>
      <c r="AC1305" s="43"/>
      <c r="AD1305" s="43"/>
      <c r="AE1305" s="43"/>
      <c r="AF1305" s="43"/>
      <c r="AG1305" s="43"/>
      <c r="AH1305" s="43"/>
      <c r="AI1305" s="43"/>
      <c r="AJ1305" s="43"/>
      <c r="AK1305" s="43"/>
      <c r="AL1305" s="43"/>
      <c r="AM1305" s="43"/>
      <c r="AN1305" s="43"/>
      <c r="AO1305" s="43"/>
      <c r="AP1305" s="43"/>
      <c r="AQ1305" s="43"/>
      <c r="AR1305" s="261" t="e">
        <v>#N/A</v>
      </c>
    </row>
    <row r="1306" spans="1:44" s="261" customFormat="1">
      <c r="A1306" s="43">
        <v>119876</v>
      </c>
      <c r="B1306" s="43" t="s">
        <v>3767</v>
      </c>
      <c r="C1306" s="43" t="s">
        <v>322</v>
      </c>
      <c r="D1306" s="43" t="s">
        <v>322</v>
      </c>
      <c r="E1306" s="43" t="s">
        <v>323</v>
      </c>
      <c r="F1306" s="43" t="s">
        <v>322</v>
      </c>
      <c r="G1306" s="43" t="s">
        <v>323</v>
      </c>
      <c r="H1306" s="43" t="s">
        <v>322</v>
      </c>
      <c r="I1306" s="43" t="s">
        <v>322</v>
      </c>
      <c r="J1306" s="43" t="s">
        <v>323</v>
      </c>
      <c r="K1306" s="43" t="s">
        <v>323</v>
      </c>
      <c r="L1306" s="43" t="s">
        <v>323</v>
      </c>
      <c r="M1306" s="43"/>
      <c r="N1306" s="43"/>
      <c r="O1306" s="43"/>
      <c r="P1306" s="43"/>
      <c r="Q1306" s="43"/>
      <c r="R1306" s="43"/>
      <c r="S1306" s="43"/>
      <c r="T1306" s="43"/>
      <c r="U1306" s="43"/>
      <c r="V1306" s="43"/>
      <c r="W1306" s="43"/>
      <c r="X1306" s="43"/>
      <c r="Y1306" s="43"/>
      <c r="Z1306" s="43"/>
      <c r="AA1306" s="43"/>
      <c r="AB1306" s="43"/>
      <c r="AC1306" s="43"/>
      <c r="AD1306" s="43"/>
      <c r="AE1306" s="43"/>
      <c r="AF1306" s="43"/>
      <c r="AG1306" s="43"/>
      <c r="AH1306" s="43"/>
      <c r="AI1306" s="43"/>
      <c r="AJ1306" s="43"/>
      <c r="AK1306" s="43"/>
      <c r="AL1306" s="43"/>
      <c r="AM1306" s="43"/>
      <c r="AN1306" s="43"/>
      <c r="AO1306" s="43"/>
      <c r="AP1306" s="43"/>
      <c r="AQ1306" s="43"/>
      <c r="AR1306" s="261" t="e">
        <v>#N/A</v>
      </c>
    </row>
    <row r="1307" spans="1:44" s="261" customFormat="1">
      <c r="A1307" s="43">
        <v>119907</v>
      </c>
      <c r="B1307" s="43" t="s">
        <v>3767</v>
      </c>
      <c r="C1307" s="43" t="s">
        <v>322</v>
      </c>
      <c r="D1307" s="43" t="s">
        <v>322</v>
      </c>
      <c r="E1307" s="43" t="s">
        <v>323</v>
      </c>
      <c r="F1307" s="43" t="s">
        <v>322</v>
      </c>
      <c r="G1307" s="43" t="s">
        <v>323</v>
      </c>
      <c r="H1307" s="43" t="s">
        <v>323</v>
      </c>
      <c r="I1307" s="43" t="s">
        <v>323</v>
      </c>
      <c r="J1307" s="43" t="s">
        <v>323</v>
      </c>
      <c r="K1307" s="43" t="s">
        <v>323</v>
      </c>
      <c r="L1307" s="43" t="s">
        <v>323</v>
      </c>
      <c r="M1307" s="43"/>
      <c r="N1307" s="43"/>
      <c r="O1307" s="43"/>
      <c r="P1307" s="43"/>
      <c r="Q1307" s="43"/>
      <c r="R1307" s="43"/>
      <c r="S1307" s="43"/>
      <c r="T1307" s="43"/>
      <c r="U1307" s="43"/>
      <c r="V1307" s="43"/>
      <c r="W1307" s="43"/>
      <c r="X1307" s="43"/>
      <c r="Y1307" s="43"/>
      <c r="Z1307" s="43"/>
      <c r="AA1307" s="43"/>
      <c r="AB1307" s="43"/>
      <c r="AC1307" s="43"/>
      <c r="AD1307" s="43"/>
      <c r="AE1307" s="43"/>
      <c r="AF1307" s="43"/>
      <c r="AG1307" s="43"/>
      <c r="AH1307" s="43"/>
      <c r="AI1307" s="43"/>
      <c r="AJ1307" s="43"/>
      <c r="AK1307" s="43"/>
      <c r="AL1307" s="43"/>
      <c r="AM1307" s="43"/>
      <c r="AN1307" s="43"/>
      <c r="AO1307" s="43"/>
      <c r="AP1307" s="43"/>
      <c r="AQ1307" s="43"/>
      <c r="AR1307" s="261" t="e">
        <v>#N/A</v>
      </c>
    </row>
    <row r="1308" spans="1:44" s="261" customFormat="1">
      <c r="A1308" s="43">
        <v>119964</v>
      </c>
      <c r="B1308" s="43" t="s">
        <v>3767</v>
      </c>
      <c r="C1308" s="43" t="s">
        <v>322</v>
      </c>
      <c r="D1308" s="43" t="s">
        <v>324</v>
      </c>
      <c r="E1308" s="43" t="s">
        <v>323</v>
      </c>
      <c r="F1308" s="43" t="s">
        <v>324</v>
      </c>
      <c r="G1308" s="43" t="s">
        <v>324</v>
      </c>
      <c r="H1308" s="43" t="s">
        <v>324</v>
      </c>
      <c r="I1308" s="43" t="s">
        <v>323</v>
      </c>
      <c r="J1308" s="43" t="s">
        <v>324</v>
      </c>
      <c r="K1308" s="43" t="s">
        <v>323</v>
      </c>
      <c r="L1308" s="43" t="s">
        <v>323</v>
      </c>
      <c r="M1308" s="43"/>
      <c r="N1308" s="43"/>
      <c r="O1308" s="43"/>
      <c r="P1308" s="43"/>
      <c r="Q1308" s="43"/>
      <c r="R1308" s="43"/>
      <c r="S1308" s="43"/>
      <c r="T1308" s="43"/>
      <c r="U1308" s="43"/>
      <c r="V1308" s="43"/>
      <c r="W1308" s="43"/>
      <c r="X1308" s="43"/>
      <c r="Y1308" s="43"/>
      <c r="Z1308" s="43"/>
      <c r="AA1308" s="43"/>
      <c r="AB1308" s="43"/>
      <c r="AC1308" s="43"/>
      <c r="AD1308" s="43"/>
      <c r="AE1308" s="43"/>
      <c r="AF1308" s="43"/>
      <c r="AG1308" s="43"/>
      <c r="AH1308" s="43"/>
      <c r="AI1308" s="43"/>
      <c r="AJ1308" s="43"/>
      <c r="AK1308" s="43"/>
      <c r="AL1308" s="43"/>
      <c r="AM1308" s="43"/>
      <c r="AN1308" s="43"/>
      <c r="AO1308" s="43"/>
      <c r="AP1308" s="43"/>
      <c r="AQ1308" s="43"/>
      <c r="AR1308" s="261" t="e">
        <v>#N/A</v>
      </c>
    </row>
    <row r="1309" spans="1:44" s="261" customFormat="1">
      <c r="A1309" s="43">
        <v>120042</v>
      </c>
      <c r="B1309" s="43" t="s">
        <v>3767</v>
      </c>
      <c r="C1309" s="43" t="s">
        <v>324</v>
      </c>
      <c r="D1309" s="43" t="s">
        <v>324</v>
      </c>
      <c r="E1309" s="43" t="s">
        <v>322</v>
      </c>
      <c r="F1309" s="43" t="s">
        <v>322</v>
      </c>
      <c r="G1309" s="43" t="s">
        <v>322</v>
      </c>
      <c r="H1309" s="43" t="s">
        <v>324</v>
      </c>
      <c r="I1309" s="43" t="s">
        <v>324</v>
      </c>
      <c r="J1309" s="43" t="s">
        <v>322</v>
      </c>
      <c r="K1309" s="43" t="s">
        <v>324</v>
      </c>
      <c r="L1309" s="43" t="s">
        <v>322</v>
      </c>
      <c r="M1309" s="43"/>
      <c r="N1309" s="43"/>
      <c r="O1309" s="43"/>
      <c r="P1309" s="43"/>
      <c r="Q1309" s="43"/>
      <c r="R1309" s="43"/>
      <c r="S1309" s="43"/>
      <c r="T1309" s="43"/>
      <c r="U1309" s="43"/>
      <c r="V1309" s="43"/>
      <c r="W1309" s="43"/>
      <c r="X1309" s="43"/>
      <c r="Y1309" s="43"/>
      <c r="Z1309" s="43"/>
      <c r="AA1309" s="43"/>
      <c r="AB1309" s="43"/>
      <c r="AC1309" s="43"/>
      <c r="AD1309" s="43"/>
      <c r="AE1309" s="43"/>
      <c r="AF1309" s="43"/>
      <c r="AG1309" s="43"/>
      <c r="AH1309" s="43"/>
      <c r="AI1309" s="43"/>
      <c r="AJ1309" s="43"/>
      <c r="AK1309" s="43"/>
      <c r="AL1309" s="43"/>
      <c r="AM1309" s="43"/>
      <c r="AN1309" s="43"/>
      <c r="AO1309" s="43"/>
      <c r="AP1309" s="43"/>
      <c r="AQ1309" s="43"/>
      <c r="AR1309" s="261" t="e">
        <v>#N/A</v>
      </c>
    </row>
    <row r="1310" spans="1:44" s="261" customFormat="1">
      <c r="A1310" s="43">
        <v>120081</v>
      </c>
      <c r="B1310" s="43" t="s">
        <v>3767</v>
      </c>
      <c r="C1310" s="43" t="s">
        <v>324</v>
      </c>
      <c r="D1310" s="43" t="s">
        <v>322</v>
      </c>
      <c r="E1310" s="43" t="s">
        <v>324</v>
      </c>
      <c r="F1310" s="43" t="s">
        <v>322</v>
      </c>
      <c r="G1310" s="43" t="s">
        <v>322</v>
      </c>
      <c r="H1310" s="43" t="s">
        <v>322</v>
      </c>
      <c r="I1310" s="43" t="s">
        <v>324</v>
      </c>
      <c r="J1310" s="43" t="s">
        <v>322</v>
      </c>
      <c r="K1310" s="43" t="s">
        <v>323</v>
      </c>
      <c r="L1310" s="43" t="s">
        <v>323</v>
      </c>
      <c r="M1310" s="43"/>
      <c r="N1310" s="43"/>
      <c r="O1310" s="43"/>
      <c r="P1310" s="43"/>
      <c r="Q1310" s="43"/>
      <c r="R1310" s="43"/>
      <c r="S1310" s="43"/>
      <c r="T1310" s="43"/>
      <c r="U1310" s="43"/>
      <c r="V1310" s="43"/>
      <c r="W1310" s="43"/>
      <c r="X1310" s="43"/>
      <c r="Y1310" s="43"/>
      <c r="Z1310" s="43"/>
      <c r="AA1310" s="43"/>
      <c r="AB1310" s="43"/>
      <c r="AC1310" s="43"/>
      <c r="AD1310" s="43"/>
      <c r="AE1310" s="43"/>
      <c r="AF1310" s="43"/>
      <c r="AG1310" s="43"/>
      <c r="AH1310" s="43"/>
      <c r="AI1310" s="43"/>
      <c r="AJ1310" s="43"/>
      <c r="AK1310" s="43"/>
      <c r="AL1310" s="43"/>
      <c r="AM1310" s="43"/>
      <c r="AN1310" s="43"/>
      <c r="AO1310" s="43"/>
      <c r="AP1310" s="43"/>
      <c r="AQ1310" s="43"/>
      <c r="AR1310" s="261" t="e">
        <v>#N/A</v>
      </c>
    </row>
    <row r="1311" spans="1:44" s="261" customFormat="1">
      <c r="A1311" s="43">
        <v>120133</v>
      </c>
      <c r="B1311" s="43" t="s">
        <v>3767</v>
      </c>
      <c r="C1311" s="43" t="s">
        <v>322</v>
      </c>
      <c r="D1311" s="43" t="s">
        <v>322</v>
      </c>
      <c r="E1311" s="43" t="s">
        <v>322</v>
      </c>
      <c r="F1311" s="43" t="s">
        <v>324</v>
      </c>
      <c r="G1311" s="43" t="s">
        <v>322</v>
      </c>
      <c r="H1311" s="43" t="s">
        <v>324</v>
      </c>
      <c r="I1311" s="43" t="s">
        <v>324</v>
      </c>
      <c r="J1311" s="43" t="s">
        <v>324</v>
      </c>
      <c r="K1311" s="43" t="s">
        <v>323</v>
      </c>
      <c r="L1311" s="43" t="s">
        <v>324</v>
      </c>
      <c r="M1311" s="43"/>
      <c r="N1311" s="43"/>
      <c r="O1311" s="43"/>
      <c r="P1311" s="43"/>
      <c r="Q1311" s="43"/>
      <c r="R1311" s="43"/>
      <c r="S1311" s="43"/>
      <c r="T1311" s="43"/>
      <c r="U1311" s="43"/>
      <c r="V1311" s="43"/>
      <c r="W1311" s="43"/>
      <c r="X1311" s="43"/>
      <c r="Y1311" s="43"/>
      <c r="Z1311" s="43"/>
      <c r="AA1311" s="43"/>
      <c r="AB1311" s="43"/>
      <c r="AC1311" s="43"/>
      <c r="AD1311" s="43"/>
      <c r="AE1311" s="43"/>
      <c r="AF1311" s="43"/>
      <c r="AG1311" s="43"/>
      <c r="AH1311" s="43"/>
      <c r="AI1311" s="43"/>
      <c r="AJ1311" s="43"/>
      <c r="AK1311" s="43"/>
      <c r="AL1311" s="43"/>
      <c r="AM1311" s="43"/>
      <c r="AN1311" s="43"/>
      <c r="AO1311" s="43"/>
      <c r="AP1311" s="43"/>
      <c r="AQ1311" s="43"/>
      <c r="AR1311" s="261" t="e">
        <v>#N/A</v>
      </c>
    </row>
    <row r="1312" spans="1:44" s="261" customFormat="1">
      <c r="A1312" s="43">
        <v>120153</v>
      </c>
      <c r="B1312" s="43" t="s">
        <v>3767</v>
      </c>
      <c r="C1312" s="43" t="s">
        <v>324</v>
      </c>
      <c r="D1312" s="43" t="s">
        <v>324</v>
      </c>
      <c r="E1312" s="43" t="s">
        <v>323</v>
      </c>
      <c r="F1312" s="43" t="s">
        <v>324</v>
      </c>
      <c r="G1312" s="43" t="s">
        <v>323</v>
      </c>
      <c r="H1312" s="43" t="s">
        <v>324</v>
      </c>
      <c r="I1312" s="43" t="s">
        <v>323</v>
      </c>
      <c r="J1312" s="43" t="s">
        <v>324</v>
      </c>
      <c r="K1312" s="43" t="s">
        <v>323</v>
      </c>
      <c r="L1312" s="43" t="s">
        <v>323</v>
      </c>
      <c r="M1312" s="43"/>
      <c r="N1312" s="43"/>
      <c r="O1312" s="43"/>
      <c r="P1312" s="43"/>
      <c r="Q1312" s="43"/>
      <c r="R1312" s="43"/>
      <c r="S1312" s="43"/>
      <c r="T1312" s="43"/>
      <c r="U1312" s="43"/>
      <c r="V1312" s="43"/>
      <c r="W1312" s="43"/>
      <c r="X1312" s="43"/>
      <c r="Y1312" s="43"/>
      <c r="Z1312" s="43"/>
      <c r="AA1312" s="43"/>
      <c r="AB1312" s="43"/>
      <c r="AC1312" s="43"/>
      <c r="AD1312" s="43"/>
      <c r="AE1312" s="43"/>
      <c r="AF1312" s="43"/>
      <c r="AG1312" s="43"/>
      <c r="AH1312" s="43"/>
      <c r="AI1312" s="43"/>
      <c r="AJ1312" s="43"/>
      <c r="AK1312" s="43"/>
      <c r="AL1312" s="43"/>
      <c r="AM1312" s="43"/>
      <c r="AN1312" s="43"/>
      <c r="AO1312" s="43"/>
      <c r="AP1312" s="43"/>
      <c r="AQ1312" s="43"/>
      <c r="AR1312" s="261" t="e">
        <v>#N/A</v>
      </c>
    </row>
    <row r="1313" spans="1:44" s="261" customFormat="1">
      <c r="A1313" s="43">
        <v>120162</v>
      </c>
      <c r="B1313" s="43" t="s">
        <v>3767</v>
      </c>
      <c r="C1313" s="43" t="s">
        <v>324</v>
      </c>
      <c r="D1313" s="43" t="s">
        <v>322</v>
      </c>
      <c r="E1313" s="43" t="s">
        <v>322</v>
      </c>
      <c r="F1313" s="43" t="s">
        <v>324</v>
      </c>
      <c r="G1313" s="43" t="s">
        <v>322</v>
      </c>
      <c r="H1313" s="43" t="s">
        <v>324</v>
      </c>
      <c r="I1313" s="43" t="s">
        <v>322</v>
      </c>
      <c r="J1313" s="43" t="s">
        <v>322</v>
      </c>
      <c r="K1313" s="43" t="s">
        <v>324</v>
      </c>
      <c r="L1313" s="43" t="s">
        <v>323</v>
      </c>
      <c r="M1313" s="43"/>
      <c r="N1313" s="43"/>
      <c r="O1313" s="43"/>
      <c r="P1313" s="43"/>
      <c r="Q1313" s="43"/>
      <c r="R1313" s="43"/>
      <c r="S1313" s="43"/>
      <c r="T1313" s="43"/>
      <c r="U1313" s="43"/>
      <c r="V1313" s="43"/>
      <c r="W1313" s="43"/>
      <c r="X1313" s="43"/>
      <c r="Y1313" s="43"/>
      <c r="Z1313" s="43"/>
      <c r="AA1313" s="43"/>
      <c r="AB1313" s="43"/>
      <c r="AC1313" s="43"/>
      <c r="AD1313" s="43"/>
      <c r="AE1313" s="43"/>
      <c r="AF1313" s="43"/>
      <c r="AG1313" s="43"/>
      <c r="AH1313" s="43"/>
      <c r="AI1313" s="43"/>
      <c r="AJ1313" s="43"/>
      <c r="AK1313" s="43"/>
      <c r="AL1313" s="43"/>
      <c r="AM1313" s="43"/>
      <c r="AN1313" s="43"/>
      <c r="AO1313" s="43"/>
      <c r="AP1313" s="43"/>
      <c r="AQ1313" s="43"/>
      <c r="AR1313" s="261" t="e">
        <v>#N/A</v>
      </c>
    </row>
    <row r="1314" spans="1:44" s="261" customFormat="1">
      <c r="A1314" s="43">
        <v>120189</v>
      </c>
      <c r="B1314" s="43" t="s">
        <v>3767</v>
      </c>
      <c r="C1314" s="43" t="s">
        <v>324</v>
      </c>
      <c r="D1314" s="43" t="s">
        <v>322</v>
      </c>
      <c r="E1314" s="43" t="s">
        <v>322</v>
      </c>
      <c r="F1314" s="43" t="s">
        <v>322</v>
      </c>
      <c r="G1314" s="43" t="s">
        <v>324</v>
      </c>
      <c r="H1314" s="43" t="s">
        <v>324</v>
      </c>
      <c r="I1314" s="43" t="s">
        <v>324</v>
      </c>
      <c r="J1314" s="43" t="s">
        <v>324</v>
      </c>
      <c r="K1314" s="43" t="s">
        <v>324</v>
      </c>
      <c r="L1314" s="43" t="s">
        <v>324</v>
      </c>
      <c r="M1314" s="43"/>
      <c r="N1314" s="43"/>
      <c r="O1314" s="43"/>
      <c r="P1314" s="43"/>
      <c r="Q1314" s="43"/>
      <c r="R1314" s="43"/>
      <c r="S1314" s="43"/>
      <c r="T1314" s="43"/>
      <c r="U1314" s="43"/>
      <c r="V1314" s="43"/>
      <c r="W1314" s="43"/>
      <c r="X1314" s="43"/>
      <c r="Y1314" s="43"/>
      <c r="Z1314" s="43"/>
      <c r="AA1314" s="43"/>
      <c r="AB1314" s="43"/>
      <c r="AC1314" s="43"/>
      <c r="AD1314" s="43"/>
      <c r="AE1314" s="43"/>
      <c r="AF1314" s="43"/>
      <c r="AG1314" s="43"/>
      <c r="AH1314" s="43"/>
      <c r="AI1314" s="43"/>
      <c r="AJ1314" s="43"/>
      <c r="AK1314" s="43"/>
      <c r="AL1314" s="43"/>
      <c r="AM1314" s="43"/>
      <c r="AN1314" s="43"/>
      <c r="AO1314" s="43"/>
      <c r="AP1314" s="43"/>
      <c r="AQ1314" s="43"/>
      <c r="AR1314" s="261" t="e">
        <v>#N/A</v>
      </c>
    </row>
    <row r="1315" spans="1:44" s="261" customFormat="1">
      <c r="A1315" s="43">
        <v>120225</v>
      </c>
      <c r="B1315" s="43" t="s">
        <v>3767</v>
      </c>
      <c r="C1315" s="43" t="s">
        <v>324</v>
      </c>
      <c r="D1315" s="43" t="s">
        <v>322</v>
      </c>
      <c r="E1315" s="43" t="s">
        <v>322</v>
      </c>
      <c r="F1315" s="43" t="s">
        <v>322</v>
      </c>
      <c r="G1315" s="43" t="s">
        <v>322</v>
      </c>
      <c r="H1315" s="43" t="s">
        <v>322</v>
      </c>
      <c r="I1315" s="43" t="s">
        <v>323</v>
      </c>
      <c r="J1315" s="43" t="s">
        <v>323</v>
      </c>
      <c r="K1315" s="43" t="s">
        <v>323</v>
      </c>
      <c r="L1315" s="43" t="s">
        <v>323</v>
      </c>
      <c r="M1315" s="43"/>
      <c r="N1315" s="43"/>
      <c r="O1315" s="43"/>
      <c r="P1315" s="43"/>
      <c r="Q1315" s="43"/>
      <c r="R1315" s="43"/>
      <c r="S1315" s="43"/>
      <c r="T1315" s="43"/>
      <c r="U1315" s="43"/>
      <c r="V1315" s="43"/>
      <c r="W1315" s="43"/>
      <c r="X1315" s="43"/>
      <c r="Y1315" s="43"/>
      <c r="Z1315" s="43"/>
      <c r="AA1315" s="43"/>
      <c r="AB1315" s="43"/>
      <c r="AC1315" s="43"/>
      <c r="AD1315" s="43"/>
      <c r="AE1315" s="43"/>
      <c r="AF1315" s="43"/>
      <c r="AG1315" s="43"/>
      <c r="AH1315" s="43"/>
      <c r="AI1315" s="43"/>
      <c r="AJ1315" s="43"/>
      <c r="AK1315" s="43"/>
      <c r="AL1315" s="43"/>
      <c r="AM1315" s="43"/>
      <c r="AN1315" s="43"/>
      <c r="AO1315" s="43"/>
      <c r="AP1315" s="43"/>
      <c r="AQ1315" s="43"/>
      <c r="AR1315" s="261" t="e">
        <v>#N/A</v>
      </c>
    </row>
    <row r="1316" spans="1:44" s="261" customFormat="1">
      <c r="A1316" s="43">
        <v>120243</v>
      </c>
      <c r="B1316" s="43" t="s">
        <v>3767</v>
      </c>
      <c r="C1316" s="43" t="s">
        <v>323</v>
      </c>
      <c r="D1316" s="43" t="s">
        <v>322</v>
      </c>
      <c r="E1316" s="43" t="s">
        <v>323</v>
      </c>
      <c r="F1316" s="43" t="s">
        <v>322</v>
      </c>
      <c r="G1316" s="43" t="s">
        <v>323</v>
      </c>
      <c r="H1316" s="43" t="s">
        <v>324</v>
      </c>
      <c r="I1316" s="43" t="s">
        <v>323</v>
      </c>
      <c r="J1316" s="43" t="s">
        <v>324</v>
      </c>
      <c r="K1316" s="43" t="s">
        <v>323</v>
      </c>
      <c r="L1316" s="43" t="s">
        <v>323</v>
      </c>
      <c r="M1316" s="43"/>
      <c r="N1316" s="43"/>
      <c r="O1316" s="43"/>
      <c r="P1316" s="43"/>
      <c r="Q1316" s="43"/>
      <c r="R1316" s="43"/>
      <c r="S1316" s="43"/>
      <c r="T1316" s="43"/>
      <c r="U1316" s="43"/>
      <c r="V1316" s="43"/>
      <c r="W1316" s="43"/>
      <c r="X1316" s="43"/>
      <c r="Y1316" s="43"/>
      <c r="Z1316" s="43"/>
      <c r="AA1316" s="43"/>
      <c r="AB1316" s="43"/>
      <c r="AC1316" s="43"/>
      <c r="AD1316" s="43"/>
      <c r="AE1316" s="43"/>
      <c r="AF1316" s="43"/>
      <c r="AG1316" s="43"/>
      <c r="AH1316" s="43"/>
      <c r="AI1316" s="43"/>
      <c r="AJ1316" s="43"/>
      <c r="AK1316" s="43"/>
      <c r="AL1316" s="43"/>
      <c r="AM1316" s="43"/>
      <c r="AN1316" s="43"/>
      <c r="AO1316" s="43"/>
      <c r="AP1316" s="43"/>
      <c r="AQ1316" s="43"/>
      <c r="AR1316" s="261" t="e">
        <v>#N/A</v>
      </c>
    </row>
    <row r="1317" spans="1:44" s="261" customFormat="1">
      <c r="A1317" s="43">
        <v>120337</v>
      </c>
      <c r="B1317" s="43" t="s">
        <v>3767</v>
      </c>
      <c r="C1317" s="43" t="s">
        <v>322</v>
      </c>
      <c r="D1317" s="43" t="s">
        <v>322</v>
      </c>
      <c r="E1317" s="43" t="s">
        <v>324</v>
      </c>
      <c r="F1317" s="43" t="s">
        <v>322</v>
      </c>
      <c r="G1317" s="43" t="s">
        <v>324</v>
      </c>
      <c r="H1317" s="43" t="s">
        <v>324</v>
      </c>
      <c r="I1317" s="43" t="s">
        <v>323</v>
      </c>
      <c r="J1317" s="43" t="s">
        <v>323</v>
      </c>
      <c r="K1317" s="43" t="s">
        <v>323</v>
      </c>
      <c r="L1317" s="43" t="s">
        <v>323</v>
      </c>
      <c r="M1317" s="43"/>
      <c r="N1317" s="43"/>
      <c r="O1317" s="43"/>
      <c r="P1317" s="43"/>
      <c r="Q1317" s="43"/>
      <c r="R1317" s="43"/>
      <c r="S1317" s="43"/>
      <c r="T1317" s="43"/>
      <c r="U1317" s="43"/>
      <c r="V1317" s="43"/>
      <c r="W1317" s="43"/>
      <c r="X1317" s="43"/>
      <c r="Y1317" s="43"/>
      <c r="Z1317" s="43"/>
      <c r="AA1317" s="43"/>
      <c r="AB1317" s="43"/>
      <c r="AC1317" s="43"/>
      <c r="AD1317" s="43"/>
      <c r="AE1317" s="43"/>
      <c r="AF1317" s="43"/>
      <c r="AG1317" s="43"/>
      <c r="AH1317" s="43"/>
      <c r="AI1317" s="43"/>
      <c r="AJ1317" s="43"/>
      <c r="AK1317" s="43"/>
      <c r="AL1317" s="43"/>
      <c r="AM1317" s="43"/>
      <c r="AN1317" s="43"/>
      <c r="AO1317" s="43"/>
      <c r="AP1317" s="43"/>
      <c r="AQ1317" s="43"/>
      <c r="AR1317" s="261" t="e">
        <v>#N/A</v>
      </c>
    </row>
    <row r="1318" spans="1:44" s="261" customFormat="1">
      <c r="A1318" s="43">
        <v>120357</v>
      </c>
      <c r="B1318" s="43" t="s">
        <v>3767</v>
      </c>
      <c r="C1318" s="43" t="s">
        <v>322</v>
      </c>
      <c r="D1318" s="43" t="s">
        <v>322</v>
      </c>
      <c r="E1318" s="43" t="s">
        <v>322</v>
      </c>
      <c r="F1318" s="43" t="s">
        <v>324</v>
      </c>
      <c r="G1318" s="43" t="s">
        <v>323</v>
      </c>
      <c r="H1318" s="43" t="s">
        <v>324</v>
      </c>
      <c r="I1318" s="43" t="s">
        <v>324</v>
      </c>
      <c r="J1318" s="43" t="s">
        <v>322</v>
      </c>
      <c r="K1318" s="43" t="s">
        <v>324</v>
      </c>
      <c r="L1318" s="43" t="s">
        <v>324</v>
      </c>
      <c r="M1318" s="43"/>
      <c r="N1318" s="43"/>
      <c r="O1318" s="43"/>
      <c r="P1318" s="43"/>
      <c r="Q1318" s="43"/>
      <c r="R1318" s="43"/>
      <c r="S1318" s="43"/>
      <c r="T1318" s="43"/>
      <c r="U1318" s="43"/>
      <c r="V1318" s="43"/>
      <c r="W1318" s="43"/>
      <c r="X1318" s="43"/>
      <c r="Y1318" s="43"/>
      <c r="Z1318" s="43"/>
      <c r="AA1318" s="43"/>
      <c r="AB1318" s="43"/>
      <c r="AC1318" s="43"/>
      <c r="AD1318" s="43"/>
      <c r="AE1318" s="43"/>
      <c r="AF1318" s="43"/>
      <c r="AG1318" s="43"/>
      <c r="AH1318" s="43"/>
      <c r="AI1318" s="43"/>
      <c r="AJ1318" s="43"/>
      <c r="AK1318" s="43"/>
      <c r="AL1318" s="43"/>
      <c r="AM1318" s="43"/>
      <c r="AN1318" s="43"/>
      <c r="AO1318" s="43"/>
      <c r="AP1318" s="43"/>
      <c r="AQ1318" s="43"/>
      <c r="AR1318" s="261" t="e">
        <v>#N/A</v>
      </c>
    </row>
    <row r="1319" spans="1:44" s="261" customFormat="1">
      <c r="A1319" s="43">
        <v>120388</v>
      </c>
      <c r="B1319" s="43" t="s">
        <v>3767</v>
      </c>
      <c r="C1319" s="43" t="s">
        <v>322</v>
      </c>
      <c r="D1319" s="43" t="s">
        <v>324</v>
      </c>
      <c r="E1319" s="43" t="s">
        <v>322</v>
      </c>
      <c r="F1319" s="43" t="s">
        <v>322</v>
      </c>
      <c r="G1319" s="43" t="s">
        <v>322</v>
      </c>
      <c r="H1319" s="43" t="s">
        <v>324</v>
      </c>
      <c r="I1319" s="43" t="s">
        <v>324</v>
      </c>
      <c r="J1319" s="43" t="s">
        <v>324</v>
      </c>
      <c r="K1319" s="43" t="s">
        <v>324</v>
      </c>
      <c r="L1319" s="43" t="s">
        <v>324</v>
      </c>
      <c r="M1319" s="43"/>
      <c r="N1319" s="43"/>
      <c r="O1319" s="43"/>
      <c r="P1319" s="43"/>
      <c r="Q1319" s="43"/>
      <c r="R1319" s="43"/>
      <c r="S1319" s="43"/>
      <c r="T1319" s="43"/>
      <c r="U1319" s="43"/>
      <c r="V1319" s="43"/>
      <c r="W1319" s="43"/>
      <c r="X1319" s="43"/>
      <c r="Y1319" s="43"/>
      <c r="Z1319" s="43"/>
      <c r="AA1319" s="43"/>
      <c r="AB1319" s="43"/>
      <c r="AC1319" s="43"/>
      <c r="AD1319" s="43"/>
      <c r="AE1319" s="43"/>
      <c r="AF1319" s="43"/>
      <c r="AG1319" s="43"/>
      <c r="AH1319" s="43"/>
      <c r="AI1319" s="43"/>
      <c r="AJ1319" s="43"/>
      <c r="AK1319" s="43"/>
      <c r="AL1319" s="43"/>
      <c r="AM1319" s="43"/>
      <c r="AN1319" s="43"/>
      <c r="AO1319" s="43"/>
      <c r="AP1319" s="43"/>
      <c r="AQ1319" s="43"/>
      <c r="AR1319" s="261" t="e">
        <v>#N/A</v>
      </c>
    </row>
    <row r="1320" spans="1:44" s="261" customFormat="1">
      <c r="A1320" s="43">
        <v>120455</v>
      </c>
      <c r="B1320" s="43" t="s">
        <v>3767</v>
      </c>
      <c r="C1320" s="43" t="s">
        <v>324</v>
      </c>
      <c r="D1320" s="43" t="s">
        <v>322</v>
      </c>
      <c r="E1320" s="43" t="s">
        <v>322</v>
      </c>
      <c r="F1320" s="43" t="s">
        <v>324</v>
      </c>
      <c r="G1320" s="43" t="s">
        <v>323</v>
      </c>
      <c r="H1320" s="43" t="s">
        <v>324</v>
      </c>
      <c r="I1320" s="43" t="s">
        <v>324</v>
      </c>
      <c r="J1320" s="43" t="s">
        <v>324</v>
      </c>
      <c r="K1320" s="43" t="s">
        <v>323</v>
      </c>
      <c r="L1320" s="43" t="s">
        <v>323</v>
      </c>
      <c r="M1320" s="43"/>
      <c r="N1320" s="43"/>
      <c r="O1320" s="43"/>
      <c r="P1320" s="43"/>
      <c r="Q1320" s="43"/>
      <c r="R1320" s="43"/>
      <c r="S1320" s="43"/>
      <c r="T1320" s="43"/>
      <c r="U1320" s="43"/>
      <c r="V1320" s="43"/>
      <c r="W1320" s="43"/>
      <c r="X1320" s="43"/>
      <c r="Y1320" s="43"/>
      <c r="Z1320" s="43"/>
      <c r="AA1320" s="43"/>
      <c r="AB1320" s="43"/>
      <c r="AC1320" s="43"/>
      <c r="AD1320" s="43"/>
      <c r="AE1320" s="43"/>
      <c r="AF1320" s="43"/>
      <c r="AG1320" s="43"/>
      <c r="AH1320" s="43"/>
      <c r="AI1320" s="43"/>
      <c r="AJ1320" s="43"/>
      <c r="AK1320" s="43"/>
      <c r="AL1320" s="43"/>
      <c r="AM1320" s="43"/>
      <c r="AN1320" s="43"/>
      <c r="AO1320" s="43"/>
      <c r="AP1320" s="43"/>
      <c r="AQ1320" s="43"/>
      <c r="AR1320" s="261" t="e">
        <v>#N/A</v>
      </c>
    </row>
    <row r="1321" spans="1:44" s="261" customFormat="1">
      <c r="A1321" s="43">
        <v>120515</v>
      </c>
      <c r="B1321" s="43" t="s">
        <v>3767</v>
      </c>
      <c r="C1321" s="43" t="s">
        <v>324</v>
      </c>
      <c r="D1321" s="43" t="s">
        <v>324</v>
      </c>
      <c r="E1321" s="43" t="s">
        <v>324</v>
      </c>
      <c r="F1321" s="43" t="s">
        <v>324</v>
      </c>
      <c r="G1321" s="43" t="s">
        <v>322</v>
      </c>
      <c r="H1321" s="43" t="s">
        <v>324</v>
      </c>
      <c r="I1321" s="43" t="s">
        <v>323</v>
      </c>
      <c r="J1321" s="43" t="s">
        <v>324</v>
      </c>
      <c r="K1321" s="43" t="s">
        <v>323</v>
      </c>
      <c r="L1321" s="43" t="s">
        <v>324</v>
      </c>
      <c r="M1321" s="43"/>
      <c r="N1321" s="43"/>
      <c r="O1321" s="43"/>
      <c r="P1321" s="43"/>
      <c r="Q1321" s="43"/>
      <c r="R1321" s="43"/>
      <c r="S1321" s="43"/>
      <c r="T1321" s="43"/>
      <c r="U1321" s="43"/>
      <c r="V1321" s="43"/>
      <c r="W1321" s="43"/>
      <c r="X1321" s="43"/>
      <c r="Y1321" s="43"/>
      <c r="Z1321" s="43"/>
      <c r="AA1321" s="43"/>
      <c r="AB1321" s="43"/>
      <c r="AC1321" s="43"/>
      <c r="AD1321" s="43"/>
      <c r="AE1321" s="43"/>
      <c r="AF1321" s="43"/>
      <c r="AG1321" s="43"/>
      <c r="AH1321" s="43"/>
      <c r="AI1321" s="43"/>
      <c r="AJ1321" s="43"/>
      <c r="AK1321" s="43"/>
      <c r="AL1321" s="43"/>
      <c r="AM1321" s="43"/>
      <c r="AN1321" s="43"/>
      <c r="AO1321" s="43"/>
      <c r="AP1321" s="43"/>
      <c r="AQ1321" s="43"/>
      <c r="AR1321" s="261" t="e">
        <v>#N/A</v>
      </c>
    </row>
    <row r="1322" spans="1:44" s="261" customFormat="1">
      <c r="A1322" s="43">
        <v>120522</v>
      </c>
      <c r="B1322" s="43" t="s">
        <v>3767</v>
      </c>
      <c r="C1322" s="43" t="s">
        <v>324</v>
      </c>
      <c r="D1322" s="43" t="s">
        <v>324</v>
      </c>
      <c r="E1322" s="43" t="s">
        <v>322</v>
      </c>
      <c r="F1322" s="43" t="s">
        <v>322</v>
      </c>
      <c r="G1322" s="43" t="s">
        <v>322</v>
      </c>
      <c r="H1322" s="43" t="s">
        <v>324</v>
      </c>
      <c r="I1322" s="43" t="s">
        <v>324</v>
      </c>
      <c r="J1322" s="43" t="s">
        <v>324</v>
      </c>
      <c r="K1322" s="43" t="s">
        <v>323</v>
      </c>
      <c r="L1322" s="43" t="s">
        <v>323</v>
      </c>
      <c r="M1322" s="43"/>
      <c r="N1322" s="43"/>
      <c r="O1322" s="43"/>
      <c r="P1322" s="43"/>
      <c r="Q1322" s="43"/>
      <c r="R1322" s="43"/>
      <c r="S1322" s="43"/>
      <c r="T1322" s="43"/>
      <c r="U1322" s="43"/>
      <c r="V1322" s="43"/>
      <c r="W1322" s="43"/>
      <c r="X1322" s="43"/>
      <c r="Y1322" s="43"/>
      <c r="Z1322" s="43"/>
      <c r="AA1322" s="43"/>
      <c r="AB1322" s="43"/>
      <c r="AC1322" s="43"/>
      <c r="AD1322" s="43"/>
      <c r="AE1322" s="43"/>
      <c r="AF1322" s="43"/>
      <c r="AG1322" s="43"/>
      <c r="AH1322" s="43"/>
      <c r="AI1322" s="43"/>
      <c r="AJ1322" s="43"/>
      <c r="AK1322" s="43"/>
      <c r="AL1322" s="43"/>
      <c r="AM1322" s="43"/>
      <c r="AN1322" s="43"/>
      <c r="AO1322" s="43"/>
      <c r="AP1322" s="43"/>
      <c r="AQ1322" s="43"/>
      <c r="AR1322" s="261" t="e">
        <v>#N/A</v>
      </c>
    </row>
    <row r="1323" spans="1:44" s="261" customFormat="1">
      <c r="A1323" s="43">
        <v>120524</v>
      </c>
      <c r="B1323" s="43" t="s">
        <v>3767</v>
      </c>
      <c r="C1323" s="43" t="s">
        <v>324</v>
      </c>
      <c r="D1323" s="43" t="s">
        <v>322</v>
      </c>
      <c r="E1323" s="43" t="s">
        <v>324</v>
      </c>
      <c r="F1323" s="43" t="s">
        <v>324</v>
      </c>
      <c r="G1323" s="43" t="s">
        <v>324</v>
      </c>
      <c r="H1323" s="43" t="s">
        <v>322</v>
      </c>
      <c r="I1323" s="43" t="s">
        <v>323</v>
      </c>
      <c r="J1323" s="43" t="s">
        <v>322</v>
      </c>
      <c r="K1323" s="43" t="s">
        <v>323</v>
      </c>
      <c r="L1323" s="43" t="s">
        <v>323</v>
      </c>
      <c r="M1323" s="43"/>
      <c r="N1323" s="43"/>
      <c r="O1323" s="43"/>
      <c r="P1323" s="43"/>
      <c r="Q1323" s="43"/>
      <c r="R1323" s="43"/>
      <c r="S1323" s="43"/>
      <c r="T1323" s="43"/>
      <c r="U1323" s="43"/>
      <c r="V1323" s="43"/>
      <c r="W1323" s="43"/>
      <c r="X1323" s="43"/>
      <c r="Y1323" s="43"/>
      <c r="Z1323" s="43"/>
      <c r="AA1323" s="43"/>
      <c r="AB1323" s="43"/>
      <c r="AC1323" s="43"/>
      <c r="AD1323" s="43"/>
      <c r="AE1323" s="43"/>
      <c r="AF1323" s="43"/>
      <c r="AG1323" s="43"/>
      <c r="AH1323" s="43"/>
      <c r="AI1323" s="43"/>
      <c r="AJ1323" s="43"/>
      <c r="AK1323" s="43"/>
      <c r="AL1323" s="43"/>
      <c r="AM1323" s="43"/>
      <c r="AN1323" s="43"/>
      <c r="AO1323" s="43"/>
      <c r="AP1323" s="43"/>
      <c r="AQ1323" s="43"/>
      <c r="AR1323" s="261" t="e">
        <v>#N/A</v>
      </c>
    </row>
    <row r="1324" spans="1:44" s="261" customFormat="1">
      <c r="A1324" s="43">
        <v>120542</v>
      </c>
      <c r="B1324" s="43" t="s">
        <v>3767</v>
      </c>
      <c r="C1324" s="43" t="s">
        <v>323</v>
      </c>
      <c r="D1324" s="43" t="s">
        <v>322</v>
      </c>
      <c r="E1324" s="43" t="s">
        <v>324</v>
      </c>
      <c r="F1324" s="43" t="s">
        <v>322</v>
      </c>
      <c r="G1324" s="43" t="s">
        <v>324</v>
      </c>
      <c r="H1324" s="43" t="s">
        <v>324</v>
      </c>
      <c r="I1324" s="43" t="s">
        <v>322</v>
      </c>
      <c r="J1324" s="43" t="s">
        <v>322</v>
      </c>
      <c r="K1324" s="43" t="s">
        <v>324</v>
      </c>
      <c r="L1324" s="43" t="s">
        <v>322</v>
      </c>
      <c r="M1324" s="43"/>
      <c r="N1324" s="43"/>
      <c r="O1324" s="43"/>
      <c r="P1324" s="43"/>
      <c r="Q1324" s="43"/>
      <c r="R1324" s="43"/>
      <c r="S1324" s="43"/>
      <c r="T1324" s="43"/>
      <c r="U1324" s="43"/>
      <c r="V1324" s="43"/>
      <c r="W1324" s="43"/>
      <c r="X1324" s="43"/>
      <c r="Y1324" s="43"/>
      <c r="Z1324" s="43"/>
      <c r="AA1324" s="43"/>
      <c r="AB1324" s="43"/>
      <c r="AC1324" s="43"/>
      <c r="AD1324" s="43"/>
      <c r="AE1324" s="43"/>
      <c r="AF1324" s="43"/>
      <c r="AG1324" s="43"/>
      <c r="AH1324" s="43"/>
      <c r="AI1324" s="43"/>
      <c r="AJ1324" s="43"/>
      <c r="AK1324" s="43"/>
      <c r="AL1324" s="43"/>
      <c r="AM1324" s="43"/>
      <c r="AN1324" s="43"/>
      <c r="AO1324" s="43"/>
      <c r="AP1324" s="43"/>
      <c r="AQ1324" s="43"/>
      <c r="AR1324" s="261" t="e">
        <v>#N/A</v>
      </c>
    </row>
    <row r="1325" spans="1:44" s="261" customFormat="1">
      <c r="A1325" s="43">
        <v>120568</v>
      </c>
      <c r="B1325" s="43" t="s">
        <v>3767</v>
      </c>
      <c r="C1325" s="43" t="s">
        <v>324</v>
      </c>
      <c r="D1325" s="43" t="s">
        <v>322</v>
      </c>
      <c r="E1325" s="43" t="s">
        <v>322</v>
      </c>
      <c r="F1325" s="43" t="s">
        <v>324</v>
      </c>
      <c r="G1325" s="43" t="s">
        <v>322</v>
      </c>
      <c r="H1325" s="43" t="s">
        <v>324</v>
      </c>
      <c r="I1325" s="43" t="s">
        <v>324</v>
      </c>
      <c r="J1325" s="43" t="s">
        <v>323</v>
      </c>
      <c r="K1325" s="43" t="s">
        <v>323</v>
      </c>
      <c r="L1325" s="43" t="s">
        <v>324</v>
      </c>
      <c r="M1325" s="43"/>
      <c r="N1325" s="43"/>
      <c r="O1325" s="43"/>
      <c r="P1325" s="43"/>
      <c r="Q1325" s="43"/>
      <c r="R1325" s="43"/>
      <c r="S1325" s="43"/>
      <c r="T1325" s="43"/>
      <c r="U1325" s="43"/>
      <c r="V1325" s="43"/>
      <c r="W1325" s="43"/>
      <c r="X1325" s="43"/>
      <c r="Y1325" s="43"/>
      <c r="Z1325" s="43"/>
      <c r="AA1325" s="43"/>
      <c r="AB1325" s="43"/>
      <c r="AC1325" s="43"/>
      <c r="AD1325" s="43"/>
      <c r="AE1325" s="43"/>
      <c r="AF1325" s="43"/>
      <c r="AG1325" s="43"/>
      <c r="AH1325" s="43"/>
      <c r="AI1325" s="43"/>
      <c r="AJ1325" s="43"/>
      <c r="AK1325" s="43"/>
      <c r="AL1325" s="43"/>
      <c r="AM1325" s="43"/>
      <c r="AN1325" s="43"/>
      <c r="AO1325" s="43"/>
      <c r="AP1325" s="43"/>
      <c r="AQ1325" s="43"/>
      <c r="AR1325" s="261" t="e">
        <v>#N/A</v>
      </c>
    </row>
    <row r="1326" spans="1:44" s="261" customFormat="1">
      <c r="A1326" s="43">
        <v>120623</v>
      </c>
      <c r="B1326" s="43" t="s">
        <v>3767</v>
      </c>
      <c r="C1326" s="43" t="s">
        <v>324</v>
      </c>
      <c r="D1326" s="43" t="s">
        <v>322</v>
      </c>
      <c r="E1326" s="43" t="s">
        <v>322</v>
      </c>
      <c r="F1326" s="43" t="s">
        <v>322</v>
      </c>
      <c r="G1326" s="43" t="s">
        <v>322</v>
      </c>
      <c r="H1326" s="43" t="s">
        <v>324</v>
      </c>
      <c r="I1326" s="43" t="s">
        <v>324</v>
      </c>
      <c r="J1326" s="43" t="s">
        <v>323</v>
      </c>
      <c r="K1326" s="43" t="s">
        <v>323</v>
      </c>
      <c r="L1326" s="43" t="s">
        <v>323</v>
      </c>
      <c r="M1326" s="43"/>
      <c r="N1326" s="43"/>
      <c r="O1326" s="43"/>
      <c r="P1326" s="43"/>
      <c r="Q1326" s="43"/>
      <c r="R1326" s="43"/>
      <c r="S1326" s="43"/>
      <c r="T1326" s="43"/>
      <c r="U1326" s="43"/>
      <c r="V1326" s="43"/>
      <c r="W1326" s="43"/>
      <c r="X1326" s="43"/>
      <c r="Y1326" s="43"/>
      <c r="Z1326" s="43"/>
      <c r="AA1326" s="43"/>
      <c r="AB1326" s="43"/>
      <c r="AC1326" s="43"/>
      <c r="AD1326" s="43"/>
      <c r="AE1326" s="43"/>
      <c r="AF1326" s="43"/>
      <c r="AG1326" s="43"/>
      <c r="AH1326" s="43"/>
      <c r="AI1326" s="43"/>
      <c r="AJ1326" s="43"/>
      <c r="AK1326" s="43"/>
      <c r="AL1326" s="43"/>
      <c r="AM1326" s="43"/>
      <c r="AN1326" s="43"/>
      <c r="AO1326" s="43"/>
      <c r="AP1326" s="43"/>
      <c r="AQ1326" s="43"/>
      <c r="AR1326" s="261" t="e">
        <v>#N/A</v>
      </c>
    </row>
    <row r="1327" spans="1:44" s="261" customFormat="1">
      <c r="A1327" s="43">
        <v>120660</v>
      </c>
      <c r="B1327" s="43" t="s">
        <v>3767</v>
      </c>
      <c r="C1327" s="43" t="s">
        <v>323</v>
      </c>
      <c r="D1327" s="43" t="s">
        <v>324</v>
      </c>
      <c r="E1327" s="43" t="s">
        <v>322</v>
      </c>
      <c r="F1327" s="43" t="s">
        <v>324</v>
      </c>
      <c r="G1327" s="43" t="s">
        <v>324</v>
      </c>
      <c r="H1327" s="43" t="s">
        <v>323</v>
      </c>
      <c r="I1327" s="43" t="s">
        <v>324</v>
      </c>
      <c r="J1327" s="43" t="s">
        <v>323</v>
      </c>
      <c r="K1327" s="43" t="s">
        <v>323</v>
      </c>
      <c r="L1327" s="43" t="s">
        <v>324</v>
      </c>
      <c r="M1327" s="43"/>
      <c r="N1327" s="43"/>
      <c r="O1327" s="43"/>
      <c r="P1327" s="43"/>
      <c r="Q1327" s="43"/>
      <c r="R1327" s="43"/>
      <c r="S1327" s="43"/>
      <c r="T1327" s="43"/>
      <c r="U1327" s="43"/>
      <c r="V1327" s="43"/>
      <c r="W1327" s="43"/>
      <c r="X1327" s="43"/>
      <c r="Y1327" s="43"/>
      <c r="Z1327" s="43"/>
      <c r="AA1327" s="43"/>
      <c r="AB1327" s="43"/>
      <c r="AC1327" s="43"/>
      <c r="AD1327" s="43"/>
      <c r="AE1327" s="43"/>
      <c r="AF1327" s="43"/>
      <c r="AG1327" s="43"/>
      <c r="AH1327" s="43"/>
      <c r="AI1327" s="43"/>
      <c r="AJ1327" s="43"/>
      <c r="AK1327" s="43"/>
      <c r="AL1327" s="43"/>
      <c r="AM1327" s="43"/>
      <c r="AN1327" s="43"/>
      <c r="AO1327" s="43"/>
      <c r="AP1327" s="43"/>
      <c r="AQ1327" s="43"/>
      <c r="AR1327" s="261" t="e">
        <v>#N/A</v>
      </c>
    </row>
    <row r="1328" spans="1:44" s="261" customFormat="1">
      <c r="A1328" s="43">
        <v>120666</v>
      </c>
      <c r="B1328" s="43" t="s">
        <v>3767</v>
      </c>
      <c r="C1328" s="43" t="s">
        <v>324</v>
      </c>
      <c r="D1328" s="43" t="s">
        <v>324</v>
      </c>
      <c r="E1328" s="43" t="s">
        <v>324</v>
      </c>
      <c r="F1328" s="43" t="s">
        <v>324</v>
      </c>
      <c r="G1328" s="43" t="s">
        <v>324</v>
      </c>
      <c r="H1328" s="43" t="s">
        <v>323</v>
      </c>
      <c r="I1328" s="43" t="s">
        <v>323</v>
      </c>
      <c r="J1328" s="43" t="s">
        <v>323</v>
      </c>
      <c r="K1328" s="43" t="s">
        <v>323</v>
      </c>
      <c r="L1328" s="43" t="s">
        <v>323</v>
      </c>
      <c r="M1328" s="43"/>
      <c r="N1328" s="43"/>
      <c r="O1328" s="43"/>
      <c r="P1328" s="43"/>
      <c r="Q1328" s="43"/>
      <c r="R1328" s="43"/>
      <c r="S1328" s="43"/>
      <c r="T1328" s="43"/>
      <c r="U1328" s="43"/>
      <c r="V1328" s="43"/>
      <c r="W1328" s="43"/>
      <c r="X1328" s="43"/>
      <c r="Y1328" s="43"/>
      <c r="Z1328" s="43"/>
      <c r="AA1328" s="43"/>
      <c r="AB1328" s="43"/>
      <c r="AC1328" s="43"/>
      <c r="AD1328" s="43"/>
      <c r="AE1328" s="43"/>
      <c r="AF1328" s="43"/>
      <c r="AG1328" s="43"/>
      <c r="AH1328" s="43"/>
      <c r="AI1328" s="43"/>
      <c r="AJ1328" s="43"/>
      <c r="AK1328" s="43"/>
      <c r="AL1328" s="43"/>
      <c r="AM1328" s="43"/>
      <c r="AN1328" s="43"/>
      <c r="AO1328" s="43"/>
      <c r="AP1328" s="43"/>
      <c r="AQ1328" s="43"/>
      <c r="AR1328" s="261" t="e">
        <v>#N/A</v>
      </c>
    </row>
    <row r="1329" spans="1:44" s="261" customFormat="1">
      <c r="A1329" s="43">
        <v>120725</v>
      </c>
      <c r="B1329" s="43" t="s">
        <v>3767</v>
      </c>
      <c r="C1329" s="43" t="s">
        <v>323</v>
      </c>
      <c r="D1329" s="43" t="s">
        <v>322</v>
      </c>
      <c r="E1329" s="43" t="s">
        <v>324</v>
      </c>
      <c r="F1329" s="43" t="s">
        <v>324</v>
      </c>
      <c r="G1329" s="43" t="s">
        <v>322</v>
      </c>
      <c r="H1329" s="43" t="s">
        <v>323</v>
      </c>
      <c r="I1329" s="43" t="s">
        <v>323</v>
      </c>
      <c r="J1329" s="43" t="s">
        <v>324</v>
      </c>
      <c r="K1329" s="43" t="s">
        <v>323</v>
      </c>
      <c r="L1329" s="43" t="s">
        <v>324</v>
      </c>
      <c r="M1329" s="43"/>
      <c r="N1329" s="43"/>
      <c r="O1329" s="43"/>
      <c r="P1329" s="43"/>
      <c r="Q1329" s="43"/>
      <c r="R1329" s="43"/>
      <c r="S1329" s="43"/>
      <c r="T1329" s="43"/>
      <c r="U1329" s="43"/>
      <c r="V1329" s="43"/>
      <c r="W1329" s="43"/>
      <c r="X1329" s="43"/>
      <c r="Y1329" s="43"/>
      <c r="Z1329" s="43"/>
      <c r="AA1329" s="43"/>
      <c r="AB1329" s="43"/>
      <c r="AC1329" s="43"/>
      <c r="AD1329" s="43"/>
      <c r="AE1329" s="43"/>
      <c r="AF1329" s="43"/>
      <c r="AG1329" s="43"/>
      <c r="AH1329" s="43"/>
      <c r="AI1329" s="43"/>
      <c r="AJ1329" s="43"/>
      <c r="AK1329" s="43"/>
      <c r="AL1329" s="43"/>
      <c r="AM1329" s="43"/>
      <c r="AN1329" s="43"/>
      <c r="AO1329" s="43"/>
      <c r="AP1329" s="43"/>
      <c r="AQ1329" s="43"/>
      <c r="AR1329" s="261" t="e">
        <v>#N/A</v>
      </c>
    </row>
    <row r="1330" spans="1:44" s="261" customFormat="1">
      <c r="A1330" s="43">
        <v>120773</v>
      </c>
      <c r="B1330" s="43" t="s">
        <v>3767</v>
      </c>
      <c r="C1330" s="43" t="s">
        <v>323</v>
      </c>
      <c r="D1330" s="43" t="s">
        <v>322</v>
      </c>
      <c r="E1330" s="43" t="s">
        <v>324</v>
      </c>
      <c r="F1330" s="43" t="s">
        <v>324</v>
      </c>
      <c r="G1330" s="43" t="s">
        <v>324</v>
      </c>
      <c r="H1330" s="43" t="s">
        <v>323</v>
      </c>
      <c r="I1330" s="43" t="s">
        <v>323</v>
      </c>
      <c r="J1330" s="43" t="s">
        <v>323</v>
      </c>
      <c r="K1330" s="43" t="s">
        <v>323</v>
      </c>
      <c r="L1330" s="43" t="s">
        <v>323</v>
      </c>
      <c r="M1330" s="43"/>
      <c r="N1330" s="43"/>
      <c r="O1330" s="43"/>
      <c r="P1330" s="43"/>
      <c r="Q1330" s="43"/>
      <c r="R1330" s="43"/>
      <c r="S1330" s="43"/>
      <c r="T1330" s="43"/>
      <c r="U1330" s="43"/>
      <c r="V1330" s="43"/>
      <c r="W1330" s="43"/>
      <c r="X1330" s="43"/>
      <c r="Y1330" s="43"/>
      <c r="Z1330" s="43"/>
      <c r="AA1330" s="43"/>
      <c r="AB1330" s="43"/>
      <c r="AC1330" s="43"/>
      <c r="AD1330" s="43"/>
      <c r="AE1330" s="43"/>
      <c r="AF1330" s="43"/>
      <c r="AG1330" s="43"/>
      <c r="AH1330" s="43"/>
      <c r="AI1330" s="43"/>
      <c r="AJ1330" s="43"/>
      <c r="AK1330" s="43"/>
      <c r="AL1330" s="43"/>
      <c r="AM1330" s="43"/>
      <c r="AN1330" s="43"/>
      <c r="AO1330" s="43"/>
      <c r="AP1330" s="43"/>
      <c r="AQ1330" s="43"/>
      <c r="AR1330" s="261" t="e">
        <v>#N/A</v>
      </c>
    </row>
    <row r="1331" spans="1:44" s="261" customFormat="1">
      <c r="A1331" s="43">
        <v>120790</v>
      </c>
      <c r="B1331" s="43" t="s">
        <v>3767</v>
      </c>
      <c r="C1331" s="43" t="s">
        <v>324</v>
      </c>
      <c r="D1331" s="43" t="s">
        <v>322</v>
      </c>
      <c r="E1331" s="43" t="s">
        <v>324</v>
      </c>
      <c r="F1331" s="43" t="s">
        <v>324</v>
      </c>
      <c r="G1331" s="43" t="s">
        <v>324</v>
      </c>
      <c r="H1331" s="43" t="s">
        <v>323</v>
      </c>
      <c r="I1331" s="43" t="s">
        <v>323</v>
      </c>
      <c r="J1331" s="43" t="s">
        <v>324</v>
      </c>
      <c r="K1331" s="43" t="s">
        <v>323</v>
      </c>
      <c r="L1331" s="43" t="s">
        <v>323</v>
      </c>
      <c r="M1331" s="43"/>
      <c r="N1331" s="43"/>
      <c r="O1331" s="43"/>
      <c r="P1331" s="43"/>
      <c r="Q1331" s="43"/>
      <c r="R1331" s="43"/>
      <c r="S1331" s="43"/>
      <c r="T1331" s="43"/>
      <c r="U1331" s="43"/>
      <c r="V1331" s="43"/>
      <c r="W1331" s="43"/>
      <c r="X1331" s="43"/>
      <c r="Y1331" s="43"/>
      <c r="Z1331" s="43"/>
      <c r="AA1331" s="43"/>
      <c r="AB1331" s="43"/>
      <c r="AC1331" s="43"/>
      <c r="AD1331" s="43"/>
      <c r="AE1331" s="43"/>
      <c r="AF1331" s="43"/>
      <c r="AG1331" s="43"/>
      <c r="AH1331" s="43"/>
      <c r="AI1331" s="43"/>
      <c r="AJ1331" s="43"/>
      <c r="AK1331" s="43"/>
      <c r="AL1331" s="43"/>
      <c r="AM1331" s="43"/>
      <c r="AN1331" s="43"/>
      <c r="AO1331" s="43"/>
      <c r="AP1331" s="43"/>
      <c r="AQ1331" s="43"/>
      <c r="AR1331" s="261" t="e">
        <v>#N/A</v>
      </c>
    </row>
    <row r="1332" spans="1:44" s="261" customFormat="1">
      <c r="A1332" s="43">
        <v>120792</v>
      </c>
      <c r="B1332" s="43" t="s">
        <v>3767</v>
      </c>
      <c r="C1332" s="43" t="s">
        <v>324</v>
      </c>
      <c r="D1332" s="43" t="s">
        <v>324</v>
      </c>
      <c r="E1332" s="43" t="s">
        <v>324</v>
      </c>
      <c r="F1332" s="43" t="s">
        <v>324</v>
      </c>
      <c r="G1332" s="43" t="s">
        <v>324</v>
      </c>
      <c r="H1332" s="43" t="s">
        <v>323</v>
      </c>
      <c r="I1332" s="43" t="s">
        <v>323</v>
      </c>
      <c r="J1332" s="43" t="s">
        <v>323</v>
      </c>
      <c r="K1332" s="43" t="s">
        <v>323</v>
      </c>
      <c r="L1332" s="43" t="s">
        <v>323</v>
      </c>
      <c r="M1332" s="43"/>
      <c r="N1332" s="43"/>
      <c r="O1332" s="43"/>
      <c r="P1332" s="43"/>
      <c r="Q1332" s="43"/>
      <c r="R1332" s="43"/>
      <c r="S1332" s="43"/>
      <c r="T1332" s="43"/>
      <c r="U1332" s="43"/>
      <c r="V1332" s="43"/>
      <c r="W1332" s="43"/>
      <c r="X1332" s="43"/>
      <c r="Y1332" s="43"/>
      <c r="Z1332" s="43"/>
      <c r="AA1332" s="43"/>
      <c r="AB1332" s="43"/>
      <c r="AC1332" s="43"/>
      <c r="AD1332" s="43"/>
      <c r="AE1332" s="43"/>
      <c r="AF1332" s="43"/>
      <c r="AG1332" s="43"/>
      <c r="AH1332" s="43"/>
      <c r="AI1332" s="43"/>
      <c r="AJ1332" s="43"/>
      <c r="AK1332" s="43"/>
      <c r="AL1332" s="43"/>
      <c r="AM1332" s="43"/>
      <c r="AN1332" s="43"/>
      <c r="AO1332" s="43"/>
      <c r="AP1332" s="43"/>
      <c r="AQ1332" s="43"/>
      <c r="AR1332" s="261" t="e">
        <v>#N/A</v>
      </c>
    </row>
    <row r="1333" spans="1:44" s="261" customFormat="1">
      <c r="A1333" s="43">
        <v>120843</v>
      </c>
      <c r="B1333" s="43" t="s">
        <v>3767</v>
      </c>
      <c r="C1333" s="43" t="s">
        <v>324</v>
      </c>
      <c r="D1333" s="43" t="s">
        <v>322</v>
      </c>
      <c r="E1333" s="43" t="s">
        <v>324</v>
      </c>
      <c r="F1333" s="43" t="s">
        <v>322</v>
      </c>
      <c r="G1333" s="43" t="s">
        <v>323</v>
      </c>
      <c r="H1333" s="43" t="s">
        <v>324</v>
      </c>
      <c r="I1333" s="43" t="s">
        <v>323</v>
      </c>
      <c r="J1333" s="43" t="s">
        <v>322</v>
      </c>
      <c r="K1333" s="43" t="s">
        <v>323</v>
      </c>
      <c r="L1333" s="43" t="s">
        <v>322</v>
      </c>
      <c r="M1333" s="43"/>
      <c r="N1333" s="43"/>
      <c r="O1333" s="43"/>
      <c r="P1333" s="43"/>
      <c r="Q1333" s="43"/>
      <c r="R1333" s="43"/>
      <c r="S1333" s="43"/>
      <c r="T1333" s="43"/>
      <c r="U1333" s="43"/>
      <c r="V1333" s="43"/>
      <c r="W1333" s="43"/>
      <c r="X1333" s="43"/>
      <c r="Y1333" s="43"/>
      <c r="Z1333" s="43"/>
      <c r="AA1333" s="43"/>
      <c r="AB1333" s="43"/>
      <c r="AC1333" s="43"/>
      <c r="AD1333" s="43"/>
      <c r="AE1333" s="43"/>
      <c r="AF1333" s="43"/>
      <c r="AG1333" s="43"/>
      <c r="AH1333" s="43"/>
      <c r="AI1333" s="43"/>
      <c r="AJ1333" s="43"/>
      <c r="AK1333" s="43"/>
      <c r="AL1333" s="43"/>
      <c r="AM1333" s="43"/>
      <c r="AN1333" s="43"/>
      <c r="AO1333" s="43"/>
      <c r="AP1333" s="43"/>
      <c r="AQ1333" s="43"/>
      <c r="AR1333" s="261" t="e">
        <v>#N/A</v>
      </c>
    </row>
    <row r="1334" spans="1:44" s="261" customFormat="1">
      <c r="A1334" s="43">
        <v>120862</v>
      </c>
      <c r="B1334" s="43" t="s">
        <v>3767</v>
      </c>
      <c r="C1334" s="43" t="s">
        <v>324</v>
      </c>
      <c r="D1334" s="43" t="s">
        <v>324</v>
      </c>
      <c r="E1334" s="43" t="s">
        <v>324</v>
      </c>
      <c r="F1334" s="43" t="s">
        <v>322</v>
      </c>
      <c r="G1334" s="43" t="s">
        <v>324</v>
      </c>
      <c r="H1334" s="43" t="s">
        <v>324</v>
      </c>
      <c r="I1334" s="43" t="s">
        <v>324</v>
      </c>
      <c r="J1334" s="43" t="s">
        <v>322</v>
      </c>
      <c r="K1334" s="43" t="s">
        <v>322</v>
      </c>
      <c r="L1334" s="43" t="s">
        <v>324</v>
      </c>
      <c r="M1334" s="43"/>
      <c r="N1334" s="43"/>
      <c r="O1334" s="43"/>
      <c r="P1334" s="43"/>
      <c r="Q1334" s="43"/>
      <c r="R1334" s="43"/>
      <c r="S1334" s="43"/>
      <c r="T1334" s="43"/>
      <c r="U1334" s="43"/>
      <c r="V1334" s="43"/>
      <c r="W1334" s="43"/>
      <c r="X1334" s="43"/>
      <c r="Y1334" s="43"/>
      <c r="Z1334" s="43"/>
      <c r="AA1334" s="43"/>
      <c r="AB1334" s="43"/>
      <c r="AC1334" s="43"/>
      <c r="AD1334" s="43"/>
      <c r="AE1334" s="43"/>
      <c r="AF1334" s="43"/>
      <c r="AG1334" s="43"/>
      <c r="AH1334" s="43"/>
      <c r="AI1334" s="43"/>
      <c r="AJ1334" s="43"/>
      <c r="AK1334" s="43"/>
      <c r="AL1334" s="43"/>
      <c r="AM1334" s="43"/>
      <c r="AN1334" s="43"/>
      <c r="AO1334" s="43"/>
      <c r="AP1334" s="43"/>
      <c r="AQ1334" s="43"/>
      <c r="AR1334" s="261" t="e">
        <v>#N/A</v>
      </c>
    </row>
    <row r="1335" spans="1:44" s="261" customFormat="1">
      <c r="A1335" s="43">
        <v>120871</v>
      </c>
      <c r="B1335" s="43" t="s">
        <v>3767</v>
      </c>
      <c r="C1335" s="43" t="s">
        <v>324</v>
      </c>
      <c r="D1335" s="43" t="s">
        <v>322</v>
      </c>
      <c r="E1335" s="43" t="s">
        <v>322</v>
      </c>
      <c r="F1335" s="43" t="s">
        <v>322</v>
      </c>
      <c r="G1335" s="43" t="s">
        <v>324</v>
      </c>
      <c r="H1335" s="43" t="s">
        <v>324</v>
      </c>
      <c r="I1335" s="43" t="s">
        <v>323</v>
      </c>
      <c r="J1335" s="43" t="s">
        <v>323</v>
      </c>
      <c r="K1335" s="43" t="s">
        <v>323</v>
      </c>
      <c r="L1335" s="43" t="s">
        <v>322</v>
      </c>
      <c r="M1335" s="43"/>
      <c r="N1335" s="43"/>
      <c r="O1335" s="43"/>
      <c r="P1335" s="43"/>
      <c r="Q1335" s="43"/>
      <c r="R1335" s="43"/>
      <c r="S1335" s="43"/>
      <c r="T1335" s="43"/>
      <c r="U1335" s="43"/>
      <c r="V1335" s="43"/>
      <c r="W1335" s="43"/>
      <c r="X1335" s="43"/>
      <c r="Y1335" s="43"/>
      <c r="Z1335" s="43"/>
      <c r="AA1335" s="43"/>
      <c r="AB1335" s="43"/>
      <c r="AC1335" s="43"/>
      <c r="AD1335" s="43"/>
      <c r="AE1335" s="43"/>
      <c r="AF1335" s="43"/>
      <c r="AG1335" s="43"/>
      <c r="AH1335" s="43"/>
      <c r="AI1335" s="43"/>
      <c r="AJ1335" s="43"/>
      <c r="AK1335" s="43"/>
      <c r="AL1335" s="43"/>
      <c r="AM1335" s="43"/>
      <c r="AN1335" s="43"/>
      <c r="AO1335" s="43"/>
      <c r="AP1335" s="43"/>
      <c r="AQ1335" s="43"/>
      <c r="AR1335" s="261" t="e">
        <v>#N/A</v>
      </c>
    </row>
    <row r="1336" spans="1:44" s="261" customFormat="1">
      <c r="A1336" s="43">
        <v>120904</v>
      </c>
      <c r="B1336" s="43" t="s">
        <v>3767</v>
      </c>
      <c r="C1336" s="43" t="s">
        <v>322</v>
      </c>
      <c r="D1336" s="43" t="s">
        <v>322</v>
      </c>
      <c r="E1336" s="43" t="s">
        <v>324</v>
      </c>
      <c r="F1336" s="43" t="s">
        <v>324</v>
      </c>
      <c r="G1336" s="43" t="s">
        <v>322</v>
      </c>
      <c r="H1336" s="43" t="s">
        <v>324</v>
      </c>
      <c r="I1336" s="43" t="s">
        <v>323</v>
      </c>
      <c r="J1336" s="43" t="s">
        <v>324</v>
      </c>
      <c r="K1336" s="43" t="s">
        <v>323</v>
      </c>
      <c r="L1336" s="43" t="s">
        <v>323</v>
      </c>
      <c r="M1336" s="43"/>
      <c r="N1336" s="43"/>
      <c r="O1336" s="43"/>
      <c r="P1336" s="43"/>
      <c r="Q1336" s="43"/>
      <c r="R1336" s="43"/>
      <c r="S1336" s="43"/>
      <c r="T1336" s="43"/>
      <c r="U1336" s="43"/>
      <c r="V1336" s="43"/>
      <c r="W1336" s="43"/>
      <c r="X1336" s="43"/>
      <c r="Y1336" s="43"/>
      <c r="Z1336" s="43"/>
      <c r="AA1336" s="43"/>
      <c r="AB1336" s="43"/>
      <c r="AC1336" s="43"/>
      <c r="AD1336" s="43"/>
      <c r="AE1336" s="43"/>
      <c r="AF1336" s="43"/>
      <c r="AG1336" s="43"/>
      <c r="AH1336" s="43"/>
      <c r="AI1336" s="43"/>
      <c r="AJ1336" s="43"/>
      <c r="AK1336" s="43"/>
      <c r="AL1336" s="43"/>
      <c r="AM1336" s="43"/>
      <c r="AN1336" s="43"/>
      <c r="AO1336" s="43"/>
      <c r="AP1336" s="43"/>
      <c r="AQ1336" s="43"/>
      <c r="AR1336" s="261" t="e">
        <v>#N/A</v>
      </c>
    </row>
    <row r="1337" spans="1:44" s="261" customFormat="1">
      <c r="A1337" s="43">
        <v>120986</v>
      </c>
      <c r="B1337" s="43" t="s">
        <v>3767</v>
      </c>
      <c r="C1337" s="43" t="s">
        <v>324</v>
      </c>
      <c r="D1337" s="43" t="s">
        <v>322</v>
      </c>
      <c r="E1337" s="43" t="s">
        <v>322</v>
      </c>
      <c r="F1337" s="43" t="s">
        <v>322</v>
      </c>
      <c r="G1337" s="43" t="s">
        <v>322</v>
      </c>
      <c r="H1337" s="43" t="s">
        <v>324</v>
      </c>
      <c r="I1337" s="43" t="s">
        <v>324</v>
      </c>
      <c r="J1337" s="43" t="s">
        <v>324</v>
      </c>
      <c r="K1337" s="43" t="s">
        <v>324</v>
      </c>
      <c r="L1337" s="43" t="s">
        <v>323</v>
      </c>
      <c r="M1337" s="43"/>
      <c r="N1337" s="43"/>
      <c r="O1337" s="43"/>
      <c r="P1337" s="43"/>
      <c r="Q1337" s="43"/>
      <c r="R1337" s="43"/>
      <c r="S1337" s="43"/>
      <c r="T1337" s="43"/>
      <c r="U1337" s="43"/>
      <c r="V1337" s="43"/>
      <c r="W1337" s="43"/>
      <c r="X1337" s="43"/>
      <c r="Y1337" s="43"/>
      <c r="Z1337" s="43"/>
      <c r="AA1337" s="43"/>
      <c r="AB1337" s="43"/>
      <c r="AC1337" s="43"/>
      <c r="AD1337" s="43"/>
      <c r="AE1337" s="43"/>
      <c r="AF1337" s="43"/>
      <c r="AG1337" s="43"/>
      <c r="AH1337" s="43"/>
      <c r="AI1337" s="43"/>
      <c r="AJ1337" s="43"/>
      <c r="AK1337" s="43"/>
      <c r="AL1337" s="43"/>
      <c r="AM1337" s="43"/>
      <c r="AN1337" s="43"/>
      <c r="AO1337" s="43"/>
      <c r="AP1337" s="43"/>
      <c r="AQ1337" s="43"/>
      <c r="AR1337" s="261" t="e">
        <v>#N/A</v>
      </c>
    </row>
    <row r="1338" spans="1:44" s="261" customFormat="1">
      <c r="A1338" s="43">
        <v>121004</v>
      </c>
      <c r="B1338" s="43" t="s">
        <v>3767</v>
      </c>
      <c r="C1338" s="43" t="s">
        <v>324</v>
      </c>
      <c r="D1338" s="43" t="s">
        <v>322</v>
      </c>
      <c r="E1338" s="43" t="s">
        <v>322</v>
      </c>
      <c r="F1338" s="43" t="s">
        <v>322</v>
      </c>
      <c r="G1338" s="43" t="s">
        <v>324</v>
      </c>
      <c r="H1338" s="43" t="s">
        <v>324</v>
      </c>
      <c r="I1338" s="43" t="s">
        <v>323</v>
      </c>
      <c r="J1338" s="43" t="s">
        <v>323</v>
      </c>
      <c r="K1338" s="43" t="s">
        <v>323</v>
      </c>
      <c r="L1338" s="43" t="s">
        <v>324</v>
      </c>
      <c r="M1338" s="43"/>
      <c r="N1338" s="43"/>
      <c r="O1338" s="43"/>
      <c r="P1338" s="43"/>
      <c r="Q1338" s="43"/>
      <c r="R1338" s="43"/>
      <c r="S1338" s="43"/>
      <c r="T1338" s="43"/>
      <c r="U1338" s="43"/>
      <c r="V1338" s="43"/>
      <c r="W1338" s="43"/>
      <c r="X1338" s="43"/>
      <c r="Y1338" s="43"/>
      <c r="Z1338" s="43"/>
      <c r="AA1338" s="43"/>
      <c r="AB1338" s="43"/>
      <c r="AC1338" s="43"/>
      <c r="AD1338" s="43"/>
      <c r="AE1338" s="43"/>
      <c r="AF1338" s="43"/>
      <c r="AG1338" s="43"/>
      <c r="AH1338" s="43"/>
      <c r="AI1338" s="43"/>
      <c r="AJ1338" s="43"/>
      <c r="AK1338" s="43"/>
      <c r="AL1338" s="43"/>
      <c r="AM1338" s="43"/>
      <c r="AN1338" s="43"/>
      <c r="AO1338" s="43"/>
      <c r="AP1338" s="43"/>
      <c r="AQ1338" s="43"/>
      <c r="AR1338" s="261" t="e">
        <v>#N/A</v>
      </c>
    </row>
    <row r="1339" spans="1:44" s="261" customFormat="1">
      <c r="A1339" s="43">
        <v>121055</v>
      </c>
      <c r="B1339" s="43" t="s">
        <v>3767</v>
      </c>
      <c r="C1339" s="43" t="s">
        <v>322</v>
      </c>
      <c r="D1339" s="43" t="s">
        <v>322</v>
      </c>
      <c r="E1339" s="43" t="s">
        <v>322</v>
      </c>
      <c r="F1339" s="43" t="s">
        <v>322</v>
      </c>
      <c r="G1339" s="43" t="s">
        <v>322</v>
      </c>
      <c r="H1339" s="43" t="s">
        <v>324</v>
      </c>
      <c r="I1339" s="43" t="s">
        <v>324</v>
      </c>
      <c r="J1339" s="43" t="s">
        <v>323</v>
      </c>
      <c r="K1339" s="43" t="s">
        <v>324</v>
      </c>
      <c r="L1339" s="43" t="s">
        <v>323</v>
      </c>
      <c r="M1339" s="43"/>
      <c r="N1339" s="43"/>
      <c r="O1339" s="43"/>
      <c r="P1339" s="43"/>
      <c r="Q1339" s="43"/>
      <c r="R1339" s="43"/>
      <c r="S1339" s="43"/>
      <c r="T1339" s="43"/>
      <c r="U1339" s="43"/>
      <c r="V1339" s="43"/>
      <c r="W1339" s="43"/>
      <c r="X1339" s="43"/>
      <c r="Y1339" s="43"/>
      <c r="Z1339" s="43"/>
      <c r="AA1339" s="43"/>
      <c r="AB1339" s="43"/>
      <c r="AC1339" s="43"/>
      <c r="AD1339" s="43"/>
      <c r="AE1339" s="43"/>
      <c r="AF1339" s="43"/>
      <c r="AG1339" s="43"/>
      <c r="AH1339" s="43"/>
      <c r="AI1339" s="43"/>
      <c r="AJ1339" s="43"/>
      <c r="AK1339" s="43"/>
      <c r="AL1339" s="43"/>
      <c r="AM1339" s="43"/>
      <c r="AN1339" s="43"/>
      <c r="AO1339" s="43"/>
      <c r="AP1339" s="43"/>
      <c r="AQ1339" s="43"/>
      <c r="AR1339" s="261" t="e">
        <v>#N/A</v>
      </c>
    </row>
    <row r="1340" spans="1:44" s="261" customFormat="1">
      <c r="A1340" s="43">
        <v>121069</v>
      </c>
      <c r="B1340" s="43" t="s">
        <v>3767</v>
      </c>
      <c r="C1340" s="43" t="s">
        <v>324</v>
      </c>
      <c r="D1340" s="43" t="s">
        <v>322</v>
      </c>
      <c r="E1340" s="43" t="s">
        <v>322</v>
      </c>
      <c r="F1340" s="43" t="s">
        <v>322</v>
      </c>
      <c r="G1340" s="43" t="s">
        <v>324</v>
      </c>
      <c r="H1340" s="43" t="s">
        <v>324</v>
      </c>
      <c r="I1340" s="43" t="s">
        <v>323</v>
      </c>
      <c r="J1340" s="43" t="s">
        <v>324</v>
      </c>
      <c r="K1340" s="43" t="s">
        <v>324</v>
      </c>
      <c r="L1340" s="43" t="s">
        <v>323</v>
      </c>
      <c r="M1340" s="43"/>
      <c r="N1340" s="43"/>
      <c r="O1340" s="43"/>
      <c r="P1340" s="43"/>
      <c r="Q1340" s="43"/>
      <c r="R1340" s="43"/>
      <c r="S1340" s="43"/>
      <c r="T1340" s="43"/>
      <c r="U1340" s="43"/>
      <c r="V1340" s="43"/>
      <c r="W1340" s="43"/>
      <c r="X1340" s="43"/>
      <c r="Y1340" s="43"/>
      <c r="Z1340" s="43"/>
      <c r="AA1340" s="43"/>
      <c r="AB1340" s="43"/>
      <c r="AC1340" s="43"/>
      <c r="AD1340" s="43"/>
      <c r="AE1340" s="43"/>
      <c r="AF1340" s="43"/>
      <c r="AG1340" s="43"/>
      <c r="AH1340" s="43"/>
      <c r="AI1340" s="43"/>
      <c r="AJ1340" s="43"/>
      <c r="AK1340" s="43"/>
      <c r="AL1340" s="43"/>
      <c r="AM1340" s="43"/>
      <c r="AN1340" s="43"/>
      <c r="AO1340" s="43"/>
      <c r="AP1340" s="43"/>
      <c r="AQ1340" s="43"/>
      <c r="AR1340" s="261" t="e">
        <v>#N/A</v>
      </c>
    </row>
    <row r="1341" spans="1:44" s="261" customFormat="1">
      <c r="A1341" s="43">
        <v>121088</v>
      </c>
      <c r="B1341" s="43" t="s">
        <v>3767</v>
      </c>
      <c r="C1341" s="43" t="s">
        <v>324</v>
      </c>
      <c r="D1341" s="43" t="s">
        <v>324</v>
      </c>
      <c r="E1341" s="43" t="s">
        <v>324</v>
      </c>
      <c r="F1341" s="43" t="s">
        <v>322</v>
      </c>
      <c r="G1341" s="43" t="s">
        <v>322</v>
      </c>
      <c r="H1341" s="43" t="s">
        <v>323</v>
      </c>
      <c r="I1341" s="43" t="s">
        <v>323</v>
      </c>
      <c r="J1341" s="43" t="s">
        <v>323</v>
      </c>
      <c r="K1341" s="43" t="s">
        <v>322</v>
      </c>
      <c r="L1341" s="43" t="s">
        <v>322</v>
      </c>
      <c r="M1341" s="43"/>
      <c r="N1341" s="43"/>
      <c r="O1341" s="43"/>
      <c r="P1341" s="43"/>
      <c r="Q1341" s="43"/>
      <c r="R1341" s="43"/>
      <c r="S1341" s="43"/>
      <c r="T1341" s="43"/>
      <c r="U1341" s="43"/>
      <c r="V1341" s="43"/>
      <c r="W1341" s="43"/>
      <c r="X1341" s="43"/>
      <c r="Y1341" s="43"/>
      <c r="Z1341" s="43"/>
      <c r="AA1341" s="43"/>
      <c r="AB1341" s="43"/>
      <c r="AC1341" s="43"/>
      <c r="AD1341" s="43"/>
      <c r="AE1341" s="43"/>
      <c r="AF1341" s="43"/>
      <c r="AG1341" s="43"/>
      <c r="AH1341" s="43"/>
      <c r="AI1341" s="43"/>
      <c r="AJ1341" s="43"/>
      <c r="AK1341" s="43"/>
      <c r="AL1341" s="43"/>
      <c r="AM1341" s="43"/>
      <c r="AN1341" s="43"/>
      <c r="AO1341" s="43"/>
      <c r="AP1341" s="43"/>
      <c r="AQ1341" s="43"/>
      <c r="AR1341" s="261" t="e">
        <v>#N/A</v>
      </c>
    </row>
    <row r="1342" spans="1:44" s="261" customFormat="1">
      <c r="A1342" s="43">
        <v>121089</v>
      </c>
      <c r="B1342" s="43" t="s">
        <v>3767</v>
      </c>
      <c r="C1342" s="43" t="s">
        <v>322</v>
      </c>
      <c r="D1342" s="43" t="s">
        <v>322</v>
      </c>
      <c r="E1342" s="43" t="s">
        <v>322</v>
      </c>
      <c r="F1342" s="43" t="s">
        <v>322</v>
      </c>
      <c r="G1342" s="43" t="s">
        <v>322</v>
      </c>
      <c r="H1342" s="43" t="s">
        <v>324</v>
      </c>
      <c r="I1342" s="43" t="s">
        <v>322</v>
      </c>
      <c r="J1342" s="43" t="s">
        <v>322</v>
      </c>
      <c r="K1342" s="43" t="s">
        <v>322</v>
      </c>
      <c r="L1342" s="43" t="s">
        <v>324</v>
      </c>
      <c r="M1342" s="43"/>
      <c r="N1342" s="43"/>
      <c r="O1342" s="43"/>
      <c r="P1342" s="43"/>
      <c r="Q1342" s="43"/>
      <c r="R1342" s="43"/>
      <c r="S1342" s="43"/>
      <c r="T1342" s="43"/>
      <c r="U1342" s="43"/>
      <c r="V1342" s="43"/>
      <c r="W1342" s="43"/>
      <c r="X1342" s="43"/>
      <c r="Y1342" s="43"/>
      <c r="Z1342" s="43"/>
      <c r="AA1342" s="43"/>
      <c r="AB1342" s="43"/>
      <c r="AC1342" s="43"/>
      <c r="AD1342" s="43"/>
      <c r="AE1342" s="43"/>
      <c r="AF1342" s="43"/>
      <c r="AG1342" s="43"/>
      <c r="AH1342" s="43"/>
      <c r="AI1342" s="43"/>
      <c r="AJ1342" s="43"/>
      <c r="AK1342" s="43"/>
      <c r="AL1342" s="43"/>
      <c r="AM1342" s="43"/>
      <c r="AN1342" s="43"/>
      <c r="AO1342" s="43"/>
      <c r="AP1342" s="43"/>
      <c r="AQ1342" s="43"/>
      <c r="AR1342" s="261" t="e">
        <v>#N/A</v>
      </c>
    </row>
    <row r="1343" spans="1:44" s="261" customFormat="1">
      <c r="A1343" s="43">
        <v>121158</v>
      </c>
      <c r="B1343" s="43" t="s">
        <v>3767</v>
      </c>
      <c r="C1343" s="43" t="s">
        <v>324</v>
      </c>
      <c r="D1343" s="43" t="s">
        <v>324</v>
      </c>
      <c r="E1343" s="43" t="s">
        <v>323</v>
      </c>
      <c r="F1343" s="43" t="s">
        <v>324</v>
      </c>
      <c r="G1343" s="43" t="s">
        <v>324</v>
      </c>
      <c r="H1343" s="43" t="s">
        <v>324</v>
      </c>
      <c r="I1343" s="43" t="s">
        <v>323</v>
      </c>
      <c r="J1343" s="43" t="s">
        <v>323</v>
      </c>
      <c r="K1343" s="43" t="s">
        <v>323</v>
      </c>
      <c r="L1343" s="43" t="s">
        <v>324</v>
      </c>
      <c r="M1343" s="43"/>
      <c r="N1343" s="43"/>
      <c r="O1343" s="43"/>
      <c r="P1343" s="43"/>
      <c r="Q1343" s="43"/>
      <c r="R1343" s="43"/>
      <c r="S1343" s="43"/>
      <c r="T1343" s="43"/>
      <c r="U1343" s="43"/>
      <c r="V1343" s="43"/>
      <c r="W1343" s="43"/>
      <c r="X1343" s="43"/>
      <c r="Y1343" s="43"/>
      <c r="Z1343" s="43"/>
      <c r="AA1343" s="43"/>
      <c r="AB1343" s="43"/>
      <c r="AC1343" s="43"/>
      <c r="AD1343" s="43"/>
      <c r="AE1343" s="43"/>
      <c r="AF1343" s="43"/>
      <c r="AG1343" s="43"/>
      <c r="AH1343" s="43"/>
      <c r="AI1343" s="43"/>
      <c r="AJ1343" s="43"/>
      <c r="AK1343" s="43"/>
      <c r="AL1343" s="43"/>
      <c r="AM1343" s="43"/>
      <c r="AN1343" s="43"/>
      <c r="AO1343" s="43"/>
      <c r="AP1343" s="43"/>
      <c r="AQ1343" s="43"/>
      <c r="AR1343" s="261" t="e">
        <v>#N/A</v>
      </c>
    </row>
    <row r="1344" spans="1:44" s="261" customFormat="1">
      <c r="A1344" s="43">
        <v>121180</v>
      </c>
      <c r="B1344" s="43" t="s">
        <v>3767</v>
      </c>
      <c r="C1344" s="43" t="s">
        <v>322</v>
      </c>
      <c r="D1344" s="43" t="s">
        <v>322</v>
      </c>
      <c r="E1344" s="43" t="s">
        <v>322</v>
      </c>
      <c r="F1344" s="43" t="s">
        <v>322</v>
      </c>
      <c r="G1344" s="43" t="s">
        <v>322</v>
      </c>
      <c r="H1344" s="43" t="s">
        <v>322</v>
      </c>
      <c r="I1344" s="43" t="s">
        <v>322</v>
      </c>
      <c r="J1344" s="43" t="s">
        <v>324</v>
      </c>
      <c r="K1344" s="43" t="s">
        <v>324</v>
      </c>
      <c r="L1344" s="43" t="s">
        <v>324</v>
      </c>
      <c r="M1344" s="43"/>
      <c r="N1344" s="43"/>
      <c r="O1344" s="43"/>
      <c r="P1344" s="43"/>
      <c r="Q1344" s="43"/>
      <c r="R1344" s="43"/>
      <c r="S1344" s="43"/>
      <c r="T1344" s="43"/>
      <c r="U1344" s="43"/>
      <c r="V1344" s="43"/>
      <c r="W1344" s="43"/>
      <c r="X1344" s="43"/>
      <c r="Y1344" s="43"/>
      <c r="Z1344" s="43"/>
      <c r="AA1344" s="43"/>
      <c r="AB1344" s="43"/>
      <c r="AC1344" s="43"/>
      <c r="AD1344" s="43"/>
      <c r="AE1344" s="43"/>
      <c r="AF1344" s="43"/>
      <c r="AG1344" s="43"/>
      <c r="AH1344" s="43"/>
      <c r="AI1344" s="43"/>
      <c r="AJ1344" s="43"/>
      <c r="AK1344" s="43"/>
      <c r="AL1344" s="43"/>
      <c r="AM1344" s="43"/>
      <c r="AN1344" s="43"/>
      <c r="AO1344" s="43"/>
      <c r="AP1344" s="43"/>
      <c r="AQ1344" s="43"/>
      <c r="AR1344" s="261" t="e">
        <v>#N/A</v>
      </c>
    </row>
    <row r="1345" spans="1:44" s="261" customFormat="1">
      <c r="A1345" s="43">
        <v>121299</v>
      </c>
      <c r="B1345" s="43" t="s">
        <v>3767</v>
      </c>
      <c r="C1345" s="43" t="s">
        <v>324</v>
      </c>
      <c r="D1345" s="43" t="s">
        <v>322</v>
      </c>
      <c r="E1345" s="43" t="s">
        <v>322</v>
      </c>
      <c r="F1345" s="43" t="s">
        <v>322</v>
      </c>
      <c r="G1345" s="43" t="s">
        <v>324</v>
      </c>
      <c r="H1345" s="43" t="s">
        <v>324</v>
      </c>
      <c r="I1345" s="43" t="s">
        <v>324</v>
      </c>
      <c r="J1345" s="43" t="s">
        <v>322</v>
      </c>
      <c r="K1345" s="43" t="s">
        <v>323</v>
      </c>
      <c r="L1345" s="43" t="s">
        <v>324</v>
      </c>
      <c r="M1345" s="43"/>
      <c r="N1345" s="43"/>
      <c r="O1345" s="43"/>
      <c r="P1345" s="43"/>
      <c r="Q1345" s="43"/>
      <c r="R1345" s="43"/>
      <c r="S1345" s="43"/>
      <c r="T1345" s="43"/>
      <c r="U1345" s="43"/>
      <c r="V1345" s="43"/>
      <c r="W1345" s="43"/>
      <c r="X1345" s="43"/>
      <c r="Y1345" s="43"/>
      <c r="Z1345" s="43"/>
      <c r="AA1345" s="43"/>
      <c r="AB1345" s="43"/>
      <c r="AC1345" s="43"/>
      <c r="AD1345" s="43"/>
      <c r="AE1345" s="43"/>
      <c r="AF1345" s="43"/>
      <c r="AG1345" s="43"/>
      <c r="AH1345" s="43"/>
      <c r="AI1345" s="43"/>
      <c r="AJ1345" s="43"/>
      <c r="AK1345" s="43"/>
      <c r="AL1345" s="43"/>
      <c r="AM1345" s="43"/>
      <c r="AN1345" s="43"/>
      <c r="AO1345" s="43"/>
      <c r="AP1345" s="43"/>
      <c r="AQ1345" s="43"/>
      <c r="AR1345" s="261" t="e">
        <v>#N/A</v>
      </c>
    </row>
    <row r="1346" spans="1:44" s="261" customFormat="1">
      <c r="A1346" s="43">
        <v>121314</v>
      </c>
      <c r="B1346" s="43" t="s">
        <v>3767</v>
      </c>
      <c r="C1346" s="43" t="s">
        <v>322</v>
      </c>
      <c r="D1346" s="43" t="s">
        <v>324</v>
      </c>
      <c r="E1346" s="43" t="s">
        <v>324</v>
      </c>
      <c r="F1346" s="43" t="s">
        <v>324</v>
      </c>
      <c r="G1346" s="43" t="s">
        <v>322</v>
      </c>
      <c r="H1346" s="43" t="s">
        <v>324</v>
      </c>
      <c r="I1346" s="43" t="s">
        <v>323</v>
      </c>
      <c r="J1346" s="43" t="s">
        <v>323</v>
      </c>
      <c r="K1346" s="43" t="s">
        <v>324</v>
      </c>
      <c r="L1346" s="43" t="s">
        <v>324</v>
      </c>
      <c r="M1346" s="43"/>
      <c r="N1346" s="43"/>
      <c r="O1346" s="43"/>
      <c r="P1346" s="43"/>
      <c r="Q1346" s="43"/>
      <c r="R1346" s="43"/>
      <c r="S1346" s="43"/>
      <c r="T1346" s="43"/>
      <c r="U1346" s="43"/>
      <c r="V1346" s="43"/>
      <c r="W1346" s="43"/>
      <c r="X1346" s="43"/>
      <c r="Y1346" s="43"/>
      <c r="Z1346" s="43"/>
      <c r="AA1346" s="43"/>
      <c r="AB1346" s="43"/>
      <c r="AC1346" s="43"/>
      <c r="AD1346" s="43"/>
      <c r="AE1346" s="43"/>
      <c r="AF1346" s="43"/>
      <c r="AG1346" s="43"/>
      <c r="AH1346" s="43"/>
      <c r="AI1346" s="43"/>
      <c r="AJ1346" s="43"/>
      <c r="AK1346" s="43"/>
      <c r="AL1346" s="43"/>
      <c r="AM1346" s="43"/>
      <c r="AN1346" s="43"/>
      <c r="AO1346" s="43"/>
      <c r="AP1346" s="43"/>
      <c r="AQ1346" s="43"/>
      <c r="AR1346" s="261" t="e">
        <v>#N/A</v>
      </c>
    </row>
    <row r="1347" spans="1:44" s="261" customFormat="1">
      <c r="A1347" s="43">
        <v>121408</v>
      </c>
      <c r="B1347" s="43" t="s">
        <v>3767</v>
      </c>
      <c r="C1347" s="43" t="s">
        <v>322</v>
      </c>
      <c r="D1347" s="43" t="s">
        <v>324</v>
      </c>
      <c r="E1347" s="43" t="s">
        <v>322</v>
      </c>
      <c r="F1347" s="43" t="s">
        <v>322</v>
      </c>
      <c r="G1347" s="43" t="s">
        <v>324</v>
      </c>
      <c r="H1347" s="43" t="s">
        <v>322</v>
      </c>
      <c r="I1347" s="43" t="s">
        <v>322</v>
      </c>
      <c r="J1347" s="43" t="s">
        <v>324</v>
      </c>
      <c r="K1347" s="43" t="s">
        <v>324</v>
      </c>
      <c r="L1347" s="43" t="s">
        <v>322</v>
      </c>
      <c r="M1347" s="43"/>
      <c r="N1347" s="43"/>
      <c r="O1347" s="43"/>
      <c r="P1347" s="43"/>
      <c r="Q1347" s="43"/>
      <c r="R1347" s="43"/>
      <c r="S1347" s="43"/>
      <c r="T1347" s="43"/>
      <c r="U1347" s="43"/>
      <c r="V1347" s="43"/>
      <c r="W1347" s="43"/>
      <c r="X1347" s="43"/>
      <c r="Y1347" s="43"/>
      <c r="Z1347" s="43"/>
      <c r="AA1347" s="43"/>
      <c r="AB1347" s="43"/>
      <c r="AC1347" s="43"/>
      <c r="AD1347" s="43"/>
      <c r="AE1347" s="43"/>
      <c r="AF1347" s="43"/>
      <c r="AG1347" s="43"/>
      <c r="AH1347" s="43"/>
      <c r="AI1347" s="43"/>
      <c r="AJ1347" s="43"/>
      <c r="AK1347" s="43"/>
      <c r="AL1347" s="43"/>
      <c r="AM1347" s="43"/>
      <c r="AN1347" s="43"/>
      <c r="AO1347" s="43"/>
      <c r="AP1347" s="43"/>
      <c r="AQ1347" s="43"/>
      <c r="AR1347" s="261" t="e">
        <v>#N/A</v>
      </c>
    </row>
    <row r="1348" spans="1:44" s="261" customFormat="1">
      <c r="A1348" s="43">
        <v>121409</v>
      </c>
      <c r="B1348" s="43" t="s">
        <v>3767</v>
      </c>
      <c r="C1348" s="43" t="s">
        <v>322</v>
      </c>
      <c r="D1348" s="43" t="s">
        <v>322</v>
      </c>
      <c r="E1348" s="43" t="s">
        <v>322</v>
      </c>
      <c r="F1348" s="43" t="s">
        <v>322</v>
      </c>
      <c r="G1348" s="43" t="s">
        <v>324</v>
      </c>
      <c r="H1348" s="43" t="s">
        <v>323</v>
      </c>
      <c r="I1348" s="43" t="s">
        <v>323</v>
      </c>
      <c r="J1348" s="43" t="s">
        <v>323</v>
      </c>
      <c r="K1348" s="43" t="s">
        <v>323</v>
      </c>
      <c r="L1348" s="43" t="s">
        <v>323</v>
      </c>
      <c r="M1348" s="43"/>
      <c r="N1348" s="43"/>
      <c r="O1348" s="43"/>
      <c r="P1348" s="43"/>
      <c r="Q1348" s="43"/>
      <c r="R1348" s="43"/>
      <c r="S1348" s="43"/>
      <c r="T1348" s="43"/>
      <c r="U1348" s="43"/>
      <c r="V1348" s="43"/>
      <c r="W1348" s="43"/>
      <c r="X1348" s="43"/>
      <c r="Y1348" s="43"/>
      <c r="Z1348" s="43"/>
      <c r="AA1348" s="43"/>
      <c r="AB1348" s="43"/>
      <c r="AC1348" s="43"/>
      <c r="AD1348" s="43"/>
      <c r="AE1348" s="43"/>
      <c r="AF1348" s="43"/>
      <c r="AG1348" s="43"/>
      <c r="AH1348" s="43"/>
      <c r="AI1348" s="43"/>
      <c r="AJ1348" s="43"/>
      <c r="AK1348" s="43"/>
      <c r="AL1348" s="43"/>
      <c r="AM1348" s="43"/>
      <c r="AN1348" s="43"/>
      <c r="AO1348" s="43"/>
      <c r="AP1348" s="43"/>
      <c r="AQ1348" s="43"/>
      <c r="AR1348" s="261" t="e">
        <v>#N/A</v>
      </c>
    </row>
    <row r="1349" spans="1:44" s="261" customFormat="1">
      <c r="A1349" s="43">
        <v>121500</v>
      </c>
      <c r="B1349" s="43" t="s">
        <v>3767</v>
      </c>
      <c r="C1349" s="43" t="s">
        <v>322</v>
      </c>
      <c r="D1349" s="43" t="s">
        <v>322</v>
      </c>
      <c r="E1349" s="43" t="s">
        <v>324</v>
      </c>
      <c r="F1349" s="43" t="s">
        <v>322</v>
      </c>
      <c r="G1349" s="43" t="s">
        <v>324</v>
      </c>
      <c r="H1349" s="43" t="s">
        <v>324</v>
      </c>
      <c r="I1349" s="43" t="s">
        <v>323</v>
      </c>
      <c r="J1349" s="43" t="s">
        <v>324</v>
      </c>
      <c r="K1349" s="43" t="s">
        <v>322</v>
      </c>
      <c r="L1349" s="43" t="s">
        <v>324</v>
      </c>
      <c r="M1349" s="43"/>
      <c r="N1349" s="43"/>
      <c r="O1349" s="43"/>
      <c r="P1349" s="43"/>
      <c r="Q1349" s="43"/>
      <c r="R1349" s="43"/>
      <c r="S1349" s="43"/>
      <c r="T1349" s="43"/>
      <c r="U1349" s="43"/>
      <c r="V1349" s="43"/>
      <c r="W1349" s="43"/>
      <c r="X1349" s="43"/>
      <c r="Y1349" s="43"/>
      <c r="Z1349" s="43"/>
      <c r="AA1349" s="43"/>
      <c r="AB1349" s="43"/>
      <c r="AC1349" s="43"/>
      <c r="AD1349" s="43"/>
      <c r="AE1349" s="43"/>
      <c r="AF1349" s="43"/>
      <c r="AG1349" s="43"/>
      <c r="AH1349" s="43"/>
      <c r="AI1349" s="43"/>
      <c r="AJ1349" s="43"/>
      <c r="AK1349" s="43"/>
      <c r="AL1349" s="43"/>
      <c r="AM1349" s="43"/>
      <c r="AN1349" s="43"/>
      <c r="AO1349" s="43"/>
      <c r="AP1349" s="43"/>
      <c r="AQ1349" s="43"/>
      <c r="AR1349" s="261" t="e">
        <v>#N/A</v>
      </c>
    </row>
    <row r="1350" spans="1:44" s="261" customFormat="1">
      <c r="A1350" s="43">
        <v>121549</v>
      </c>
      <c r="B1350" s="43" t="s">
        <v>3767</v>
      </c>
      <c r="C1350" s="43" t="s">
        <v>324</v>
      </c>
      <c r="D1350" s="43" t="s">
        <v>322</v>
      </c>
      <c r="E1350" s="43" t="s">
        <v>324</v>
      </c>
      <c r="F1350" s="43" t="s">
        <v>324</v>
      </c>
      <c r="G1350" s="43" t="s">
        <v>323</v>
      </c>
      <c r="H1350" s="43" t="s">
        <v>324</v>
      </c>
      <c r="I1350" s="43" t="s">
        <v>324</v>
      </c>
      <c r="J1350" s="43" t="s">
        <v>324</v>
      </c>
      <c r="K1350" s="43" t="s">
        <v>323</v>
      </c>
      <c r="L1350" s="43" t="s">
        <v>323</v>
      </c>
      <c r="M1350" s="43"/>
      <c r="N1350" s="43"/>
      <c r="O1350" s="43"/>
      <c r="P1350" s="43"/>
      <c r="Q1350" s="43"/>
      <c r="R1350" s="43"/>
      <c r="S1350" s="43"/>
      <c r="T1350" s="43"/>
      <c r="U1350" s="43"/>
      <c r="V1350" s="43"/>
      <c r="W1350" s="43"/>
      <c r="X1350" s="43"/>
      <c r="Y1350" s="43"/>
      <c r="Z1350" s="43"/>
      <c r="AA1350" s="43"/>
      <c r="AB1350" s="43"/>
      <c r="AC1350" s="43"/>
      <c r="AD1350" s="43"/>
      <c r="AE1350" s="43"/>
      <c r="AF1350" s="43"/>
      <c r="AG1350" s="43"/>
      <c r="AH1350" s="43"/>
      <c r="AI1350" s="43"/>
      <c r="AJ1350" s="43"/>
      <c r="AK1350" s="43"/>
      <c r="AL1350" s="43"/>
      <c r="AM1350" s="43"/>
      <c r="AN1350" s="43"/>
      <c r="AO1350" s="43"/>
      <c r="AP1350" s="43"/>
      <c r="AQ1350" s="43"/>
      <c r="AR1350" s="261" t="e">
        <v>#N/A</v>
      </c>
    </row>
    <row r="1351" spans="1:44" s="261" customFormat="1">
      <c r="A1351" s="43">
        <v>121552</v>
      </c>
      <c r="B1351" s="43" t="s">
        <v>3767</v>
      </c>
      <c r="C1351" s="43" t="s">
        <v>324</v>
      </c>
      <c r="D1351" s="43" t="s">
        <v>323</v>
      </c>
      <c r="E1351" s="43" t="s">
        <v>323</v>
      </c>
      <c r="F1351" s="43" t="s">
        <v>323</v>
      </c>
      <c r="G1351" s="43" t="s">
        <v>324</v>
      </c>
      <c r="H1351" s="43" t="s">
        <v>324</v>
      </c>
      <c r="I1351" s="43" t="s">
        <v>323</v>
      </c>
      <c r="J1351" s="43" t="s">
        <v>323</v>
      </c>
      <c r="K1351" s="43" t="s">
        <v>323</v>
      </c>
      <c r="L1351" s="43" t="s">
        <v>324</v>
      </c>
      <c r="M1351" s="43"/>
      <c r="N1351" s="43"/>
      <c r="O1351" s="43"/>
      <c r="P1351" s="43"/>
      <c r="Q1351" s="43"/>
      <c r="R1351" s="43"/>
      <c r="S1351" s="43"/>
      <c r="T1351" s="43"/>
      <c r="U1351" s="43"/>
      <c r="V1351" s="43"/>
      <c r="W1351" s="43"/>
      <c r="X1351" s="43"/>
      <c r="Y1351" s="43"/>
      <c r="Z1351" s="43"/>
      <c r="AA1351" s="43"/>
      <c r="AB1351" s="43"/>
      <c r="AC1351" s="43"/>
      <c r="AD1351" s="43"/>
      <c r="AE1351" s="43"/>
      <c r="AF1351" s="43"/>
      <c r="AG1351" s="43"/>
      <c r="AH1351" s="43"/>
      <c r="AI1351" s="43"/>
      <c r="AJ1351" s="43"/>
      <c r="AK1351" s="43"/>
      <c r="AL1351" s="43"/>
      <c r="AM1351" s="43"/>
      <c r="AN1351" s="43"/>
      <c r="AO1351" s="43"/>
      <c r="AP1351" s="43"/>
      <c r="AQ1351" s="43"/>
      <c r="AR1351" s="261" t="e">
        <v>#N/A</v>
      </c>
    </row>
    <row r="1352" spans="1:44" s="261" customFormat="1">
      <c r="A1352" s="43">
        <v>121559</v>
      </c>
      <c r="B1352" s="43" t="s">
        <v>3767</v>
      </c>
      <c r="C1352" s="43" t="s">
        <v>324</v>
      </c>
      <c r="D1352" s="43" t="s">
        <v>323</v>
      </c>
      <c r="E1352" s="43" t="s">
        <v>324</v>
      </c>
      <c r="F1352" s="43" t="s">
        <v>323</v>
      </c>
      <c r="G1352" s="43" t="s">
        <v>322</v>
      </c>
      <c r="H1352" s="43" t="s">
        <v>324</v>
      </c>
      <c r="I1352" s="43" t="s">
        <v>323</v>
      </c>
      <c r="J1352" s="43" t="s">
        <v>323</v>
      </c>
      <c r="K1352" s="43" t="s">
        <v>323</v>
      </c>
      <c r="L1352" s="43" t="s">
        <v>323</v>
      </c>
      <c r="M1352" s="43"/>
      <c r="N1352" s="43"/>
      <c r="O1352" s="43"/>
      <c r="P1352" s="43"/>
      <c r="Q1352" s="43"/>
      <c r="R1352" s="43"/>
      <c r="S1352" s="43"/>
      <c r="T1352" s="43"/>
      <c r="U1352" s="43"/>
      <c r="V1352" s="43"/>
      <c r="W1352" s="43"/>
      <c r="X1352" s="43"/>
      <c r="Y1352" s="43"/>
      <c r="Z1352" s="43"/>
      <c r="AA1352" s="43"/>
      <c r="AB1352" s="43"/>
      <c r="AC1352" s="43"/>
      <c r="AD1352" s="43"/>
      <c r="AE1352" s="43"/>
      <c r="AF1352" s="43"/>
      <c r="AG1352" s="43"/>
      <c r="AH1352" s="43"/>
      <c r="AI1352" s="43"/>
      <c r="AJ1352" s="43"/>
      <c r="AK1352" s="43"/>
      <c r="AL1352" s="43"/>
      <c r="AM1352" s="43"/>
      <c r="AN1352" s="43"/>
      <c r="AO1352" s="43"/>
      <c r="AP1352" s="43"/>
      <c r="AQ1352" s="43"/>
      <c r="AR1352" s="261" t="e">
        <v>#N/A</v>
      </c>
    </row>
    <row r="1353" spans="1:44" s="261" customFormat="1">
      <c r="A1353" s="43">
        <v>121563</v>
      </c>
      <c r="B1353" s="43" t="s">
        <v>3767</v>
      </c>
      <c r="C1353" s="43" t="s">
        <v>322</v>
      </c>
      <c r="D1353" s="43" t="s">
        <v>324</v>
      </c>
      <c r="E1353" s="43" t="s">
        <v>322</v>
      </c>
      <c r="F1353" s="43" t="s">
        <v>322</v>
      </c>
      <c r="G1353" s="43" t="s">
        <v>324</v>
      </c>
      <c r="H1353" s="43" t="s">
        <v>324</v>
      </c>
      <c r="I1353" s="43" t="s">
        <v>324</v>
      </c>
      <c r="J1353" s="43" t="s">
        <v>324</v>
      </c>
      <c r="K1353" s="43" t="s">
        <v>324</v>
      </c>
      <c r="L1353" s="43" t="s">
        <v>324</v>
      </c>
      <c r="M1353" s="43"/>
      <c r="N1353" s="43"/>
      <c r="O1353" s="43"/>
      <c r="P1353" s="43"/>
      <c r="Q1353" s="43"/>
      <c r="R1353" s="43"/>
      <c r="S1353" s="43"/>
      <c r="T1353" s="43"/>
      <c r="U1353" s="43"/>
      <c r="V1353" s="43"/>
      <c r="W1353" s="43"/>
      <c r="X1353" s="43"/>
      <c r="Y1353" s="43"/>
      <c r="Z1353" s="43"/>
      <c r="AA1353" s="43"/>
      <c r="AB1353" s="43"/>
      <c r="AC1353" s="43"/>
      <c r="AD1353" s="43"/>
      <c r="AE1353" s="43"/>
      <c r="AF1353" s="43"/>
      <c r="AG1353" s="43"/>
      <c r="AH1353" s="43"/>
      <c r="AI1353" s="43"/>
      <c r="AJ1353" s="43"/>
      <c r="AK1353" s="43"/>
      <c r="AL1353" s="43"/>
      <c r="AM1353" s="43"/>
      <c r="AN1353" s="43"/>
      <c r="AO1353" s="43"/>
      <c r="AP1353" s="43"/>
      <c r="AQ1353" s="43"/>
      <c r="AR1353" s="261" t="e">
        <v>#N/A</v>
      </c>
    </row>
    <row r="1354" spans="1:44" s="261" customFormat="1">
      <c r="A1354" s="43">
        <v>121568</v>
      </c>
      <c r="B1354" s="43" t="s">
        <v>3767</v>
      </c>
      <c r="C1354" s="43" t="s">
        <v>324</v>
      </c>
      <c r="D1354" s="43" t="s">
        <v>323</v>
      </c>
      <c r="E1354" s="43" t="s">
        <v>324</v>
      </c>
      <c r="F1354" s="43" t="s">
        <v>324</v>
      </c>
      <c r="G1354" s="43" t="s">
        <v>323</v>
      </c>
      <c r="H1354" s="43" t="s">
        <v>324</v>
      </c>
      <c r="I1354" s="43" t="s">
        <v>324</v>
      </c>
      <c r="J1354" s="43" t="s">
        <v>324</v>
      </c>
      <c r="K1354" s="43" t="s">
        <v>323</v>
      </c>
      <c r="L1354" s="43" t="s">
        <v>324</v>
      </c>
      <c r="M1354" s="43"/>
      <c r="N1354" s="43"/>
      <c r="O1354" s="43"/>
      <c r="P1354" s="43"/>
      <c r="Q1354" s="43"/>
      <c r="R1354" s="43"/>
      <c r="S1354" s="43"/>
      <c r="T1354" s="43"/>
      <c r="U1354" s="43"/>
      <c r="V1354" s="43"/>
      <c r="W1354" s="43"/>
      <c r="X1354" s="43"/>
      <c r="Y1354" s="43"/>
      <c r="Z1354" s="43"/>
      <c r="AA1354" s="43"/>
      <c r="AB1354" s="43"/>
      <c r="AC1354" s="43"/>
      <c r="AD1354" s="43"/>
      <c r="AE1354" s="43"/>
      <c r="AF1354" s="43"/>
      <c r="AG1354" s="43"/>
      <c r="AH1354" s="43"/>
      <c r="AI1354" s="43"/>
      <c r="AJ1354" s="43"/>
      <c r="AK1354" s="43"/>
      <c r="AL1354" s="43"/>
      <c r="AM1354" s="43"/>
      <c r="AN1354" s="43"/>
      <c r="AO1354" s="43"/>
      <c r="AP1354" s="43"/>
      <c r="AQ1354" s="43"/>
      <c r="AR1354" s="261" t="e">
        <v>#N/A</v>
      </c>
    </row>
    <row r="1355" spans="1:44" s="261" customFormat="1">
      <c r="A1355" s="43">
        <v>121571</v>
      </c>
      <c r="B1355" s="43" t="s">
        <v>3767</v>
      </c>
      <c r="C1355" s="43" t="s">
        <v>324</v>
      </c>
      <c r="D1355" s="43" t="s">
        <v>324</v>
      </c>
      <c r="E1355" s="43" t="s">
        <v>324</v>
      </c>
      <c r="F1355" s="43" t="s">
        <v>324</v>
      </c>
      <c r="G1355" s="43" t="s">
        <v>324</v>
      </c>
      <c r="H1355" s="43" t="s">
        <v>324</v>
      </c>
      <c r="I1355" s="43" t="s">
        <v>324</v>
      </c>
      <c r="J1355" s="43" t="s">
        <v>324</v>
      </c>
      <c r="K1355" s="43" t="s">
        <v>324</v>
      </c>
      <c r="L1355" s="43" t="s">
        <v>324</v>
      </c>
      <c r="M1355" s="43"/>
      <c r="N1355" s="43"/>
      <c r="O1355" s="43"/>
      <c r="P1355" s="43"/>
      <c r="Q1355" s="43"/>
      <c r="R1355" s="43"/>
      <c r="S1355" s="43"/>
      <c r="T1355" s="43"/>
      <c r="U1355" s="43"/>
      <c r="V1355" s="43"/>
      <c r="W1355" s="43"/>
      <c r="X1355" s="43"/>
      <c r="Y1355" s="43"/>
      <c r="Z1355" s="43"/>
      <c r="AA1355" s="43"/>
      <c r="AB1355" s="43"/>
      <c r="AC1355" s="43"/>
      <c r="AD1355" s="43"/>
      <c r="AE1355" s="43"/>
      <c r="AF1355" s="43"/>
      <c r="AG1355" s="43"/>
      <c r="AH1355" s="43"/>
      <c r="AI1355" s="43"/>
      <c r="AJ1355" s="43"/>
      <c r="AK1355" s="43"/>
      <c r="AL1355" s="43"/>
      <c r="AM1355" s="43"/>
      <c r="AN1355" s="43"/>
      <c r="AO1355" s="43"/>
      <c r="AP1355" s="43"/>
      <c r="AQ1355" s="43"/>
      <c r="AR1355" s="261" t="e">
        <v>#N/A</v>
      </c>
    </row>
    <row r="1356" spans="1:44" s="261" customFormat="1">
      <c r="A1356" s="43">
        <v>121579</v>
      </c>
      <c r="B1356" s="43" t="s">
        <v>3767</v>
      </c>
      <c r="C1356" s="43" t="s">
        <v>324</v>
      </c>
      <c r="D1356" s="43" t="s">
        <v>322</v>
      </c>
      <c r="E1356" s="43" t="s">
        <v>322</v>
      </c>
      <c r="F1356" s="43" t="s">
        <v>322</v>
      </c>
      <c r="G1356" s="43" t="s">
        <v>324</v>
      </c>
      <c r="H1356" s="43" t="s">
        <v>324</v>
      </c>
      <c r="I1356" s="43" t="s">
        <v>323</v>
      </c>
      <c r="J1356" s="43" t="s">
        <v>324</v>
      </c>
      <c r="K1356" s="43" t="s">
        <v>324</v>
      </c>
      <c r="L1356" s="43" t="s">
        <v>323</v>
      </c>
      <c r="M1356" s="43"/>
      <c r="N1356" s="43"/>
      <c r="O1356" s="43"/>
      <c r="P1356" s="43"/>
      <c r="Q1356" s="43"/>
      <c r="R1356" s="43"/>
      <c r="S1356" s="43"/>
      <c r="T1356" s="43"/>
      <c r="U1356" s="43"/>
      <c r="V1356" s="43"/>
      <c r="W1356" s="43"/>
      <c r="X1356" s="43"/>
      <c r="Y1356" s="43"/>
      <c r="Z1356" s="43"/>
      <c r="AA1356" s="43"/>
      <c r="AB1356" s="43"/>
      <c r="AC1356" s="43"/>
      <c r="AD1356" s="43"/>
      <c r="AE1356" s="43"/>
      <c r="AF1356" s="43"/>
      <c r="AG1356" s="43"/>
      <c r="AH1356" s="43"/>
      <c r="AI1356" s="43"/>
      <c r="AJ1356" s="43"/>
      <c r="AK1356" s="43"/>
      <c r="AL1356" s="43"/>
      <c r="AM1356" s="43"/>
      <c r="AN1356" s="43"/>
      <c r="AO1356" s="43"/>
      <c r="AP1356" s="43"/>
      <c r="AQ1356" s="43"/>
      <c r="AR1356" s="261" t="e">
        <v>#N/A</v>
      </c>
    </row>
    <row r="1357" spans="1:44" s="261" customFormat="1">
      <c r="A1357" s="43">
        <v>121594</v>
      </c>
      <c r="B1357" s="43" t="s">
        <v>3767</v>
      </c>
      <c r="C1357" s="43" t="s">
        <v>322</v>
      </c>
      <c r="D1357" s="43" t="s">
        <v>322</v>
      </c>
      <c r="E1357" s="43" t="s">
        <v>322</v>
      </c>
      <c r="F1357" s="43" t="s">
        <v>322</v>
      </c>
      <c r="G1357" s="43" t="s">
        <v>322</v>
      </c>
      <c r="H1357" s="43" t="s">
        <v>324</v>
      </c>
      <c r="I1357" s="43" t="s">
        <v>324</v>
      </c>
      <c r="J1357" s="43" t="s">
        <v>323</v>
      </c>
      <c r="K1357" s="43" t="s">
        <v>323</v>
      </c>
      <c r="L1357" s="43" t="s">
        <v>324</v>
      </c>
      <c r="M1357" s="43"/>
      <c r="N1357" s="43"/>
      <c r="O1357" s="43"/>
      <c r="P1357" s="43"/>
      <c r="Q1357" s="43"/>
      <c r="R1357" s="43"/>
      <c r="S1357" s="43"/>
      <c r="T1357" s="43"/>
      <c r="U1357" s="43"/>
      <c r="V1357" s="43"/>
      <c r="W1357" s="43"/>
      <c r="X1357" s="43"/>
      <c r="Y1357" s="43"/>
      <c r="Z1357" s="43"/>
      <c r="AA1357" s="43"/>
      <c r="AB1357" s="43"/>
      <c r="AC1357" s="43"/>
      <c r="AD1357" s="43"/>
      <c r="AE1357" s="43"/>
      <c r="AF1357" s="43"/>
      <c r="AG1357" s="43"/>
      <c r="AH1357" s="43"/>
      <c r="AI1357" s="43"/>
      <c r="AJ1357" s="43"/>
      <c r="AK1357" s="43"/>
      <c r="AL1357" s="43"/>
      <c r="AM1357" s="43"/>
      <c r="AN1357" s="43"/>
      <c r="AO1357" s="43"/>
      <c r="AP1357" s="43"/>
      <c r="AQ1357" s="43"/>
      <c r="AR1357" s="261" t="e">
        <v>#N/A</v>
      </c>
    </row>
    <row r="1358" spans="1:44" s="261" customFormat="1">
      <c r="A1358" s="43">
        <v>121614</v>
      </c>
      <c r="B1358" s="43" t="s">
        <v>3767</v>
      </c>
      <c r="C1358" s="43" t="s">
        <v>324</v>
      </c>
      <c r="D1358" s="43" t="s">
        <v>324</v>
      </c>
      <c r="E1358" s="43" t="s">
        <v>324</v>
      </c>
      <c r="F1358" s="43" t="s">
        <v>324</v>
      </c>
      <c r="G1358" s="43" t="s">
        <v>324</v>
      </c>
      <c r="H1358" s="43" t="s">
        <v>324</v>
      </c>
      <c r="I1358" s="43" t="s">
        <v>324</v>
      </c>
      <c r="J1358" s="43" t="s">
        <v>324</v>
      </c>
      <c r="K1358" s="43" t="s">
        <v>324</v>
      </c>
      <c r="L1358" s="43" t="s">
        <v>324</v>
      </c>
      <c r="M1358" s="43"/>
      <c r="N1358" s="43"/>
      <c r="O1358" s="43"/>
      <c r="P1358" s="43"/>
      <c r="Q1358" s="43"/>
      <c r="R1358" s="43"/>
      <c r="S1358" s="43"/>
      <c r="T1358" s="43"/>
      <c r="U1358" s="43"/>
      <c r="V1358" s="43"/>
      <c r="W1358" s="43"/>
      <c r="X1358" s="43"/>
      <c r="Y1358" s="43"/>
      <c r="Z1358" s="43"/>
      <c r="AA1358" s="43"/>
      <c r="AB1358" s="43"/>
      <c r="AC1358" s="43"/>
      <c r="AD1358" s="43"/>
      <c r="AE1358" s="43"/>
      <c r="AF1358" s="43"/>
      <c r="AG1358" s="43"/>
      <c r="AH1358" s="43"/>
      <c r="AI1358" s="43"/>
      <c r="AJ1358" s="43"/>
      <c r="AK1358" s="43"/>
      <c r="AL1358" s="43"/>
      <c r="AM1358" s="43"/>
      <c r="AN1358" s="43"/>
      <c r="AO1358" s="43"/>
      <c r="AP1358" s="43"/>
      <c r="AQ1358" s="43"/>
      <c r="AR1358" s="261" t="e">
        <v>#N/A</v>
      </c>
    </row>
    <row r="1359" spans="1:44" s="261" customFormat="1">
      <c r="A1359" s="43">
        <v>121639</v>
      </c>
      <c r="B1359" s="43" t="s">
        <v>3767</v>
      </c>
      <c r="C1359" s="43" t="s">
        <v>323</v>
      </c>
      <c r="D1359" s="43" t="s">
        <v>324</v>
      </c>
      <c r="E1359" s="43" t="s">
        <v>324</v>
      </c>
      <c r="F1359" s="43" t="s">
        <v>323</v>
      </c>
      <c r="G1359" s="43" t="s">
        <v>323</v>
      </c>
      <c r="H1359" s="43" t="s">
        <v>323</v>
      </c>
      <c r="I1359" s="43" t="s">
        <v>323</v>
      </c>
      <c r="J1359" s="43" t="s">
        <v>324</v>
      </c>
      <c r="K1359" s="43" t="s">
        <v>323</v>
      </c>
      <c r="L1359" s="43" t="s">
        <v>324</v>
      </c>
      <c r="M1359" s="43"/>
      <c r="N1359" s="43"/>
      <c r="O1359" s="43"/>
      <c r="P1359" s="43"/>
      <c r="Q1359" s="43"/>
      <c r="R1359" s="43"/>
      <c r="S1359" s="43"/>
      <c r="T1359" s="43"/>
      <c r="U1359" s="43"/>
      <c r="V1359" s="43"/>
      <c r="W1359" s="43"/>
      <c r="X1359" s="43"/>
      <c r="Y1359" s="43"/>
      <c r="Z1359" s="43"/>
      <c r="AA1359" s="43"/>
      <c r="AB1359" s="43"/>
      <c r="AC1359" s="43"/>
      <c r="AD1359" s="43"/>
      <c r="AE1359" s="43"/>
      <c r="AF1359" s="43"/>
      <c r="AG1359" s="43"/>
      <c r="AH1359" s="43"/>
      <c r="AI1359" s="43"/>
      <c r="AJ1359" s="43"/>
      <c r="AK1359" s="43"/>
      <c r="AL1359" s="43"/>
      <c r="AM1359" s="43"/>
      <c r="AN1359" s="43"/>
      <c r="AO1359" s="43"/>
      <c r="AP1359" s="43"/>
      <c r="AQ1359" s="43"/>
      <c r="AR1359" s="261" t="e">
        <v>#N/A</v>
      </c>
    </row>
    <row r="1360" spans="1:44" s="261" customFormat="1">
      <c r="A1360" s="43">
        <v>121645</v>
      </c>
      <c r="B1360" s="43" t="s">
        <v>3767</v>
      </c>
      <c r="C1360" s="43" t="s">
        <v>324</v>
      </c>
      <c r="D1360" s="43" t="s">
        <v>324</v>
      </c>
      <c r="E1360" s="43" t="s">
        <v>322</v>
      </c>
      <c r="F1360" s="43" t="s">
        <v>324</v>
      </c>
      <c r="G1360" s="43" t="s">
        <v>324</v>
      </c>
      <c r="H1360" s="43" t="s">
        <v>324</v>
      </c>
      <c r="I1360" s="43" t="s">
        <v>324</v>
      </c>
      <c r="J1360" s="43" t="s">
        <v>324</v>
      </c>
      <c r="K1360" s="43" t="s">
        <v>324</v>
      </c>
      <c r="L1360" s="43" t="s">
        <v>323</v>
      </c>
      <c r="M1360" s="43"/>
      <c r="N1360" s="43"/>
      <c r="O1360" s="43"/>
      <c r="P1360" s="43"/>
      <c r="Q1360" s="43"/>
      <c r="R1360" s="43"/>
      <c r="S1360" s="43"/>
      <c r="T1360" s="43"/>
      <c r="U1360" s="43"/>
      <c r="V1360" s="43"/>
      <c r="W1360" s="43"/>
      <c r="X1360" s="43"/>
      <c r="Y1360" s="43"/>
      <c r="Z1360" s="43"/>
      <c r="AA1360" s="43"/>
      <c r="AB1360" s="43"/>
      <c r="AC1360" s="43"/>
      <c r="AD1360" s="43"/>
      <c r="AE1360" s="43"/>
      <c r="AF1360" s="43"/>
      <c r="AG1360" s="43"/>
      <c r="AH1360" s="43"/>
      <c r="AI1360" s="43"/>
      <c r="AJ1360" s="43"/>
      <c r="AK1360" s="43"/>
      <c r="AL1360" s="43"/>
      <c r="AM1360" s="43"/>
      <c r="AN1360" s="43"/>
      <c r="AO1360" s="43"/>
      <c r="AP1360" s="43"/>
      <c r="AQ1360" s="43"/>
      <c r="AR1360" s="261" t="e">
        <v>#N/A</v>
      </c>
    </row>
    <row r="1361" spans="1:44" s="261" customFormat="1">
      <c r="A1361" s="43">
        <v>121658</v>
      </c>
      <c r="B1361" s="43" t="s">
        <v>3767</v>
      </c>
      <c r="C1361" s="43" t="s">
        <v>324</v>
      </c>
      <c r="D1361" s="43" t="s">
        <v>324</v>
      </c>
      <c r="E1361" s="43" t="s">
        <v>324</v>
      </c>
      <c r="F1361" s="43" t="s">
        <v>324</v>
      </c>
      <c r="G1361" s="43" t="s">
        <v>322</v>
      </c>
      <c r="H1361" s="43" t="s">
        <v>324</v>
      </c>
      <c r="I1361" s="43" t="s">
        <v>324</v>
      </c>
      <c r="J1361" s="43" t="s">
        <v>324</v>
      </c>
      <c r="K1361" s="43" t="s">
        <v>323</v>
      </c>
      <c r="L1361" s="43" t="s">
        <v>323</v>
      </c>
      <c r="M1361" s="43"/>
      <c r="N1361" s="43"/>
      <c r="O1361" s="43"/>
      <c r="P1361" s="43"/>
      <c r="Q1361" s="43"/>
      <c r="R1361" s="43"/>
      <c r="S1361" s="43"/>
      <c r="T1361" s="43"/>
      <c r="U1361" s="43"/>
      <c r="V1361" s="43"/>
      <c r="W1361" s="43"/>
      <c r="X1361" s="43"/>
      <c r="Y1361" s="43"/>
      <c r="Z1361" s="43"/>
      <c r="AA1361" s="43"/>
      <c r="AB1361" s="43"/>
      <c r="AC1361" s="43"/>
      <c r="AD1361" s="43"/>
      <c r="AE1361" s="43"/>
      <c r="AF1361" s="43"/>
      <c r="AG1361" s="43"/>
      <c r="AH1361" s="43"/>
      <c r="AI1361" s="43"/>
      <c r="AJ1361" s="43"/>
      <c r="AK1361" s="43"/>
      <c r="AL1361" s="43"/>
      <c r="AM1361" s="43"/>
      <c r="AN1361" s="43"/>
      <c r="AO1361" s="43"/>
      <c r="AP1361" s="43"/>
      <c r="AQ1361" s="43"/>
      <c r="AR1361" s="261" t="e">
        <v>#N/A</v>
      </c>
    </row>
    <row r="1362" spans="1:44" s="261" customFormat="1">
      <c r="A1362" s="43">
        <v>121687</v>
      </c>
      <c r="B1362" s="43" t="s">
        <v>3767</v>
      </c>
      <c r="C1362" s="43" t="s">
        <v>324</v>
      </c>
      <c r="D1362" s="43" t="s">
        <v>324</v>
      </c>
      <c r="E1362" s="43" t="s">
        <v>324</v>
      </c>
      <c r="F1362" s="43" t="s">
        <v>324</v>
      </c>
      <c r="G1362" s="43" t="s">
        <v>324</v>
      </c>
      <c r="H1362" s="43" t="s">
        <v>324</v>
      </c>
      <c r="I1362" s="43" t="s">
        <v>324</v>
      </c>
      <c r="J1362" s="43" t="s">
        <v>323</v>
      </c>
      <c r="K1362" s="43" t="s">
        <v>323</v>
      </c>
      <c r="L1362" s="43" t="s">
        <v>323</v>
      </c>
      <c r="M1362" s="43"/>
      <c r="N1362" s="43"/>
      <c r="O1362" s="43"/>
      <c r="P1362" s="43"/>
      <c r="Q1362" s="43"/>
      <c r="R1362" s="43"/>
      <c r="S1362" s="43"/>
      <c r="T1362" s="43"/>
      <c r="U1362" s="43"/>
      <c r="V1362" s="43"/>
      <c r="W1362" s="43"/>
      <c r="X1362" s="43"/>
      <c r="Y1362" s="43"/>
      <c r="Z1362" s="43"/>
      <c r="AA1362" s="43"/>
      <c r="AB1362" s="43"/>
      <c r="AC1362" s="43"/>
      <c r="AD1362" s="43"/>
      <c r="AE1362" s="43"/>
      <c r="AF1362" s="43"/>
      <c r="AG1362" s="43"/>
      <c r="AH1362" s="43"/>
      <c r="AI1362" s="43"/>
      <c r="AJ1362" s="43"/>
      <c r="AK1362" s="43"/>
      <c r="AL1362" s="43"/>
      <c r="AM1362" s="43"/>
      <c r="AN1362" s="43"/>
      <c r="AO1362" s="43"/>
      <c r="AP1362" s="43"/>
      <c r="AQ1362" s="43"/>
      <c r="AR1362" s="261" t="e">
        <v>#N/A</v>
      </c>
    </row>
    <row r="1363" spans="1:44" s="261" customFormat="1">
      <c r="A1363" s="43">
        <v>121743</v>
      </c>
      <c r="B1363" s="43" t="s">
        <v>3767</v>
      </c>
      <c r="C1363" s="43" t="s">
        <v>324</v>
      </c>
      <c r="D1363" s="43" t="s">
        <v>322</v>
      </c>
      <c r="E1363" s="43" t="s">
        <v>324</v>
      </c>
      <c r="F1363" s="43" t="s">
        <v>324</v>
      </c>
      <c r="G1363" s="43" t="s">
        <v>324</v>
      </c>
      <c r="H1363" s="43" t="s">
        <v>323</v>
      </c>
      <c r="I1363" s="43" t="s">
        <v>323</v>
      </c>
      <c r="J1363" s="43" t="s">
        <v>323</v>
      </c>
      <c r="K1363" s="43" t="s">
        <v>323</v>
      </c>
      <c r="L1363" s="43" t="s">
        <v>324</v>
      </c>
      <c r="M1363" s="43"/>
      <c r="N1363" s="43"/>
      <c r="O1363" s="43"/>
      <c r="P1363" s="43"/>
      <c r="Q1363" s="43"/>
      <c r="R1363" s="43"/>
      <c r="S1363" s="43"/>
      <c r="T1363" s="43"/>
      <c r="U1363" s="43"/>
      <c r="V1363" s="43"/>
      <c r="W1363" s="43"/>
      <c r="X1363" s="43"/>
      <c r="Y1363" s="43"/>
      <c r="Z1363" s="43"/>
      <c r="AA1363" s="43"/>
      <c r="AB1363" s="43"/>
      <c r="AC1363" s="43"/>
      <c r="AD1363" s="43"/>
      <c r="AE1363" s="43"/>
      <c r="AF1363" s="43"/>
      <c r="AG1363" s="43"/>
      <c r="AH1363" s="43"/>
      <c r="AI1363" s="43"/>
      <c r="AJ1363" s="43"/>
      <c r="AK1363" s="43"/>
      <c r="AL1363" s="43"/>
      <c r="AM1363" s="43"/>
      <c r="AN1363" s="43"/>
      <c r="AO1363" s="43"/>
      <c r="AP1363" s="43"/>
      <c r="AQ1363" s="43"/>
      <c r="AR1363" s="261" t="e">
        <v>#N/A</v>
      </c>
    </row>
    <row r="1364" spans="1:44" s="261" customFormat="1">
      <c r="A1364" s="43">
        <v>121759</v>
      </c>
      <c r="B1364" s="43" t="s">
        <v>3767</v>
      </c>
      <c r="C1364" s="43" t="s">
        <v>324</v>
      </c>
      <c r="D1364" s="43" t="s">
        <v>324</v>
      </c>
      <c r="E1364" s="43" t="s">
        <v>324</v>
      </c>
      <c r="F1364" s="43" t="s">
        <v>324</v>
      </c>
      <c r="G1364" s="43" t="s">
        <v>324</v>
      </c>
      <c r="H1364" s="43" t="s">
        <v>324</v>
      </c>
      <c r="I1364" s="43" t="s">
        <v>324</v>
      </c>
      <c r="J1364" s="43" t="s">
        <v>324</v>
      </c>
      <c r="K1364" s="43" t="s">
        <v>324</v>
      </c>
      <c r="L1364" s="43" t="s">
        <v>324</v>
      </c>
      <c r="M1364" s="43"/>
      <c r="N1364" s="43"/>
      <c r="O1364" s="43"/>
      <c r="P1364" s="43"/>
      <c r="Q1364" s="43"/>
      <c r="R1364" s="43"/>
      <c r="S1364" s="43"/>
      <c r="T1364" s="43"/>
      <c r="U1364" s="43"/>
      <c r="V1364" s="43"/>
      <c r="W1364" s="43"/>
      <c r="X1364" s="43"/>
      <c r="Y1364" s="43"/>
      <c r="Z1364" s="43"/>
      <c r="AA1364" s="43"/>
      <c r="AB1364" s="43"/>
      <c r="AC1364" s="43"/>
      <c r="AD1364" s="43"/>
      <c r="AE1364" s="43"/>
      <c r="AF1364" s="43"/>
      <c r="AG1364" s="43"/>
      <c r="AH1364" s="43"/>
      <c r="AI1364" s="43"/>
      <c r="AJ1364" s="43"/>
      <c r="AK1364" s="43"/>
      <c r="AL1364" s="43"/>
      <c r="AM1364" s="43"/>
      <c r="AN1364" s="43"/>
      <c r="AO1364" s="43"/>
      <c r="AP1364" s="43"/>
      <c r="AQ1364" s="43"/>
      <c r="AR1364" s="261" t="e">
        <v>#N/A</v>
      </c>
    </row>
    <row r="1365" spans="1:44" s="261" customFormat="1">
      <c r="A1365" s="43">
        <v>121777</v>
      </c>
      <c r="B1365" s="43" t="s">
        <v>3767</v>
      </c>
      <c r="C1365" s="43" t="s">
        <v>324</v>
      </c>
      <c r="D1365" s="43" t="s">
        <v>324</v>
      </c>
      <c r="E1365" s="43" t="s">
        <v>324</v>
      </c>
      <c r="F1365" s="43" t="s">
        <v>324</v>
      </c>
      <c r="G1365" s="43" t="s">
        <v>324</v>
      </c>
      <c r="H1365" s="43" t="s">
        <v>324</v>
      </c>
      <c r="I1365" s="43" t="s">
        <v>324</v>
      </c>
      <c r="J1365" s="43" t="s">
        <v>324</v>
      </c>
      <c r="K1365" s="43" t="s">
        <v>324</v>
      </c>
      <c r="L1365" s="43" t="s">
        <v>324</v>
      </c>
      <c r="M1365" s="43"/>
      <c r="N1365" s="43"/>
      <c r="O1365" s="43"/>
      <c r="P1365" s="43"/>
      <c r="Q1365" s="43"/>
      <c r="R1365" s="43"/>
      <c r="S1365" s="43"/>
      <c r="T1365" s="43"/>
      <c r="U1365" s="43"/>
      <c r="V1365" s="43"/>
      <c r="W1365" s="43"/>
      <c r="X1365" s="43"/>
      <c r="Y1365" s="43"/>
      <c r="Z1365" s="43"/>
      <c r="AA1365" s="43"/>
      <c r="AB1365" s="43"/>
      <c r="AC1365" s="43"/>
      <c r="AD1365" s="43"/>
      <c r="AE1365" s="43"/>
      <c r="AF1365" s="43"/>
      <c r="AG1365" s="43"/>
      <c r="AH1365" s="43"/>
      <c r="AI1365" s="43"/>
      <c r="AJ1365" s="43"/>
      <c r="AK1365" s="43"/>
      <c r="AL1365" s="43"/>
      <c r="AM1365" s="43"/>
      <c r="AN1365" s="43"/>
      <c r="AO1365" s="43"/>
      <c r="AP1365" s="43"/>
      <c r="AQ1365" s="43"/>
      <c r="AR1365" s="261" t="e">
        <v>#N/A</v>
      </c>
    </row>
    <row r="1366" spans="1:44" s="261" customFormat="1">
      <c r="A1366" s="43">
        <v>121795</v>
      </c>
      <c r="B1366" s="43" t="s">
        <v>3767</v>
      </c>
      <c r="C1366" s="43" t="s">
        <v>323</v>
      </c>
      <c r="D1366" s="43" t="s">
        <v>324</v>
      </c>
      <c r="E1366" s="43" t="s">
        <v>324</v>
      </c>
      <c r="F1366" s="43" t="s">
        <v>324</v>
      </c>
      <c r="G1366" s="43" t="s">
        <v>323</v>
      </c>
      <c r="H1366" s="43" t="s">
        <v>324</v>
      </c>
      <c r="I1366" s="43" t="s">
        <v>324</v>
      </c>
      <c r="J1366" s="43" t="s">
        <v>323</v>
      </c>
      <c r="K1366" s="43" t="s">
        <v>323</v>
      </c>
      <c r="L1366" s="43" t="s">
        <v>323</v>
      </c>
      <c r="M1366" s="43"/>
      <c r="N1366" s="43"/>
      <c r="O1366" s="43"/>
      <c r="P1366" s="43"/>
      <c r="Q1366" s="43"/>
      <c r="R1366" s="43"/>
      <c r="S1366" s="43"/>
      <c r="T1366" s="43"/>
      <c r="U1366" s="43"/>
      <c r="V1366" s="43"/>
      <c r="W1366" s="43"/>
      <c r="X1366" s="43"/>
      <c r="Y1366" s="43"/>
      <c r="Z1366" s="43"/>
      <c r="AA1366" s="43"/>
      <c r="AB1366" s="43"/>
      <c r="AC1366" s="43"/>
      <c r="AD1366" s="43"/>
      <c r="AE1366" s="43"/>
      <c r="AF1366" s="43"/>
      <c r="AG1366" s="43"/>
      <c r="AH1366" s="43"/>
      <c r="AI1366" s="43"/>
      <c r="AJ1366" s="43"/>
      <c r="AK1366" s="43"/>
      <c r="AL1366" s="43"/>
      <c r="AM1366" s="43"/>
      <c r="AN1366" s="43"/>
      <c r="AO1366" s="43"/>
      <c r="AP1366" s="43"/>
      <c r="AQ1366" s="43"/>
      <c r="AR1366" s="261" t="e">
        <v>#N/A</v>
      </c>
    </row>
    <row r="1367" spans="1:44" s="261" customFormat="1">
      <c r="A1367" s="43">
        <v>121797</v>
      </c>
      <c r="B1367" s="43" t="s">
        <v>3767</v>
      </c>
      <c r="C1367" s="43" t="s">
        <v>324</v>
      </c>
      <c r="D1367" s="43" t="s">
        <v>323</v>
      </c>
      <c r="E1367" s="43" t="s">
        <v>324</v>
      </c>
      <c r="F1367" s="43" t="s">
        <v>324</v>
      </c>
      <c r="G1367" s="43" t="s">
        <v>324</v>
      </c>
      <c r="H1367" s="43" t="s">
        <v>323</v>
      </c>
      <c r="I1367" s="43" t="s">
        <v>324</v>
      </c>
      <c r="J1367" s="43" t="s">
        <v>324</v>
      </c>
      <c r="K1367" s="43" t="s">
        <v>324</v>
      </c>
      <c r="L1367" s="43" t="s">
        <v>323</v>
      </c>
      <c r="M1367" s="43"/>
      <c r="N1367" s="43"/>
      <c r="O1367" s="43"/>
      <c r="P1367" s="43"/>
      <c r="Q1367" s="43"/>
      <c r="R1367" s="43"/>
      <c r="S1367" s="43"/>
      <c r="T1367" s="43"/>
      <c r="U1367" s="43"/>
      <c r="V1367" s="43"/>
      <c r="W1367" s="43"/>
      <c r="X1367" s="43"/>
      <c r="Y1367" s="43"/>
      <c r="Z1367" s="43"/>
      <c r="AA1367" s="43"/>
      <c r="AB1367" s="43"/>
      <c r="AC1367" s="43"/>
      <c r="AD1367" s="43"/>
      <c r="AE1367" s="43"/>
      <c r="AF1367" s="43"/>
      <c r="AG1367" s="43"/>
      <c r="AH1367" s="43"/>
      <c r="AI1367" s="43"/>
      <c r="AJ1367" s="43"/>
      <c r="AK1367" s="43"/>
      <c r="AL1367" s="43"/>
      <c r="AM1367" s="43"/>
      <c r="AN1367" s="43"/>
      <c r="AO1367" s="43"/>
      <c r="AP1367" s="43"/>
      <c r="AQ1367" s="43"/>
      <c r="AR1367" s="261" t="e">
        <v>#N/A</v>
      </c>
    </row>
    <row r="1368" spans="1:44" s="261" customFormat="1">
      <c r="A1368" s="43">
        <v>121807</v>
      </c>
      <c r="B1368" s="43" t="s">
        <v>3767</v>
      </c>
      <c r="C1368" s="43" t="s">
        <v>324</v>
      </c>
      <c r="D1368" s="43" t="s">
        <v>324</v>
      </c>
      <c r="E1368" s="43" t="s">
        <v>324</v>
      </c>
      <c r="F1368" s="43" t="s">
        <v>324</v>
      </c>
      <c r="G1368" s="43" t="s">
        <v>322</v>
      </c>
      <c r="H1368" s="43" t="s">
        <v>324</v>
      </c>
      <c r="I1368" s="43" t="s">
        <v>324</v>
      </c>
      <c r="J1368" s="43" t="s">
        <v>324</v>
      </c>
      <c r="K1368" s="43" t="s">
        <v>324</v>
      </c>
      <c r="L1368" s="43" t="s">
        <v>324</v>
      </c>
      <c r="M1368" s="43"/>
      <c r="N1368" s="43"/>
      <c r="O1368" s="43"/>
      <c r="P1368" s="43"/>
      <c r="Q1368" s="43"/>
      <c r="R1368" s="43"/>
      <c r="S1368" s="43"/>
      <c r="T1368" s="43"/>
      <c r="U1368" s="43"/>
      <c r="V1368" s="43"/>
      <c r="W1368" s="43"/>
      <c r="X1368" s="43"/>
      <c r="Y1368" s="43"/>
      <c r="Z1368" s="43"/>
      <c r="AA1368" s="43"/>
      <c r="AB1368" s="43"/>
      <c r="AC1368" s="43"/>
      <c r="AD1368" s="43"/>
      <c r="AE1368" s="43"/>
      <c r="AF1368" s="43"/>
      <c r="AG1368" s="43"/>
      <c r="AH1368" s="43"/>
      <c r="AI1368" s="43"/>
      <c r="AJ1368" s="43"/>
      <c r="AK1368" s="43"/>
      <c r="AL1368" s="43"/>
      <c r="AM1368" s="43"/>
      <c r="AN1368" s="43"/>
      <c r="AO1368" s="43"/>
      <c r="AP1368" s="43"/>
      <c r="AQ1368" s="43"/>
      <c r="AR1368" s="261" t="e">
        <v>#N/A</v>
      </c>
    </row>
    <row r="1369" spans="1:44" s="261" customFormat="1">
      <c r="A1369" s="43">
        <v>121814</v>
      </c>
      <c r="B1369" s="43" t="s">
        <v>3767</v>
      </c>
      <c r="C1369" s="43" t="s">
        <v>323</v>
      </c>
      <c r="D1369" s="43" t="s">
        <v>323</v>
      </c>
      <c r="E1369" s="43" t="s">
        <v>324</v>
      </c>
      <c r="F1369" s="43" t="s">
        <v>324</v>
      </c>
      <c r="G1369" s="43" t="s">
        <v>322</v>
      </c>
      <c r="H1369" s="43" t="s">
        <v>324</v>
      </c>
      <c r="I1369" s="43" t="s">
        <v>323</v>
      </c>
      <c r="J1369" s="43" t="s">
        <v>323</v>
      </c>
      <c r="K1369" s="43" t="s">
        <v>323</v>
      </c>
      <c r="L1369" s="43" t="s">
        <v>323</v>
      </c>
      <c r="M1369" s="43"/>
      <c r="N1369" s="43"/>
      <c r="O1369" s="43"/>
      <c r="P1369" s="43"/>
      <c r="Q1369" s="43"/>
      <c r="R1369" s="43"/>
      <c r="S1369" s="43"/>
      <c r="T1369" s="43"/>
      <c r="U1369" s="43"/>
      <c r="V1369" s="43"/>
      <c r="W1369" s="43"/>
      <c r="X1369" s="43"/>
      <c r="Y1369" s="43"/>
      <c r="Z1369" s="43"/>
      <c r="AA1369" s="43"/>
      <c r="AB1369" s="43"/>
      <c r="AC1369" s="43"/>
      <c r="AD1369" s="43"/>
      <c r="AE1369" s="43"/>
      <c r="AF1369" s="43"/>
      <c r="AG1369" s="43"/>
      <c r="AH1369" s="43"/>
      <c r="AI1369" s="43"/>
      <c r="AJ1369" s="43"/>
      <c r="AK1369" s="43"/>
      <c r="AL1369" s="43"/>
      <c r="AM1369" s="43"/>
      <c r="AN1369" s="43"/>
      <c r="AO1369" s="43"/>
      <c r="AP1369" s="43"/>
      <c r="AQ1369" s="43"/>
      <c r="AR1369" s="261" t="e">
        <v>#N/A</v>
      </c>
    </row>
    <row r="1370" spans="1:44" s="261" customFormat="1">
      <c r="A1370" s="43">
        <v>121820</v>
      </c>
      <c r="B1370" s="43" t="s">
        <v>3767</v>
      </c>
      <c r="C1370" s="43" t="s">
        <v>324</v>
      </c>
      <c r="D1370" s="43" t="s">
        <v>324</v>
      </c>
      <c r="E1370" s="43" t="s">
        <v>322</v>
      </c>
      <c r="F1370" s="43" t="s">
        <v>322</v>
      </c>
      <c r="G1370" s="43" t="s">
        <v>324</v>
      </c>
      <c r="H1370" s="43" t="s">
        <v>324</v>
      </c>
      <c r="I1370" s="43" t="s">
        <v>324</v>
      </c>
      <c r="J1370" s="43" t="s">
        <v>323</v>
      </c>
      <c r="K1370" s="43" t="s">
        <v>323</v>
      </c>
      <c r="L1370" s="43" t="s">
        <v>323</v>
      </c>
      <c r="M1370" s="43"/>
      <c r="N1370" s="43"/>
      <c r="O1370" s="43"/>
      <c r="P1370" s="43"/>
      <c r="Q1370" s="43"/>
      <c r="R1370" s="43"/>
      <c r="S1370" s="43"/>
      <c r="T1370" s="43"/>
      <c r="U1370" s="43"/>
      <c r="V1370" s="43"/>
      <c r="W1370" s="43"/>
      <c r="X1370" s="43"/>
      <c r="Y1370" s="43"/>
      <c r="Z1370" s="43"/>
      <c r="AA1370" s="43"/>
      <c r="AB1370" s="43"/>
      <c r="AC1370" s="43"/>
      <c r="AD1370" s="43"/>
      <c r="AE1370" s="43"/>
      <c r="AF1370" s="43"/>
      <c r="AG1370" s="43"/>
      <c r="AH1370" s="43"/>
      <c r="AI1370" s="43"/>
      <c r="AJ1370" s="43"/>
      <c r="AK1370" s="43"/>
      <c r="AL1370" s="43"/>
      <c r="AM1370" s="43"/>
      <c r="AN1370" s="43"/>
      <c r="AO1370" s="43"/>
      <c r="AP1370" s="43"/>
      <c r="AQ1370" s="43"/>
      <c r="AR1370" s="261" t="e">
        <v>#N/A</v>
      </c>
    </row>
    <row r="1371" spans="1:44" s="261" customFormat="1">
      <c r="A1371" s="43">
        <v>121847</v>
      </c>
      <c r="B1371" s="43" t="s">
        <v>3767</v>
      </c>
      <c r="C1371" s="43" t="s">
        <v>324</v>
      </c>
      <c r="D1371" s="43" t="s">
        <v>324</v>
      </c>
      <c r="E1371" s="43" t="s">
        <v>324</v>
      </c>
      <c r="F1371" s="43" t="s">
        <v>324</v>
      </c>
      <c r="G1371" s="43" t="s">
        <v>324</v>
      </c>
      <c r="H1371" s="43" t="s">
        <v>323</v>
      </c>
      <c r="I1371" s="43" t="s">
        <v>323</v>
      </c>
      <c r="J1371" s="43" t="s">
        <v>324</v>
      </c>
      <c r="K1371" s="43" t="s">
        <v>324</v>
      </c>
      <c r="L1371" s="43" t="s">
        <v>324</v>
      </c>
      <c r="M1371" s="43"/>
      <c r="N1371" s="43"/>
      <c r="O1371" s="43"/>
      <c r="P1371" s="43"/>
      <c r="Q1371" s="43"/>
      <c r="R1371" s="43"/>
      <c r="S1371" s="43"/>
      <c r="T1371" s="43"/>
      <c r="U1371" s="43"/>
      <c r="V1371" s="43"/>
      <c r="W1371" s="43"/>
      <c r="X1371" s="43"/>
      <c r="Y1371" s="43"/>
      <c r="Z1371" s="43"/>
      <c r="AA1371" s="43"/>
      <c r="AB1371" s="43"/>
      <c r="AC1371" s="43"/>
      <c r="AD1371" s="43"/>
      <c r="AE1371" s="43"/>
      <c r="AF1371" s="43"/>
      <c r="AG1371" s="43"/>
      <c r="AH1371" s="43"/>
      <c r="AI1371" s="43"/>
      <c r="AJ1371" s="43"/>
      <c r="AK1371" s="43"/>
      <c r="AL1371" s="43"/>
      <c r="AM1371" s="43"/>
      <c r="AN1371" s="43"/>
      <c r="AO1371" s="43"/>
      <c r="AP1371" s="43"/>
      <c r="AQ1371" s="43"/>
      <c r="AR1371" s="261" t="e">
        <v>#N/A</v>
      </c>
    </row>
    <row r="1372" spans="1:44" s="261" customFormat="1">
      <c r="A1372" s="43">
        <v>121849</v>
      </c>
      <c r="B1372" s="43" t="s">
        <v>3767</v>
      </c>
      <c r="C1372" s="43" t="s">
        <v>322</v>
      </c>
      <c r="D1372" s="43" t="s">
        <v>324</v>
      </c>
      <c r="E1372" s="43" t="s">
        <v>324</v>
      </c>
      <c r="F1372" s="43" t="s">
        <v>324</v>
      </c>
      <c r="G1372" s="43" t="s">
        <v>323</v>
      </c>
      <c r="H1372" s="43" t="s">
        <v>324</v>
      </c>
      <c r="I1372" s="43" t="s">
        <v>323</v>
      </c>
      <c r="J1372" s="43" t="s">
        <v>324</v>
      </c>
      <c r="K1372" s="43" t="s">
        <v>323</v>
      </c>
      <c r="L1372" s="43" t="s">
        <v>323</v>
      </c>
      <c r="M1372" s="43"/>
      <c r="N1372" s="43"/>
      <c r="O1372" s="43"/>
      <c r="P1372" s="43"/>
      <c r="Q1372" s="43"/>
      <c r="R1372" s="43"/>
      <c r="S1372" s="43"/>
      <c r="T1372" s="43"/>
      <c r="U1372" s="43"/>
      <c r="V1372" s="43"/>
      <c r="W1372" s="43"/>
      <c r="X1372" s="43"/>
      <c r="Y1372" s="43"/>
      <c r="Z1372" s="43"/>
      <c r="AA1372" s="43"/>
      <c r="AB1372" s="43"/>
      <c r="AC1372" s="43"/>
      <c r="AD1372" s="43"/>
      <c r="AE1372" s="43"/>
      <c r="AF1372" s="43"/>
      <c r="AG1372" s="43"/>
      <c r="AH1372" s="43"/>
      <c r="AI1372" s="43"/>
      <c r="AJ1372" s="43"/>
      <c r="AK1372" s="43"/>
      <c r="AL1372" s="43"/>
      <c r="AM1372" s="43"/>
      <c r="AN1372" s="43"/>
      <c r="AO1372" s="43"/>
      <c r="AP1372" s="43"/>
      <c r="AQ1372" s="43"/>
      <c r="AR1372" s="261" t="e">
        <v>#N/A</v>
      </c>
    </row>
    <row r="1373" spans="1:44" s="261" customFormat="1">
      <c r="A1373" s="43">
        <v>121868</v>
      </c>
      <c r="B1373" s="43" t="s">
        <v>3767</v>
      </c>
      <c r="C1373" s="43" t="s">
        <v>324</v>
      </c>
      <c r="D1373" s="43" t="s">
        <v>322</v>
      </c>
      <c r="E1373" s="43" t="s">
        <v>324</v>
      </c>
      <c r="F1373" s="43" t="s">
        <v>322</v>
      </c>
      <c r="G1373" s="43" t="s">
        <v>324</v>
      </c>
      <c r="H1373" s="43" t="s">
        <v>323</v>
      </c>
      <c r="I1373" s="43" t="s">
        <v>323</v>
      </c>
      <c r="J1373" s="43" t="s">
        <v>323</v>
      </c>
      <c r="K1373" s="43" t="s">
        <v>323</v>
      </c>
      <c r="L1373" s="43" t="s">
        <v>323</v>
      </c>
      <c r="M1373" s="43"/>
      <c r="N1373" s="43"/>
      <c r="O1373" s="43"/>
      <c r="P1373" s="43"/>
      <c r="Q1373" s="43"/>
      <c r="R1373" s="43"/>
      <c r="S1373" s="43"/>
      <c r="T1373" s="43"/>
      <c r="U1373" s="43"/>
      <c r="V1373" s="43"/>
      <c r="W1373" s="43"/>
      <c r="X1373" s="43"/>
      <c r="Y1373" s="43"/>
      <c r="Z1373" s="43"/>
      <c r="AA1373" s="43"/>
      <c r="AB1373" s="43"/>
      <c r="AC1373" s="43"/>
      <c r="AD1373" s="43"/>
      <c r="AE1373" s="43"/>
      <c r="AF1373" s="43"/>
      <c r="AG1373" s="43"/>
      <c r="AH1373" s="43"/>
      <c r="AI1373" s="43"/>
      <c r="AJ1373" s="43"/>
      <c r="AK1373" s="43"/>
      <c r="AL1373" s="43"/>
      <c r="AM1373" s="43"/>
      <c r="AN1373" s="43"/>
      <c r="AO1373" s="43"/>
      <c r="AP1373" s="43"/>
      <c r="AQ1373" s="43"/>
      <c r="AR1373" s="261" t="e">
        <v>#N/A</v>
      </c>
    </row>
    <row r="1374" spans="1:44" s="261" customFormat="1">
      <c r="A1374" s="43">
        <v>121881</v>
      </c>
      <c r="B1374" s="43" t="s">
        <v>3767</v>
      </c>
      <c r="C1374" s="43" t="s">
        <v>324</v>
      </c>
      <c r="D1374" s="43" t="s">
        <v>323</v>
      </c>
      <c r="E1374" s="43" t="s">
        <v>322</v>
      </c>
      <c r="F1374" s="43" t="s">
        <v>324</v>
      </c>
      <c r="G1374" s="43" t="s">
        <v>322</v>
      </c>
      <c r="H1374" s="43" t="s">
        <v>324</v>
      </c>
      <c r="I1374" s="43" t="s">
        <v>323</v>
      </c>
      <c r="J1374" s="43" t="s">
        <v>323</v>
      </c>
      <c r="K1374" s="43" t="s">
        <v>323</v>
      </c>
      <c r="L1374" s="43" t="s">
        <v>323</v>
      </c>
      <c r="M1374" s="43"/>
      <c r="N1374" s="43"/>
      <c r="O1374" s="43"/>
      <c r="P1374" s="43"/>
      <c r="Q1374" s="43"/>
      <c r="R1374" s="43"/>
      <c r="S1374" s="43"/>
      <c r="T1374" s="43"/>
      <c r="U1374" s="43"/>
      <c r="V1374" s="43"/>
      <c r="W1374" s="43"/>
      <c r="X1374" s="43"/>
      <c r="Y1374" s="43"/>
      <c r="Z1374" s="43"/>
      <c r="AA1374" s="43"/>
      <c r="AB1374" s="43"/>
      <c r="AC1374" s="43"/>
      <c r="AD1374" s="43"/>
      <c r="AE1374" s="43"/>
      <c r="AF1374" s="43"/>
      <c r="AG1374" s="43"/>
      <c r="AH1374" s="43"/>
      <c r="AI1374" s="43"/>
      <c r="AJ1374" s="43"/>
      <c r="AK1374" s="43"/>
      <c r="AL1374" s="43"/>
      <c r="AM1374" s="43"/>
      <c r="AN1374" s="43"/>
      <c r="AO1374" s="43"/>
      <c r="AP1374" s="43"/>
      <c r="AQ1374" s="43"/>
      <c r="AR1374" s="261" t="e">
        <v>#N/A</v>
      </c>
    </row>
    <row r="1375" spans="1:44" s="261" customFormat="1">
      <c r="A1375" s="43">
        <v>121894</v>
      </c>
      <c r="B1375" s="43" t="s">
        <v>3767</v>
      </c>
      <c r="C1375" s="43" t="s">
        <v>324</v>
      </c>
      <c r="D1375" s="43" t="s">
        <v>322</v>
      </c>
      <c r="E1375" s="43" t="s">
        <v>324</v>
      </c>
      <c r="F1375" s="43" t="s">
        <v>324</v>
      </c>
      <c r="G1375" s="43" t="s">
        <v>324</v>
      </c>
      <c r="H1375" s="43" t="s">
        <v>324</v>
      </c>
      <c r="I1375" s="43" t="s">
        <v>324</v>
      </c>
      <c r="J1375" s="43" t="s">
        <v>324</v>
      </c>
      <c r="K1375" s="43" t="s">
        <v>323</v>
      </c>
      <c r="L1375" s="43" t="s">
        <v>323</v>
      </c>
      <c r="M1375" s="43"/>
      <c r="N1375" s="43"/>
      <c r="O1375" s="43"/>
      <c r="P1375" s="43"/>
      <c r="Q1375" s="43"/>
      <c r="R1375" s="43"/>
      <c r="S1375" s="43"/>
      <c r="T1375" s="43"/>
      <c r="U1375" s="43"/>
      <c r="V1375" s="43"/>
      <c r="W1375" s="43"/>
      <c r="X1375" s="43"/>
      <c r="Y1375" s="43"/>
      <c r="Z1375" s="43"/>
      <c r="AA1375" s="43"/>
      <c r="AB1375" s="43"/>
      <c r="AC1375" s="43"/>
      <c r="AD1375" s="43"/>
      <c r="AE1375" s="43"/>
      <c r="AF1375" s="43"/>
      <c r="AG1375" s="43"/>
      <c r="AH1375" s="43"/>
      <c r="AI1375" s="43"/>
      <c r="AJ1375" s="43"/>
      <c r="AK1375" s="43"/>
      <c r="AL1375" s="43"/>
      <c r="AM1375" s="43"/>
      <c r="AN1375" s="43"/>
      <c r="AO1375" s="43"/>
      <c r="AP1375" s="43"/>
      <c r="AQ1375" s="43"/>
      <c r="AR1375" s="261" t="e">
        <v>#N/A</v>
      </c>
    </row>
    <row r="1376" spans="1:44" s="261" customFormat="1">
      <c r="A1376" s="43">
        <v>121926</v>
      </c>
      <c r="B1376" s="43" t="s">
        <v>3767</v>
      </c>
      <c r="C1376" s="43" t="s">
        <v>324</v>
      </c>
      <c r="D1376" s="43" t="s">
        <v>324</v>
      </c>
      <c r="E1376" s="43" t="s">
        <v>322</v>
      </c>
      <c r="F1376" s="43" t="s">
        <v>324</v>
      </c>
      <c r="G1376" s="43" t="s">
        <v>323</v>
      </c>
      <c r="H1376" s="43" t="s">
        <v>323</v>
      </c>
      <c r="I1376" s="43" t="s">
        <v>323</v>
      </c>
      <c r="J1376" s="43" t="s">
        <v>323</v>
      </c>
      <c r="K1376" s="43" t="s">
        <v>323</v>
      </c>
      <c r="L1376" s="43" t="s">
        <v>323</v>
      </c>
      <c r="M1376" s="43"/>
      <c r="N1376" s="43"/>
      <c r="O1376" s="43"/>
      <c r="P1376" s="43"/>
      <c r="Q1376" s="43"/>
      <c r="R1376" s="43"/>
      <c r="S1376" s="43"/>
      <c r="T1376" s="43"/>
      <c r="U1376" s="43"/>
      <c r="V1376" s="43"/>
      <c r="W1376" s="43"/>
      <c r="X1376" s="43"/>
      <c r="Y1376" s="43"/>
      <c r="Z1376" s="43"/>
      <c r="AA1376" s="43"/>
      <c r="AB1376" s="43"/>
      <c r="AC1376" s="43"/>
      <c r="AD1376" s="43"/>
      <c r="AE1376" s="43"/>
      <c r="AF1376" s="43"/>
      <c r="AG1376" s="43"/>
      <c r="AH1376" s="43"/>
      <c r="AI1376" s="43"/>
      <c r="AJ1376" s="43"/>
      <c r="AK1376" s="43"/>
      <c r="AL1376" s="43"/>
      <c r="AM1376" s="43"/>
      <c r="AN1376" s="43"/>
      <c r="AO1376" s="43"/>
      <c r="AP1376" s="43"/>
      <c r="AQ1376" s="43"/>
      <c r="AR1376" s="261" t="e">
        <v>#N/A</v>
      </c>
    </row>
    <row r="1377" spans="1:44" s="261" customFormat="1">
      <c r="A1377" s="43">
        <v>121928</v>
      </c>
      <c r="B1377" s="43" t="s">
        <v>3767</v>
      </c>
      <c r="C1377" s="43" t="s">
        <v>324</v>
      </c>
      <c r="D1377" s="43" t="s">
        <v>322</v>
      </c>
      <c r="E1377" s="43" t="s">
        <v>324</v>
      </c>
      <c r="F1377" s="43" t="s">
        <v>324</v>
      </c>
      <c r="G1377" s="43" t="s">
        <v>324</v>
      </c>
      <c r="H1377" s="43" t="s">
        <v>324</v>
      </c>
      <c r="I1377" s="43" t="s">
        <v>323</v>
      </c>
      <c r="J1377" s="43" t="s">
        <v>323</v>
      </c>
      <c r="K1377" s="43" t="s">
        <v>323</v>
      </c>
      <c r="L1377" s="43" t="s">
        <v>323</v>
      </c>
      <c r="M1377" s="43"/>
      <c r="N1377" s="43"/>
      <c r="O1377" s="43"/>
      <c r="P1377" s="43"/>
      <c r="Q1377" s="43"/>
      <c r="R1377" s="43"/>
      <c r="S1377" s="43"/>
      <c r="T1377" s="43"/>
      <c r="U1377" s="43"/>
      <c r="V1377" s="43"/>
      <c r="W1377" s="43"/>
      <c r="X1377" s="43"/>
      <c r="Y1377" s="43"/>
      <c r="Z1377" s="43"/>
      <c r="AA1377" s="43"/>
      <c r="AB1377" s="43"/>
      <c r="AC1377" s="43"/>
      <c r="AD1377" s="43"/>
      <c r="AE1377" s="43"/>
      <c r="AF1377" s="43"/>
      <c r="AG1377" s="43"/>
      <c r="AH1377" s="43"/>
      <c r="AI1377" s="43"/>
      <c r="AJ1377" s="43"/>
      <c r="AK1377" s="43"/>
      <c r="AL1377" s="43"/>
      <c r="AM1377" s="43"/>
      <c r="AN1377" s="43"/>
      <c r="AO1377" s="43"/>
      <c r="AP1377" s="43"/>
      <c r="AQ1377" s="43"/>
      <c r="AR1377" s="261" t="e">
        <v>#N/A</v>
      </c>
    </row>
    <row r="1378" spans="1:44" s="261" customFormat="1">
      <c r="A1378" s="43">
        <v>121936</v>
      </c>
      <c r="B1378" s="43" t="s">
        <v>3767</v>
      </c>
      <c r="C1378" s="43" t="s">
        <v>324</v>
      </c>
      <c r="D1378" s="43" t="s">
        <v>323</v>
      </c>
      <c r="E1378" s="43" t="s">
        <v>324</v>
      </c>
      <c r="F1378" s="43" t="s">
        <v>324</v>
      </c>
      <c r="G1378" s="43" t="s">
        <v>323</v>
      </c>
      <c r="H1378" s="43" t="s">
        <v>323</v>
      </c>
      <c r="I1378" s="43" t="s">
        <v>324</v>
      </c>
      <c r="J1378" s="43" t="s">
        <v>323</v>
      </c>
      <c r="K1378" s="43" t="s">
        <v>324</v>
      </c>
      <c r="L1378" s="43" t="s">
        <v>323</v>
      </c>
      <c r="M1378" s="43"/>
      <c r="N1378" s="43"/>
      <c r="O1378" s="43"/>
      <c r="P1378" s="43"/>
      <c r="Q1378" s="43"/>
      <c r="R1378" s="43"/>
      <c r="S1378" s="43"/>
      <c r="T1378" s="43"/>
      <c r="U1378" s="43"/>
      <c r="V1378" s="43"/>
      <c r="W1378" s="43"/>
      <c r="X1378" s="43"/>
      <c r="Y1378" s="43"/>
      <c r="Z1378" s="43"/>
      <c r="AA1378" s="43"/>
      <c r="AB1378" s="43"/>
      <c r="AC1378" s="43"/>
      <c r="AD1378" s="43"/>
      <c r="AE1378" s="43"/>
      <c r="AF1378" s="43"/>
      <c r="AG1378" s="43"/>
      <c r="AH1378" s="43"/>
      <c r="AI1378" s="43"/>
      <c r="AJ1378" s="43"/>
      <c r="AK1378" s="43"/>
      <c r="AL1378" s="43"/>
      <c r="AM1378" s="43"/>
      <c r="AN1378" s="43"/>
      <c r="AO1378" s="43"/>
      <c r="AP1378" s="43"/>
      <c r="AQ1378" s="43"/>
      <c r="AR1378" s="261" t="e">
        <v>#N/A</v>
      </c>
    </row>
    <row r="1379" spans="1:44" s="261" customFormat="1">
      <c r="A1379" s="43">
        <v>121961</v>
      </c>
      <c r="B1379" s="43" t="s">
        <v>3767</v>
      </c>
      <c r="C1379" s="43" t="s">
        <v>324</v>
      </c>
      <c r="D1379" s="43" t="s">
        <v>324</v>
      </c>
      <c r="E1379" s="43" t="s">
        <v>324</v>
      </c>
      <c r="F1379" s="43" t="s">
        <v>324</v>
      </c>
      <c r="G1379" s="43" t="s">
        <v>323</v>
      </c>
      <c r="H1379" s="43" t="s">
        <v>323</v>
      </c>
      <c r="I1379" s="43" t="s">
        <v>324</v>
      </c>
      <c r="J1379" s="43" t="s">
        <v>323</v>
      </c>
      <c r="K1379" s="43" t="s">
        <v>324</v>
      </c>
      <c r="L1379" s="43" t="s">
        <v>323</v>
      </c>
      <c r="M1379" s="43"/>
      <c r="N1379" s="43"/>
      <c r="O1379" s="43"/>
      <c r="P1379" s="43"/>
      <c r="Q1379" s="43"/>
      <c r="R1379" s="43"/>
      <c r="S1379" s="43"/>
      <c r="T1379" s="43"/>
      <c r="U1379" s="43"/>
      <c r="V1379" s="43"/>
      <c r="W1379" s="43"/>
      <c r="X1379" s="43"/>
      <c r="Y1379" s="43"/>
      <c r="Z1379" s="43"/>
      <c r="AA1379" s="43"/>
      <c r="AB1379" s="43"/>
      <c r="AC1379" s="43"/>
      <c r="AD1379" s="43"/>
      <c r="AE1379" s="43"/>
      <c r="AF1379" s="43"/>
      <c r="AG1379" s="43"/>
      <c r="AH1379" s="43"/>
      <c r="AI1379" s="43"/>
      <c r="AJ1379" s="43"/>
      <c r="AK1379" s="43"/>
      <c r="AL1379" s="43"/>
      <c r="AM1379" s="43"/>
      <c r="AN1379" s="43"/>
      <c r="AO1379" s="43"/>
      <c r="AP1379" s="43"/>
      <c r="AQ1379" s="43"/>
      <c r="AR1379" s="261" t="e">
        <v>#N/A</v>
      </c>
    </row>
    <row r="1380" spans="1:44" s="261" customFormat="1">
      <c r="A1380" s="43">
        <v>121965</v>
      </c>
      <c r="B1380" s="43" t="s">
        <v>3767</v>
      </c>
      <c r="C1380" s="43" t="s">
        <v>324</v>
      </c>
      <c r="D1380" s="43" t="s">
        <v>322</v>
      </c>
      <c r="E1380" s="43" t="s">
        <v>323</v>
      </c>
      <c r="F1380" s="43" t="s">
        <v>322</v>
      </c>
      <c r="G1380" s="43" t="s">
        <v>324</v>
      </c>
      <c r="H1380" s="43" t="s">
        <v>323</v>
      </c>
      <c r="I1380" s="43" t="s">
        <v>324</v>
      </c>
      <c r="J1380" s="43" t="s">
        <v>323</v>
      </c>
      <c r="K1380" s="43" t="s">
        <v>323</v>
      </c>
      <c r="L1380" s="43" t="s">
        <v>323</v>
      </c>
      <c r="M1380" s="43"/>
      <c r="N1380" s="43"/>
      <c r="O1380" s="43"/>
      <c r="P1380" s="43"/>
      <c r="Q1380" s="43"/>
      <c r="R1380" s="43"/>
      <c r="S1380" s="43"/>
      <c r="T1380" s="43"/>
      <c r="U1380" s="43"/>
      <c r="V1380" s="43"/>
      <c r="W1380" s="43"/>
      <c r="X1380" s="43"/>
      <c r="Y1380" s="43"/>
      <c r="Z1380" s="43"/>
      <c r="AA1380" s="43"/>
      <c r="AB1380" s="43"/>
      <c r="AC1380" s="43"/>
      <c r="AD1380" s="43"/>
      <c r="AE1380" s="43"/>
      <c r="AF1380" s="43"/>
      <c r="AG1380" s="43"/>
      <c r="AH1380" s="43"/>
      <c r="AI1380" s="43"/>
      <c r="AJ1380" s="43"/>
      <c r="AK1380" s="43"/>
      <c r="AL1380" s="43"/>
      <c r="AM1380" s="43"/>
      <c r="AN1380" s="43"/>
      <c r="AO1380" s="43"/>
      <c r="AP1380" s="43"/>
      <c r="AQ1380" s="43"/>
      <c r="AR1380" s="261" t="e">
        <v>#N/A</v>
      </c>
    </row>
    <row r="1381" spans="1:44" s="261" customFormat="1">
      <c r="A1381" s="43">
        <v>121969</v>
      </c>
      <c r="B1381" s="43" t="s">
        <v>3767</v>
      </c>
      <c r="C1381" s="43" t="s">
        <v>324</v>
      </c>
      <c r="D1381" s="43" t="s">
        <v>324</v>
      </c>
      <c r="E1381" s="43" t="s">
        <v>324</v>
      </c>
      <c r="F1381" s="43" t="s">
        <v>324</v>
      </c>
      <c r="G1381" s="43" t="s">
        <v>322</v>
      </c>
      <c r="H1381" s="43" t="s">
        <v>324</v>
      </c>
      <c r="I1381" s="43" t="s">
        <v>324</v>
      </c>
      <c r="J1381" s="43" t="s">
        <v>324</v>
      </c>
      <c r="K1381" s="43" t="s">
        <v>324</v>
      </c>
      <c r="L1381" s="43" t="s">
        <v>324</v>
      </c>
      <c r="M1381" s="43"/>
      <c r="N1381" s="43"/>
      <c r="O1381" s="43"/>
      <c r="P1381" s="43"/>
      <c r="Q1381" s="43"/>
      <c r="R1381" s="43"/>
      <c r="S1381" s="43"/>
      <c r="T1381" s="43"/>
      <c r="U1381" s="43"/>
      <c r="V1381" s="43"/>
      <c r="W1381" s="43"/>
      <c r="X1381" s="43"/>
      <c r="Y1381" s="43"/>
      <c r="Z1381" s="43"/>
      <c r="AA1381" s="43"/>
      <c r="AB1381" s="43"/>
      <c r="AC1381" s="43"/>
      <c r="AD1381" s="43"/>
      <c r="AE1381" s="43"/>
      <c r="AF1381" s="43"/>
      <c r="AG1381" s="43"/>
      <c r="AH1381" s="43"/>
      <c r="AI1381" s="43"/>
      <c r="AJ1381" s="43"/>
      <c r="AK1381" s="43"/>
      <c r="AL1381" s="43"/>
      <c r="AM1381" s="43"/>
      <c r="AN1381" s="43"/>
      <c r="AO1381" s="43"/>
      <c r="AP1381" s="43"/>
      <c r="AQ1381" s="43"/>
      <c r="AR1381" s="261" t="e">
        <v>#N/A</v>
      </c>
    </row>
    <row r="1382" spans="1:44" s="261" customFormat="1">
      <c r="A1382" s="43">
        <v>121970</v>
      </c>
      <c r="B1382" s="43" t="s">
        <v>3767</v>
      </c>
      <c r="C1382" s="43" t="s">
        <v>322</v>
      </c>
      <c r="D1382" s="43" t="s">
        <v>324</v>
      </c>
      <c r="E1382" s="43" t="s">
        <v>322</v>
      </c>
      <c r="F1382" s="43" t="s">
        <v>324</v>
      </c>
      <c r="G1382" s="43" t="s">
        <v>322</v>
      </c>
      <c r="H1382" s="43" t="s">
        <v>323</v>
      </c>
      <c r="I1382" s="43" t="s">
        <v>324</v>
      </c>
      <c r="J1382" s="43" t="s">
        <v>323</v>
      </c>
      <c r="K1382" s="43" t="s">
        <v>324</v>
      </c>
      <c r="L1382" s="43" t="s">
        <v>323</v>
      </c>
      <c r="M1382" s="43"/>
      <c r="N1382" s="43"/>
      <c r="O1382" s="43"/>
      <c r="P1382" s="43"/>
      <c r="Q1382" s="43"/>
      <c r="R1382" s="43"/>
      <c r="S1382" s="43"/>
      <c r="T1382" s="43"/>
      <c r="U1382" s="43"/>
      <c r="V1382" s="43"/>
      <c r="W1382" s="43"/>
      <c r="X1382" s="43"/>
      <c r="Y1382" s="43"/>
      <c r="Z1382" s="43"/>
      <c r="AA1382" s="43"/>
      <c r="AB1382" s="43"/>
      <c r="AC1382" s="43"/>
      <c r="AD1382" s="43"/>
      <c r="AE1382" s="43"/>
      <c r="AF1382" s="43"/>
      <c r="AG1382" s="43"/>
      <c r="AH1382" s="43"/>
      <c r="AI1382" s="43"/>
      <c r="AJ1382" s="43"/>
      <c r="AK1382" s="43"/>
      <c r="AL1382" s="43"/>
      <c r="AM1382" s="43"/>
      <c r="AN1382" s="43"/>
      <c r="AO1382" s="43"/>
      <c r="AP1382" s="43"/>
      <c r="AQ1382" s="43"/>
      <c r="AR1382" s="261" t="e">
        <v>#N/A</v>
      </c>
    </row>
    <row r="1383" spans="1:44" s="261" customFormat="1">
      <c r="A1383" s="43">
        <v>121971</v>
      </c>
      <c r="B1383" s="43" t="s">
        <v>3767</v>
      </c>
      <c r="C1383" s="43" t="s">
        <v>324</v>
      </c>
      <c r="D1383" s="43" t="s">
        <v>323</v>
      </c>
      <c r="E1383" s="43" t="s">
        <v>323</v>
      </c>
      <c r="F1383" s="43" t="s">
        <v>324</v>
      </c>
      <c r="G1383" s="43" t="s">
        <v>324</v>
      </c>
      <c r="H1383" s="43" t="s">
        <v>324</v>
      </c>
      <c r="I1383" s="43" t="s">
        <v>323</v>
      </c>
      <c r="J1383" s="43" t="s">
        <v>323</v>
      </c>
      <c r="K1383" s="43" t="s">
        <v>323</v>
      </c>
      <c r="L1383" s="43" t="s">
        <v>324</v>
      </c>
      <c r="M1383" s="43"/>
      <c r="N1383" s="43"/>
      <c r="O1383" s="43"/>
      <c r="P1383" s="43"/>
      <c r="Q1383" s="43"/>
      <c r="R1383" s="43"/>
      <c r="S1383" s="43"/>
      <c r="T1383" s="43"/>
      <c r="U1383" s="43"/>
      <c r="V1383" s="43"/>
      <c r="W1383" s="43"/>
      <c r="X1383" s="43"/>
      <c r="Y1383" s="43"/>
      <c r="Z1383" s="43"/>
      <c r="AA1383" s="43"/>
      <c r="AB1383" s="43"/>
      <c r="AC1383" s="43"/>
      <c r="AD1383" s="43"/>
      <c r="AE1383" s="43"/>
      <c r="AF1383" s="43"/>
      <c r="AG1383" s="43"/>
      <c r="AH1383" s="43"/>
      <c r="AI1383" s="43"/>
      <c r="AJ1383" s="43"/>
      <c r="AK1383" s="43"/>
      <c r="AL1383" s="43"/>
      <c r="AM1383" s="43"/>
      <c r="AN1383" s="43"/>
      <c r="AO1383" s="43"/>
      <c r="AP1383" s="43"/>
      <c r="AQ1383" s="43"/>
      <c r="AR1383" s="261" t="e">
        <v>#N/A</v>
      </c>
    </row>
    <row r="1384" spans="1:44" s="261" customFormat="1">
      <c r="A1384" s="43">
        <v>121980</v>
      </c>
      <c r="B1384" s="43" t="s">
        <v>3767</v>
      </c>
      <c r="C1384" s="43" t="s">
        <v>324</v>
      </c>
      <c r="D1384" s="43" t="s">
        <v>322</v>
      </c>
      <c r="E1384" s="43" t="s">
        <v>322</v>
      </c>
      <c r="F1384" s="43" t="s">
        <v>324</v>
      </c>
      <c r="G1384" s="43" t="s">
        <v>322</v>
      </c>
      <c r="H1384" s="43" t="s">
        <v>323</v>
      </c>
      <c r="I1384" s="43" t="s">
        <v>323</v>
      </c>
      <c r="J1384" s="43" t="s">
        <v>323</v>
      </c>
      <c r="K1384" s="43" t="s">
        <v>323</v>
      </c>
      <c r="L1384" s="43" t="s">
        <v>323</v>
      </c>
      <c r="M1384" s="43"/>
      <c r="N1384" s="43"/>
      <c r="O1384" s="43"/>
      <c r="P1384" s="43"/>
      <c r="Q1384" s="43"/>
      <c r="R1384" s="43"/>
      <c r="S1384" s="43"/>
      <c r="T1384" s="43"/>
      <c r="U1384" s="43"/>
      <c r="V1384" s="43"/>
      <c r="W1384" s="43"/>
      <c r="X1384" s="43"/>
      <c r="Y1384" s="43"/>
      <c r="Z1384" s="43"/>
      <c r="AA1384" s="43"/>
      <c r="AB1384" s="43"/>
      <c r="AC1384" s="43"/>
      <c r="AD1384" s="43"/>
      <c r="AE1384" s="43"/>
      <c r="AF1384" s="43"/>
      <c r="AG1384" s="43"/>
      <c r="AH1384" s="43"/>
      <c r="AI1384" s="43"/>
      <c r="AJ1384" s="43"/>
      <c r="AK1384" s="43"/>
      <c r="AL1384" s="43"/>
      <c r="AM1384" s="43"/>
      <c r="AN1384" s="43"/>
      <c r="AO1384" s="43"/>
      <c r="AP1384" s="43"/>
      <c r="AQ1384" s="43"/>
      <c r="AR1384" s="261" t="e">
        <v>#N/A</v>
      </c>
    </row>
    <row r="1385" spans="1:44" s="261" customFormat="1">
      <c r="A1385" s="43">
        <v>121992</v>
      </c>
      <c r="B1385" s="43" t="s">
        <v>3767</v>
      </c>
      <c r="C1385" s="43" t="s">
        <v>324</v>
      </c>
      <c r="D1385" s="43" t="s">
        <v>322</v>
      </c>
      <c r="E1385" s="43" t="s">
        <v>322</v>
      </c>
      <c r="F1385" s="43" t="s">
        <v>322</v>
      </c>
      <c r="G1385" s="43" t="s">
        <v>322</v>
      </c>
      <c r="H1385" s="43" t="s">
        <v>324</v>
      </c>
      <c r="I1385" s="43" t="s">
        <v>324</v>
      </c>
      <c r="J1385" s="43" t="s">
        <v>323</v>
      </c>
      <c r="K1385" s="43" t="s">
        <v>323</v>
      </c>
      <c r="L1385" s="43" t="s">
        <v>323</v>
      </c>
      <c r="M1385" s="43"/>
      <c r="N1385" s="43"/>
      <c r="O1385" s="43"/>
      <c r="P1385" s="43"/>
      <c r="Q1385" s="43"/>
      <c r="R1385" s="43"/>
      <c r="S1385" s="43"/>
      <c r="T1385" s="43"/>
      <c r="U1385" s="43"/>
      <c r="V1385" s="43"/>
      <c r="W1385" s="43"/>
      <c r="X1385" s="43"/>
      <c r="Y1385" s="43"/>
      <c r="Z1385" s="43"/>
      <c r="AA1385" s="43"/>
      <c r="AB1385" s="43"/>
      <c r="AC1385" s="43"/>
      <c r="AD1385" s="43"/>
      <c r="AE1385" s="43"/>
      <c r="AF1385" s="43"/>
      <c r="AG1385" s="43"/>
      <c r="AH1385" s="43"/>
      <c r="AI1385" s="43"/>
      <c r="AJ1385" s="43"/>
      <c r="AK1385" s="43"/>
      <c r="AL1385" s="43"/>
      <c r="AM1385" s="43"/>
      <c r="AN1385" s="43"/>
      <c r="AO1385" s="43"/>
      <c r="AP1385" s="43"/>
      <c r="AQ1385" s="43"/>
      <c r="AR1385" s="261" t="e">
        <v>#N/A</v>
      </c>
    </row>
    <row r="1386" spans="1:44" s="261" customFormat="1">
      <c r="A1386" s="43">
        <v>122003</v>
      </c>
      <c r="B1386" s="43" t="s">
        <v>3767</v>
      </c>
      <c r="C1386" s="43" t="s">
        <v>324</v>
      </c>
      <c r="D1386" s="43" t="s">
        <v>322</v>
      </c>
      <c r="E1386" s="43" t="s">
        <v>324</v>
      </c>
      <c r="F1386" s="43" t="s">
        <v>322</v>
      </c>
      <c r="G1386" s="43" t="s">
        <v>324</v>
      </c>
      <c r="H1386" s="43" t="s">
        <v>324</v>
      </c>
      <c r="I1386" s="43" t="s">
        <v>323</v>
      </c>
      <c r="J1386" s="43" t="s">
        <v>324</v>
      </c>
      <c r="K1386" s="43" t="s">
        <v>324</v>
      </c>
      <c r="L1386" s="43" t="s">
        <v>324</v>
      </c>
      <c r="M1386" s="43"/>
      <c r="N1386" s="43"/>
      <c r="O1386" s="43"/>
      <c r="P1386" s="43"/>
      <c r="Q1386" s="43"/>
      <c r="R1386" s="43"/>
      <c r="S1386" s="43"/>
      <c r="T1386" s="43"/>
      <c r="U1386" s="43"/>
      <c r="V1386" s="43"/>
      <c r="W1386" s="43"/>
      <c r="X1386" s="43"/>
      <c r="Y1386" s="43"/>
      <c r="Z1386" s="43"/>
      <c r="AA1386" s="43"/>
      <c r="AB1386" s="43"/>
      <c r="AC1386" s="43"/>
      <c r="AD1386" s="43"/>
      <c r="AE1386" s="43"/>
      <c r="AF1386" s="43"/>
      <c r="AG1386" s="43"/>
      <c r="AH1386" s="43"/>
      <c r="AI1386" s="43"/>
      <c r="AJ1386" s="43"/>
      <c r="AK1386" s="43"/>
      <c r="AL1386" s="43"/>
      <c r="AM1386" s="43"/>
      <c r="AN1386" s="43"/>
      <c r="AO1386" s="43"/>
      <c r="AP1386" s="43"/>
      <c r="AQ1386" s="43"/>
      <c r="AR1386" s="261" t="e">
        <v>#N/A</v>
      </c>
    </row>
    <row r="1387" spans="1:44" s="261" customFormat="1">
      <c r="A1387" s="43">
        <v>122007</v>
      </c>
      <c r="B1387" s="43" t="s">
        <v>3767</v>
      </c>
      <c r="C1387" s="43" t="s">
        <v>324</v>
      </c>
      <c r="D1387" s="43" t="s">
        <v>324</v>
      </c>
      <c r="E1387" s="43" t="s">
        <v>324</v>
      </c>
      <c r="F1387" s="43" t="s">
        <v>324</v>
      </c>
      <c r="G1387" s="43" t="s">
        <v>322</v>
      </c>
      <c r="H1387" s="43" t="s">
        <v>324</v>
      </c>
      <c r="I1387" s="43" t="s">
        <v>323</v>
      </c>
      <c r="J1387" s="43" t="s">
        <v>324</v>
      </c>
      <c r="K1387" s="43" t="s">
        <v>324</v>
      </c>
      <c r="L1387" s="43" t="s">
        <v>324</v>
      </c>
      <c r="M1387" s="43"/>
      <c r="N1387" s="43"/>
      <c r="O1387" s="43"/>
      <c r="P1387" s="43"/>
      <c r="Q1387" s="43"/>
      <c r="R1387" s="43"/>
      <c r="S1387" s="43"/>
      <c r="T1387" s="43"/>
      <c r="U1387" s="43"/>
      <c r="V1387" s="43"/>
      <c r="W1387" s="43"/>
      <c r="X1387" s="43"/>
      <c r="Y1387" s="43"/>
      <c r="Z1387" s="43"/>
      <c r="AA1387" s="43"/>
      <c r="AB1387" s="43"/>
      <c r="AC1387" s="43"/>
      <c r="AD1387" s="43"/>
      <c r="AE1387" s="43"/>
      <c r="AF1387" s="43"/>
      <c r="AG1387" s="43"/>
      <c r="AH1387" s="43"/>
      <c r="AI1387" s="43"/>
      <c r="AJ1387" s="43"/>
      <c r="AK1387" s="43"/>
      <c r="AL1387" s="43"/>
      <c r="AM1387" s="43"/>
      <c r="AN1387" s="43"/>
      <c r="AO1387" s="43"/>
      <c r="AP1387" s="43"/>
      <c r="AQ1387" s="43"/>
      <c r="AR1387" s="261" t="e">
        <v>#N/A</v>
      </c>
    </row>
    <row r="1388" spans="1:44" s="261" customFormat="1">
      <c r="A1388" s="43">
        <v>122009</v>
      </c>
      <c r="B1388" s="43" t="s">
        <v>3767</v>
      </c>
      <c r="C1388" s="43" t="s">
        <v>324</v>
      </c>
      <c r="D1388" s="43" t="s">
        <v>324</v>
      </c>
      <c r="E1388" s="43" t="s">
        <v>322</v>
      </c>
      <c r="F1388" s="43" t="s">
        <v>322</v>
      </c>
      <c r="G1388" s="43" t="s">
        <v>322</v>
      </c>
      <c r="H1388" s="43" t="s">
        <v>324</v>
      </c>
      <c r="I1388" s="43" t="s">
        <v>323</v>
      </c>
      <c r="J1388" s="43" t="s">
        <v>324</v>
      </c>
      <c r="K1388" s="43" t="s">
        <v>323</v>
      </c>
      <c r="L1388" s="43" t="s">
        <v>324</v>
      </c>
      <c r="M1388" s="43"/>
      <c r="N1388" s="43"/>
      <c r="O1388" s="43"/>
      <c r="P1388" s="43"/>
      <c r="Q1388" s="43"/>
      <c r="R1388" s="43"/>
      <c r="S1388" s="43"/>
      <c r="T1388" s="43"/>
      <c r="U1388" s="43"/>
      <c r="V1388" s="43"/>
      <c r="W1388" s="43"/>
      <c r="X1388" s="43"/>
      <c r="Y1388" s="43"/>
      <c r="Z1388" s="43"/>
      <c r="AA1388" s="43"/>
      <c r="AB1388" s="43"/>
      <c r="AC1388" s="43"/>
      <c r="AD1388" s="43"/>
      <c r="AE1388" s="43"/>
      <c r="AF1388" s="43"/>
      <c r="AG1388" s="43"/>
      <c r="AH1388" s="43"/>
      <c r="AI1388" s="43"/>
      <c r="AJ1388" s="43"/>
      <c r="AK1388" s="43"/>
      <c r="AL1388" s="43"/>
      <c r="AM1388" s="43"/>
      <c r="AN1388" s="43"/>
      <c r="AO1388" s="43"/>
      <c r="AP1388" s="43"/>
      <c r="AQ1388" s="43"/>
      <c r="AR1388" s="261" t="e">
        <v>#N/A</v>
      </c>
    </row>
    <row r="1389" spans="1:44" s="261" customFormat="1">
      <c r="A1389" s="43">
        <v>122010</v>
      </c>
      <c r="B1389" s="43" t="s">
        <v>3767</v>
      </c>
      <c r="C1389" s="43" t="s">
        <v>324</v>
      </c>
      <c r="D1389" s="43" t="s">
        <v>322</v>
      </c>
      <c r="E1389" s="43" t="s">
        <v>324</v>
      </c>
      <c r="F1389" s="43" t="s">
        <v>324</v>
      </c>
      <c r="G1389" s="43" t="s">
        <v>324</v>
      </c>
      <c r="H1389" s="43" t="s">
        <v>324</v>
      </c>
      <c r="I1389" s="43" t="s">
        <v>323</v>
      </c>
      <c r="J1389" s="43" t="s">
        <v>323</v>
      </c>
      <c r="K1389" s="43" t="s">
        <v>323</v>
      </c>
      <c r="L1389" s="43" t="s">
        <v>323</v>
      </c>
      <c r="M1389" s="43"/>
      <c r="N1389" s="43"/>
      <c r="O1389" s="43"/>
      <c r="P1389" s="43"/>
      <c r="Q1389" s="43"/>
      <c r="R1389" s="43"/>
      <c r="S1389" s="43"/>
      <c r="T1389" s="43"/>
      <c r="U1389" s="43"/>
      <c r="V1389" s="43"/>
      <c r="W1389" s="43"/>
      <c r="X1389" s="43"/>
      <c r="Y1389" s="43"/>
      <c r="Z1389" s="43"/>
      <c r="AA1389" s="43"/>
      <c r="AB1389" s="43"/>
      <c r="AC1389" s="43"/>
      <c r="AD1389" s="43"/>
      <c r="AE1389" s="43"/>
      <c r="AF1389" s="43"/>
      <c r="AG1389" s="43"/>
      <c r="AH1389" s="43"/>
      <c r="AI1389" s="43"/>
      <c r="AJ1389" s="43"/>
      <c r="AK1389" s="43"/>
      <c r="AL1389" s="43"/>
      <c r="AM1389" s="43"/>
      <c r="AN1389" s="43"/>
      <c r="AO1389" s="43"/>
      <c r="AP1389" s="43"/>
      <c r="AQ1389" s="43"/>
      <c r="AR1389" s="261" t="e">
        <v>#N/A</v>
      </c>
    </row>
    <row r="1390" spans="1:44" s="261" customFormat="1">
      <c r="A1390" s="43">
        <v>122031</v>
      </c>
      <c r="B1390" s="43" t="s">
        <v>3767</v>
      </c>
      <c r="C1390" s="43" t="s">
        <v>324</v>
      </c>
      <c r="D1390" s="43" t="s">
        <v>322</v>
      </c>
      <c r="E1390" s="43" t="s">
        <v>322</v>
      </c>
      <c r="F1390" s="43" t="s">
        <v>324</v>
      </c>
      <c r="G1390" s="43" t="s">
        <v>323</v>
      </c>
      <c r="H1390" s="43" t="s">
        <v>324</v>
      </c>
      <c r="I1390" s="43" t="s">
        <v>323</v>
      </c>
      <c r="J1390" s="43" t="s">
        <v>323</v>
      </c>
      <c r="K1390" s="43" t="s">
        <v>323</v>
      </c>
      <c r="L1390" s="43" t="s">
        <v>324</v>
      </c>
      <c r="M1390" s="43"/>
      <c r="N1390" s="43"/>
      <c r="O1390" s="43"/>
      <c r="P1390" s="43"/>
      <c r="Q1390" s="43"/>
      <c r="R1390" s="43"/>
      <c r="S1390" s="43"/>
      <c r="T1390" s="43"/>
      <c r="U1390" s="43"/>
      <c r="V1390" s="43"/>
      <c r="W1390" s="43"/>
      <c r="X1390" s="43"/>
      <c r="Y1390" s="43"/>
      <c r="Z1390" s="43"/>
      <c r="AA1390" s="43"/>
      <c r="AB1390" s="43"/>
      <c r="AC1390" s="43"/>
      <c r="AD1390" s="43"/>
      <c r="AE1390" s="43"/>
      <c r="AF1390" s="43"/>
      <c r="AG1390" s="43"/>
      <c r="AH1390" s="43"/>
      <c r="AI1390" s="43"/>
      <c r="AJ1390" s="43"/>
      <c r="AK1390" s="43"/>
      <c r="AL1390" s="43"/>
      <c r="AM1390" s="43"/>
      <c r="AN1390" s="43"/>
      <c r="AO1390" s="43"/>
      <c r="AP1390" s="43"/>
      <c r="AQ1390" s="43"/>
      <c r="AR1390" s="261" t="e">
        <v>#N/A</v>
      </c>
    </row>
    <row r="1391" spans="1:44" s="261" customFormat="1">
      <c r="A1391" s="43">
        <v>122033</v>
      </c>
      <c r="B1391" s="43" t="s">
        <v>3767</v>
      </c>
      <c r="C1391" s="43" t="s">
        <v>324</v>
      </c>
      <c r="D1391" s="43" t="s">
        <v>322</v>
      </c>
      <c r="E1391" s="43" t="s">
        <v>324</v>
      </c>
      <c r="F1391" s="43" t="s">
        <v>323</v>
      </c>
      <c r="G1391" s="43" t="s">
        <v>322</v>
      </c>
      <c r="H1391" s="43" t="s">
        <v>324</v>
      </c>
      <c r="I1391" s="43" t="s">
        <v>324</v>
      </c>
      <c r="J1391" s="43" t="s">
        <v>323</v>
      </c>
      <c r="K1391" s="43" t="s">
        <v>323</v>
      </c>
      <c r="L1391" s="43" t="s">
        <v>323</v>
      </c>
      <c r="M1391" s="43"/>
      <c r="N1391" s="43"/>
      <c r="O1391" s="43"/>
      <c r="P1391" s="43"/>
      <c r="Q1391" s="43"/>
      <c r="R1391" s="43"/>
      <c r="S1391" s="43"/>
      <c r="T1391" s="43"/>
      <c r="U1391" s="43"/>
      <c r="V1391" s="43"/>
      <c r="W1391" s="43"/>
      <c r="X1391" s="43"/>
      <c r="Y1391" s="43"/>
      <c r="Z1391" s="43"/>
      <c r="AA1391" s="43"/>
      <c r="AB1391" s="43"/>
      <c r="AC1391" s="43"/>
      <c r="AD1391" s="43"/>
      <c r="AE1391" s="43"/>
      <c r="AF1391" s="43"/>
      <c r="AG1391" s="43"/>
      <c r="AH1391" s="43"/>
      <c r="AI1391" s="43"/>
      <c r="AJ1391" s="43"/>
      <c r="AK1391" s="43"/>
      <c r="AL1391" s="43"/>
      <c r="AM1391" s="43"/>
      <c r="AN1391" s="43"/>
      <c r="AO1391" s="43"/>
      <c r="AP1391" s="43"/>
      <c r="AQ1391" s="43"/>
      <c r="AR1391" s="261" t="e">
        <v>#N/A</v>
      </c>
    </row>
    <row r="1392" spans="1:44" s="261" customFormat="1">
      <c r="A1392" s="43">
        <v>122040</v>
      </c>
      <c r="B1392" s="43" t="s">
        <v>3767</v>
      </c>
      <c r="C1392" s="43" t="s">
        <v>324</v>
      </c>
      <c r="D1392" s="43" t="s">
        <v>322</v>
      </c>
      <c r="E1392" s="43" t="s">
        <v>322</v>
      </c>
      <c r="F1392" s="43" t="s">
        <v>322</v>
      </c>
      <c r="G1392" s="43" t="s">
        <v>323</v>
      </c>
      <c r="H1392" s="43" t="s">
        <v>324</v>
      </c>
      <c r="I1392" s="43" t="s">
        <v>324</v>
      </c>
      <c r="J1392" s="43" t="s">
        <v>324</v>
      </c>
      <c r="K1392" s="43" t="s">
        <v>323</v>
      </c>
      <c r="L1392" s="43" t="s">
        <v>323</v>
      </c>
      <c r="M1392" s="43"/>
      <c r="N1392" s="43"/>
      <c r="O1392" s="43"/>
      <c r="P1392" s="43"/>
      <c r="Q1392" s="43"/>
      <c r="R1392" s="43"/>
      <c r="S1392" s="43"/>
      <c r="T1392" s="43"/>
      <c r="U1392" s="43"/>
      <c r="V1392" s="43"/>
      <c r="W1392" s="43"/>
      <c r="X1392" s="43"/>
      <c r="Y1392" s="43"/>
      <c r="Z1392" s="43"/>
      <c r="AA1392" s="43"/>
      <c r="AB1392" s="43"/>
      <c r="AC1392" s="43"/>
      <c r="AD1392" s="43"/>
      <c r="AE1392" s="43"/>
      <c r="AF1392" s="43"/>
      <c r="AG1392" s="43"/>
      <c r="AH1392" s="43"/>
      <c r="AI1392" s="43"/>
      <c r="AJ1392" s="43"/>
      <c r="AK1392" s="43"/>
      <c r="AL1392" s="43"/>
      <c r="AM1392" s="43"/>
      <c r="AN1392" s="43"/>
      <c r="AO1392" s="43"/>
      <c r="AP1392" s="43"/>
      <c r="AQ1392" s="43"/>
      <c r="AR1392" s="261" t="e">
        <v>#N/A</v>
      </c>
    </row>
    <row r="1393" spans="1:44" s="261" customFormat="1">
      <c r="A1393" s="43">
        <v>122050</v>
      </c>
      <c r="B1393" s="43" t="s">
        <v>3767</v>
      </c>
      <c r="C1393" s="43" t="s">
        <v>323</v>
      </c>
      <c r="D1393" s="43" t="s">
        <v>324</v>
      </c>
      <c r="E1393" s="43" t="s">
        <v>324</v>
      </c>
      <c r="F1393" s="43" t="s">
        <v>323</v>
      </c>
      <c r="G1393" s="43" t="s">
        <v>323</v>
      </c>
      <c r="H1393" s="43" t="s">
        <v>323</v>
      </c>
      <c r="I1393" s="43" t="s">
        <v>324</v>
      </c>
      <c r="J1393" s="43" t="s">
        <v>324</v>
      </c>
      <c r="K1393" s="43" t="s">
        <v>323</v>
      </c>
      <c r="L1393" s="43" t="s">
        <v>323</v>
      </c>
      <c r="M1393" s="43"/>
      <c r="N1393" s="43"/>
      <c r="O1393" s="43"/>
      <c r="P1393" s="43"/>
      <c r="Q1393" s="43"/>
      <c r="R1393" s="43"/>
      <c r="S1393" s="43"/>
      <c r="T1393" s="43"/>
      <c r="U1393" s="43"/>
      <c r="V1393" s="43"/>
      <c r="W1393" s="43"/>
      <c r="X1393" s="43"/>
      <c r="Y1393" s="43"/>
      <c r="Z1393" s="43"/>
      <c r="AA1393" s="43"/>
      <c r="AB1393" s="43"/>
      <c r="AC1393" s="43"/>
      <c r="AD1393" s="43"/>
      <c r="AE1393" s="43"/>
      <c r="AF1393" s="43"/>
      <c r="AG1393" s="43"/>
      <c r="AH1393" s="43"/>
      <c r="AI1393" s="43"/>
      <c r="AJ1393" s="43"/>
      <c r="AK1393" s="43"/>
      <c r="AL1393" s="43"/>
      <c r="AM1393" s="43"/>
      <c r="AN1393" s="43"/>
      <c r="AO1393" s="43"/>
      <c r="AP1393" s="43"/>
      <c r="AQ1393" s="43"/>
      <c r="AR1393" s="261" t="e">
        <v>#N/A</v>
      </c>
    </row>
    <row r="1394" spans="1:44" s="261" customFormat="1">
      <c r="A1394" s="43">
        <v>122073</v>
      </c>
      <c r="B1394" s="43" t="s">
        <v>3767</v>
      </c>
      <c r="C1394" s="43" t="s">
        <v>324</v>
      </c>
      <c r="D1394" s="43" t="s">
        <v>324</v>
      </c>
      <c r="E1394" s="43" t="s">
        <v>324</v>
      </c>
      <c r="F1394" s="43" t="s">
        <v>324</v>
      </c>
      <c r="G1394" s="43" t="s">
        <v>323</v>
      </c>
      <c r="H1394" s="43" t="s">
        <v>324</v>
      </c>
      <c r="I1394" s="43" t="s">
        <v>324</v>
      </c>
      <c r="J1394" s="43" t="s">
        <v>324</v>
      </c>
      <c r="K1394" s="43" t="s">
        <v>324</v>
      </c>
      <c r="L1394" s="43" t="s">
        <v>324</v>
      </c>
      <c r="M1394" s="43"/>
      <c r="N1394" s="43"/>
      <c r="O1394" s="43"/>
      <c r="P1394" s="43"/>
      <c r="Q1394" s="43"/>
      <c r="R1394" s="43"/>
      <c r="S1394" s="43"/>
      <c r="T1394" s="43"/>
      <c r="U1394" s="43"/>
      <c r="V1394" s="43"/>
      <c r="W1394" s="43"/>
      <c r="X1394" s="43"/>
      <c r="Y1394" s="43"/>
      <c r="Z1394" s="43"/>
      <c r="AA1394" s="43"/>
      <c r="AB1394" s="43"/>
      <c r="AC1394" s="43"/>
      <c r="AD1394" s="43"/>
      <c r="AE1394" s="43"/>
      <c r="AF1394" s="43"/>
      <c r="AG1394" s="43"/>
      <c r="AH1394" s="43"/>
      <c r="AI1394" s="43"/>
      <c r="AJ1394" s="43"/>
      <c r="AK1394" s="43"/>
      <c r="AL1394" s="43"/>
      <c r="AM1394" s="43"/>
      <c r="AN1394" s="43"/>
      <c r="AO1394" s="43"/>
      <c r="AP1394" s="43"/>
      <c r="AQ1394" s="43"/>
      <c r="AR1394" s="261" t="e">
        <v>#N/A</v>
      </c>
    </row>
    <row r="1395" spans="1:44" s="261" customFormat="1">
      <c r="A1395" s="43">
        <v>122081</v>
      </c>
      <c r="B1395" s="43" t="s">
        <v>3767</v>
      </c>
      <c r="C1395" s="43" t="s">
        <v>324</v>
      </c>
      <c r="D1395" s="43" t="s">
        <v>323</v>
      </c>
      <c r="E1395" s="43" t="s">
        <v>323</v>
      </c>
      <c r="F1395" s="43" t="s">
        <v>324</v>
      </c>
      <c r="G1395" s="43" t="s">
        <v>324</v>
      </c>
      <c r="H1395" s="43" t="s">
        <v>324</v>
      </c>
      <c r="I1395" s="43" t="s">
        <v>323</v>
      </c>
      <c r="J1395" s="43" t="s">
        <v>323</v>
      </c>
      <c r="K1395" s="43" t="s">
        <v>324</v>
      </c>
      <c r="L1395" s="43" t="s">
        <v>323</v>
      </c>
      <c r="M1395" s="43"/>
      <c r="N1395" s="43"/>
      <c r="O1395" s="43"/>
      <c r="P1395" s="43"/>
      <c r="Q1395" s="43"/>
      <c r="R1395" s="43"/>
      <c r="S1395" s="43"/>
      <c r="T1395" s="43"/>
      <c r="U1395" s="43"/>
      <c r="V1395" s="43"/>
      <c r="W1395" s="43"/>
      <c r="X1395" s="43"/>
      <c r="Y1395" s="43"/>
      <c r="Z1395" s="43"/>
      <c r="AA1395" s="43"/>
      <c r="AB1395" s="43"/>
      <c r="AC1395" s="43"/>
      <c r="AD1395" s="43"/>
      <c r="AE1395" s="43"/>
      <c r="AF1395" s="43"/>
      <c r="AG1395" s="43"/>
      <c r="AH1395" s="43"/>
      <c r="AI1395" s="43"/>
      <c r="AJ1395" s="43"/>
      <c r="AK1395" s="43"/>
      <c r="AL1395" s="43"/>
      <c r="AM1395" s="43"/>
      <c r="AN1395" s="43"/>
      <c r="AO1395" s="43"/>
      <c r="AP1395" s="43"/>
      <c r="AQ1395" s="43"/>
      <c r="AR1395" s="261" t="e">
        <v>#N/A</v>
      </c>
    </row>
    <row r="1396" spans="1:44" s="261" customFormat="1">
      <c r="A1396" s="43">
        <v>122082</v>
      </c>
      <c r="B1396" s="43" t="s">
        <v>3767</v>
      </c>
      <c r="C1396" s="43" t="s">
        <v>323</v>
      </c>
      <c r="D1396" s="43" t="s">
        <v>324</v>
      </c>
      <c r="E1396" s="43" t="s">
        <v>323</v>
      </c>
      <c r="F1396" s="43" t="s">
        <v>324</v>
      </c>
      <c r="G1396" s="43" t="s">
        <v>323</v>
      </c>
      <c r="H1396" s="43" t="s">
        <v>324</v>
      </c>
      <c r="I1396" s="43" t="s">
        <v>324</v>
      </c>
      <c r="J1396" s="43" t="s">
        <v>323</v>
      </c>
      <c r="K1396" s="43" t="s">
        <v>323</v>
      </c>
      <c r="L1396" s="43" t="s">
        <v>323</v>
      </c>
      <c r="M1396" s="43"/>
      <c r="N1396" s="43"/>
      <c r="O1396" s="43"/>
      <c r="P1396" s="43"/>
      <c r="Q1396" s="43"/>
      <c r="R1396" s="43"/>
      <c r="S1396" s="43"/>
      <c r="T1396" s="43"/>
      <c r="U1396" s="43"/>
      <c r="V1396" s="43"/>
      <c r="W1396" s="43"/>
      <c r="X1396" s="43"/>
      <c r="Y1396" s="43"/>
      <c r="Z1396" s="43"/>
      <c r="AA1396" s="43"/>
      <c r="AB1396" s="43"/>
      <c r="AC1396" s="43"/>
      <c r="AD1396" s="43"/>
      <c r="AE1396" s="43"/>
      <c r="AF1396" s="43"/>
      <c r="AG1396" s="43"/>
      <c r="AH1396" s="43"/>
      <c r="AI1396" s="43"/>
      <c r="AJ1396" s="43"/>
      <c r="AK1396" s="43"/>
      <c r="AL1396" s="43"/>
      <c r="AM1396" s="43"/>
      <c r="AN1396" s="43"/>
      <c r="AO1396" s="43"/>
      <c r="AP1396" s="43"/>
      <c r="AQ1396" s="43"/>
      <c r="AR1396" s="261" t="e">
        <v>#N/A</v>
      </c>
    </row>
    <row r="1397" spans="1:44" s="261" customFormat="1">
      <c r="A1397" s="43">
        <v>122095</v>
      </c>
      <c r="B1397" s="43" t="s">
        <v>3767</v>
      </c>
      <c r="C1397" s="43" t="s">
        <v>324</v>
      </c>
      <c r="D1397" s="43" t="s">
        <v>322</v>
      </c>
      <c r="E1397" s="43" t="s">
        <v>323</v>
      </c>
      <c r="F1397" s="43" t="s">
        <v>324</v>
      </c>
      <c r="G1397" s="43" t="s">
        <v>323</v>
      </c>
      <c r="H1397" s="43" t="s">
        <v>324</v>
      </c>
      <c r="I1397" s="43" t="s">
        <v>323</v>
      </c>
      <c r="J1397" s="43" t="s">
        <v>324</v>
      </c>
      <c r="K1397" s="43" t="s">
        <v>323</v>
      </c>
      <c r="L1397" s="43" t="s">
        <v>324</v>
      </c>
      <c r="M1397" s="43"/>
      <c r="N1397" s="43"/>
      <c r="O1397" s="43"/>
      <c r="P1397" s="43"/>
      <c r="Q1397" s="43"/>
      <c r="R1397" s="43"/>
      <c r="S1397" s="43"/>
      <c r="T1397" s="43"/>
      <c r="U1397" s="43"/>
      <c r="V1397" s="43"/>
      <c r="W1397" s="43"/>
      <c r="X1397" s="43"/>
      <c r="Y1397" s="43"/>
      <c r="Z1397" s="43"/>
      <c r="AA1397" s="43"/>
      <c r="AB1397" s="43"/>
      <c r="AC1397" s="43"/>
      <c r="AD1397" s="43"/>
      <c r="AE1397" s="43"/>
      <c r="AF1397" s="43"/>
      <c r="AG1397" s="43"/>
      <c r="AH1397" s="43"/>
      <c r="AI1397" s="43"/>
      <c r="AJ1397" s="43"/>
      <c r="AK1397" s="43"/>
      <c r="AL1397" s="43"/>
      <c r="AM1397" s="43"/>
      <c r="AN1397" s="43"/>
      <c r="AO1397" s="43"/>
      <c r="AP1397" s="43"/>
      <c r="AQ1397" s="43"/>
      <c r="AR1397" s="261" t="e">
        <v>#N/A</v>
      </c>
    </row>
    <row r="1398" spans="1:44" s="261" customFormat="1">
      <c r="A1398" s="43">
        <v>122098</v>
      </c>
      <c r="B1398" s="43" t="s">
        <v>3767</v>
      </c>
      <c r="C1398" s="43" t="s">
        <v>323</v>
      </c>
      <c r="D1398" s="43" t="s">
        <v>324</v>
      </c>
      <c r="E1398" s="43" t="s">
        <v>324</v>
      </c>
      <c r="F1398" s="43" t="s">
        <v>323</v>
      </c>
      <c r="G1398" s="43" t="s">
        <v>324</v>
      </c>
      <c r="H1398" s="43" t="s">
        <v>323</v>
      </c>
      <c r="I1398" s="43" t="s">
        <v>324</v>
      </c>
      <c r="J1398" s="43" t="s">
        <v>324</v>
      </c>
      <c r="K1398" s="43" t="s">
        <v>323</v>
      </c>
      <c r="L1398" s="43" t="s">
        <v>323</v>
      </c>
      <c r="M1398" s="43"/>
      <c r="N1398" s="43"/>
      <c r="O1398" s="43"/>
      <c r="P1398" s="43"/>
      <c r="Q1398" s="43"/>
      <c r="R1398" s="43"/>
      <c r="S1398" s="43"/>
      <c r="T1398" s="43"/>
      <c r="U1398" s="43"/>
      <c r="V1398" s="43"/>
      <c r="W1398" s="43"/>
      <c r="X1398" s="43"/>
      <c r="Y1398" s="43"/>
      <c r="Z1398" s="43"/>
      <c r="AA1398" s="43"/>
      <c r="AB1398" s="43"/>
      <c r="AC1398" s="43"/>
      <c r="AD1398" s="43"/>
      <c r="AE1398" s="43"/>
      <c r="AF1398" s="43"/>
      <c r="AG1398" s="43"/>
      <c r="AH1398" s="43"/>
      <c r="AI1398" s="43"/>
      <c r="AJ1398" s="43"/>
      <c r="AK1398" s="43"/>
      <c r="AL1398" s="43"/>
      <c r="AM1398" s="43"/>
      <c r="AN1398" s="43"/>
      <c r="AO1398" s="43"/>
      <c r="AP1398" s="43"/>
      <c r="AQ1398" s="43"/>
      <c r="AR1398" s="261" t="e">
        <v>#N/A</v>
      </c>
    </row>
    <row r="1399" spans="1:44" s="261" customFormat="1">
      <c r="A1399" s="43">
        <v>122107</v>
      </c>
      <c r="B1399" s="43" t="s">
        <v>3767</v>
      </c>
      <c r="C1399" s="43" t="s">
        <v>324</v>
      </c>
      <c r="D1399" s="43" t="s">
        <v>324</v>
      </c>
      <c r="E1399" s="43" t="s">
        <v>324</v>
      </c>
      <c r="F1399" s="43" t="s">
        <v>324</v>
      </c>
      <c r="G1399" s="43" t="s">
        <v>324</v>
      </c>
      <c r="H1399" s="43" t="s">
        <v>324</v>
      </c>
      <c r="I1399" s="43" t="s">
        <v>323</v>
      </c>
      <c r="J1399" s="43" t="s">
        <v>324</v>
      </c>
      <c r="K1399" s="43" t="s">
        <v>323</v>
      </c>
      <c r="L1399" s="43" t="s">
        <v>323</v>
      </c>
      <c r="M1399" s="43"/>
      <c r="N1399" s="43"/>
      <c r="O1399" s="43"/>
      <c r="P1399" s="43"/>
      <c r="Q1399" s="43"/>
      <c r="R1399" s="43"/>
      <c r="S1399" s="43"/>
      <c r="T1399" s="43"/>
      <c r="U1399" s="43"/>
      <c r="V1399" s="43"/>
      <c r="W1399" s="43"/>
      <c r="X1399" s="43"/>
      <c r="Y1399" s="43"/>
      <c r="Z1399" s="43"/>
      <c r="AA1399" s="43"/>
      <c r="AB1399" s="43"/>
      <c r="AC1399" s="43"/>
      <c r="AD1399" s="43"/>
      <c r="AE1399" s="43"/>
      <c r="AF1399" s="43"/>
      <c r="AG1399" s="43"/>
      <c r="AH1399" s="43"/>
      <c r="AI1399" s="43"/>
      <c r="AJ1399" s="43"/>
      <c r="AK1399" s="43"/>
      <c r="AL1399" s="43"/>
      <c r="AM1399" s="43"/>
      <c r="AN1399" s="43"/>
      <c r="AO1399" s="43"/>
      <c r="AP1399" s="43"/>
      <c r="AQ1399" s="43"/>
      <c r="AR1399" s="261" t="e">
        <v>#N/A</v>
      </c>
    </row>
    <row r="1400" spans="1:44" s="261" customFormat="1">
      <c r="A1400" s="43">
        <v>122114</v>
      </c>
      <c r="B1400" s="43" t="s">
        <v>3767</v>
      </c>
      <c r="C1400" s="43" t="s">
        <v>324</v>
      </c>
      <c r="D1400" s="43" t="s">
        <v>324</v>
      </c>
      <c r="E1400" s="43" t="s">
        <v>324</v>
      </c>
      <c r="F1400" s="43" t="s">
        <v>324</v>
      </c>
      <c r="G1400" s="43" t="s">
        <v>324</v>
      </c>
      <c r="H1400" s="43" t="s">
        <v>324</v>
      </c>
      <c r="I1400" s="43" t="s">
        <v>324</v>
      </c>
      <c r="J1400" s="43" t="s">
        <v>324</v>
      </c>
      <c r="K1400" s="43" t="s">
        <v>324</v>
      </c>
      <c r="L1400" s="43" t="s">
        <v>324</v>
      </c>
      <c r="M1400" s="43"/>
      <c r="N1400" s="43"/>
      <c r="O1400" s="43"/>
      <c r="P1400" s="43"/>
      <c r="Q1400" s="43"/>
      <c r="R1400" s="43"/>
      <c r="S1400" s="43"/>
      <c r="T1400" s="43"/>
      <c r="U1400" s="43"/>
      <c r="V1400" s="43"/>
      <c r="W1400" s="43"/>
      <c r="X1400" s="43"/>
      <c r="Y1400" s="43"/>
      <c r="Z1400" s="43"/>
      <c r="AA1400" s="43"/>
      <c r="AB1400" s="43"/>
      <c r="AC1400" s="43"/>
      <c r="AD1400" s="43"/>
      <c r="AE1400" s="43"/>
      <c r="AF1400" s="43"/>
      <c r="AG1400" s="43"/>
      <c r="AH1400" s="43"/>
      <c r="AI1400" s="43"/>
      <c r="AJ1400" s="43"/>
      <c r="AK1400" s="43"/>
      <c r="AL1400" s="43"/>
      <c r="AM1400" s="43"/>
      <c r="AN1400" s="43"/>
      <c r="AO1400" s="43"/>
      <c r="AP1400" s="43"/>
      <c r="AQ1400" s="43"/>
      <c r="AR1400" s="261" t="e">
        <v>#N/A</v>
      </c>
    </row>
    <row r="1401" spans="1:44" s="261" customFormat="1">
      <c r="A1401" s="43">
        <v>122117</v>
      </c>
      <c r="B1401" s="43" t="s">
        <v>3767</v>
      </c>
      <c r="C1401" s="43" t="s">
        <v>322</v>
      </c>
      <c r="D1401" s="43" t="s">
        <v>324</v>
      </c>
      <c r="E1401" s="43" t="s">
        <v>323</v>
      </c>
      <c r="F1401" s="43" t="s">
        <v>322</v>
      </c>
      <c r="G1401" s="43" t="s">
        <v>324</v>
      </c>
      <c r="H1401" s="43" t="s">
        <v>324</v>
      </c>
      <c r="I1401" s="43" t="s">
        <v>323</v>
      </c>
      <c r="J1401" s="43" t="s">
        <v>323</v>
      </c>
      <c r="K1401" s="43" t="s">
        <v>324</v>
      </c>
      <c r="L1401" s="43" t="s">
        <v>323</v>
      </c>
      <c r="M1401" s="43"/>
      <c r="N1401" s="43"/>
      <c r="O1401" s="43"/>
      <c r="P1401" s="43"/>
      <c r="Q1401" s="43"/>
      <c r="R1401" s="43"/>
      <c r="S1401" s="43"/>
      <c r="T1401" s="43"/>
      <c r="U1401" s="43"/>
      <c r="V1401" s="43"/>
      <c r="W1401" s="43"/>
      <c r="X1401" s="43"/>
      <c r="Y1401" s="43"/>
      <c r="Z1401" s="43"/>
      <c r="AA1401" s="43"/>
      <c r="AB1401" s="43"/>
      <c r="AC1401" s="43"/>
      <c r="AD1401" s="43"/>
      <c r="AE1401" s="43"/>
      <c r="AF1401" s="43"/>
      <c r="AG1401" s="43"/>
      <c r="AH1401" s="43"/>
      <c r="AI1401" s="43"/>
      <c r="AJ1401" s="43"/>
      <c r="AK1401" s="43"/>
      <c r="AL1401" s="43"/>
      <c r="AM1401" s="43"/>
      <c r="AN1401" s="43"/>
      <c r="AO1401" s="43"/>
      <c r="AP1401" s="43"/>
      <c r="AQ1401" s="43"/>
      <c r="AR1401" s="261" t="e">
        <v>#N/A</v>
      </c>
    </row>
    <row r="1402" spans="1:44" s="261" customFormat="1">
      <c r="A1402" s="43">
        <v>122123</v>
      </c>
      <c r="B1402" s="43" t="s">
        <v>3767</v>
      </c>
      <c r="C1402" s="43" t="s">
        <v>324</v>
      </c>
      <c r="D1402" s="43" t="s">
        <v>324</v>
      </c>
      <c r="E1402" s="43" t="s">
        <v>324</v>
      </c>
      <c r="F1402" s="43" t="s">
        <v>324</v>
      </c>
      <c r="G1402" s="43" t="s">
        <v>323</v>
      </c>
      <c r="H1402" s="43" t="s">
        <v>324</v>
      </c>
      <c r="I1402" s="43" t="s">
        <v>323</v>
      </c>
      <c r="J1402" s="43" t="s">
        <v>323</v>
      </c>
      <c r="K1402" s="43" t="s">
        <v>323</v>
      </c>
      <c r="L1402" s="43" t="s">
        <v>324</v>
      </c>
      <c r="M1402" s="43"/>
      <c r="N1402" s="43"/>
      <c r="O1402" s="43"/>
      <c r="P1402" s="43"/>
      <c r="Q1402" s="43"/>
      <c r="R1402" s="43"/>
      <c r="S1402" s="43"/>
      <c r="T1402" s="43"/>
      <c r="U1402" s="43"/>
      <c r="V1402" s="43"/>
      <c r="W1402" s="43"/>
      <c r="X1402" s="43"/>
      <c r="Y1402" s="43"/>
      <c r="Z1402" s="43"/>
      <c r="AA1402" s="43"/>
      <c r="AB1402" s="43"/>
      <c r="AC1402" s="43"/>
      <c r="AD1402" s="43"/>
      <c r="AE1402" s="43"/>
      <c r="AF1402" s="43"/>
      <c r="AG1402" s="43"/>
      <c r="AH1402" s="43"/>
      <c r="AI1402" s="43"/>
      <c r="AJ1402" s="43"/>
      <c r="AK1402" s="43"/>
      <c r="AL1402" s="43"/>
      <c r="AM1402" s="43"/>
      <c r="AN1402" s="43"/>
      <c r="AO1402" s="43"/>
      <c r="AP1402" s="43"/>
      <c r="AQ1402" s="43"/>
      <c r="AR1402" s="261" t="e">
        <v>#N/A</v>
      </c>
    </row>
    <row r="1403" spans="1:44" s="261" customFormat="1">
      <c r="A1403" s="43">
        <v>122172</v>
      </c>
      <c r="B1403" s="43" t="s">
        <v>3767</v>
      </c>
      <c r="C1403" s="43" t="s">
        <v>322</v>
      </c>
      <c r="D1403" s="43" t="s">
        <v>322</v>
      </c>
      <c r="E1403" s="43" t="s">
        <v>324</v>
      </c>
      <c r="F1403" s="43" t="s">
        <v>322</v>
      </c>
      <c r="G1403" s="43" t="s">
        <v>324</v>
      </c>
      <c r="H1403" s="43" t="s">
        <v>324</v>
      </c>
      <c r="I1403" s="43" t="s">
        <v>323</v>
      </c>
      <c r="J1403" s="43" t="s">
        <v>324</v>
      </c>
      <c r="K1403" s="43" t="s">
        <v>324</v>
      </c>
      <c r="L1403" s="43" t="s">
        <v>324</v>
      </c>
      <c r="M1403" s="43"/>
      <c r="N1403" s="43"/>
      <c r="O1403" s="43"/>
      <c r="P1403" s="43"/>
      <c r="Q1403" s="43"/>
      <c r="R1403" s="43"/>
      <c r="S1403" s="43"/>
      <c r="T1403" s="43"/>
      <c r="U1403" s="43"/>
      <c r="V1403" s="43"/>
      <c r="W1403" s="43"/>
      <c r="X1403" s="43"/>
      <c r="Y1403" s="43"/>
      <c r="Z1403" s="43"/>
      <c r="AA1403" s="43"/>
      <c r="AB1403" s="43"/>
      <c r="AC1403" s="43"/>
      <c r="AD1403" s="43"/>
      <c r="AE1403" s="43"/>
      <c r="AF1403" s="43"/>
      <c r="AG1403" s="43"/>
      <c r="AH1403" s="43"/>
      <c r="AI1403" s="43"/>
      <c r="AJ1403" s="43"/>
      <c r="AK1403" s="43"/>
      <c r="AL1403" s="43"/>
      <c r="AM1403" s="43"/>
      <c r="AN1403" s="43"/>
      <c r="AO1403" s="43"/>
      <c r="AP1403" s="43"/>
      <c r="AQ1403" s="43"/>
      <c r="AR1403" s="261" t="e">
        <v>#N/A</v>
      </c>
    </row>
    <row r="1404" spans="1:44" s="261" customFormat="1">
      <c r="A1404" s="43">
        <v>122187</v>
      </c>
      <c r="B1404" s="43" t="s">
        <v>3767</v>
      </c>
      <c r="C1404" s="43" t="s">
        <v>324</v>
      </c>
      <c r="D1404" s="43" t="s">
        <v>324</v>
      </c>
      <c r="E1404" s="43" t="s">
        <v>324</v>
      </c>
      <c r="F1404" s="43" t="s">
        <v>323</v>
      </c>
      <c r="G1404" s="43" t="s">
        <v>323</v>
      </c>
      <c r="H1404" s="43" t="s">
        <v>323</v>
      </c>
      <c r="I1404" s="43" t="s">
        <v>324</v>
      </c>
      <c r="J1404" s="43" t="s">
        <v>324</v>
      </c>
      <c r="K1404" s="43" t="s">
        <v>324</v>
      </c>
      <c r="L1404" s="43" t="s">
        <v>323</v>
      </c>
      <c r="M1404" s="43"/>
      <c r="N1404" s="43"/>
      <c r="O1404" s="43"/>
      <c r="P1404" s="43"/>
      <c r="Q1404" s="43"/>
      <c r="R1404" s="43"/>
      <c r="S1404" s="43"/>
      <c r="T1404" s="43"/>
      <c r="U1404" s="43"/>
      <c r="V1404" s="43"/>
      <c r="W1404" s="43"/>
      <c r="X1404" s="43"/>
      <c r="Y1404" s="43"/>
      <c r="Z1404" s="43"/>
      <c r="AA1404" s="43"/>
      <c r="AB1404" s="43"/>
      <c r="AC1404" s="43"/>
      <c r="AD1404" s="43"/>
      <c r="AE1404" s="43"/>
      <c r="AF1404" s="43"/>
      <c r="AG1404" s="43"/>
      <c r="AH1404" s="43"/>
      <c r="AI1404" s="43"/>
      <c r="AJ1404" s="43"/>
      <c r="AK1404" s="43"/>
      <c r="AL1404" s="43"/>
      <c r="AM1404" s="43"/>
      <c r="AN1404" s="43"/>
      <c r="AO1404" s="43"/>
      <c r="AP1404" s="43"/>
      <c r="AQ1404" s="43"/>
      <c r="AR1404" s="261" t="e">
        <v>#N/A</v>
      </c>
    </row>
    <row r="1405" spans="1:44" s="261" customFormat="1">
      <c r="A1405" s="43">
        <v>122198</v>
      </c>
      <c r="B1405" s="43" t="s">
        <v>3767</v>
      </c>
      <c r="C1405" s="43" t="s">
        <v>324</v>
      </c>
      <c r="D1405" s="43" t="s">
        <v>324</v>
      </c>
      <c r="E1405" s="43" t="s">
        <v>324</v>
      </c>
      <c r="F1405" s="43" t="s">
        <v>322</v>
      </c>
      <c r="G1405" s="43" t="s">
        <v>323</v>
      </c>
      <c r="H1405" s="43" t="s">
        <v>324</v>
      </c>
      <c r="I1405" s="43" t="s">
        <v>324</v>
      </c>
      <c r="J1405" s="43" t="s">
        <v>324</v>
      </c>
      <c r="K1405" s="43" t="s">
        <v>324</v>
      </c>
      <c r="L1405" s="43" t="s">
        <v>323</v>
      </c>
      <c r="M1405" s="43"/>
      <c r="N1405" s="43"/>
      <c r="O1405" s="43"/>
      <c r="P1405" s="43"/>
      <c r="Q1405" s="43"/>
      <c r="R1405" s="43"/>
      <c r="S1405" s="43"/>
      <c r="T1405" s="43"/>
      <c r="U1405" s="43"/>
      <c r="V1405" s="43"/>
      <c r="W1405" s="43"/>
      <c r="X1405" s="43"/>
      <c r="Y1405" s="43"/>
      <c r="Z1405" s="43"/>
      <c r="AA1405" s="43"/>
      <c r="AB1405" s="43"/>
      <c r="AC1405" s="43"/>
      <c r="AD1405" s="43"/>
      <c r="AE1405" s="43"/>
      <c r="AF1405" s="43"/>
      <c r="AG1405" s="43"/>
      <c r="AH1405" s="43"/>
      <c r="AI1405" s="43"/>
      <c r="AJ1405" s="43"/>
      <c r="AK1405" s="43"/>
      <c r="AL1405" s="43"/>
      <c r="AM1405" s="43"/>
      <c r="AN1405" s="43"/>
      <c r="AO1405" s="43"/>
      <c r="AP1405" s="43"/>
      <c r="AQ1405" s="43"/>
      <c r="AR1405" s="261" t="e">
        <v>#N/A</v>
      </c>
    </row>
    <row r="1406" spans="1:44" s="261" customFormat="1">
      <c r="A1406" s="43">
        <v>122199</v>
      </c>
      <c r="B1406" s="43" t="s">
        <v>3767</v>
      </c>
      <c r="C1406" s="43" t="s">
        <v>323</v>
      </c>
      <c r="D1406" s="43" t="s">
        <v>324</v>
      </c>
      <c r="E1406" s="43" t="s">
        <v>324</v>
      </c>
      <c r="F1406" s="43" t="s">
        <v>324</v>
      </c>
      <c r="G1406" s="43" t="s">
        <v>324</v>
      </c>
      <c r="H1406" s="43" t="s">
        <v>323</v>
      </c>
      <c r="I1406" s="43" t="s">
        <v>324</v>
      </c>
      <c r="J1406" s="43" t="s">
        <v>324</v>
      </c>
      <c r="K1406" s="43" t="s">
        <v>324</v>
      </c>
      <c r="L1406" s="43" t="s">
        <v>323</v>
      </c>
      <c r="M1406" s="43"/>
      <c r="N1406" s="43"/>
      <c r="O1406" s="43"/>
      <c r="P1406" s="43"/>
      <c r="Q1406" s="43"/>
      <c r="R1406" s="43"/>
      <c r="S1406" s="43"/>
      <c r="T1406" s="43"/>
      <c r="U1406" s="43"/>
      <c r="V1406" s="43"/>
      <c r="W1406" s="43"/>
      <c r="X1406" s="43"/>
      <c r="Y1406" s="43"/>
      <c r="Z1406" s="43"/>
      <c r="AA1406" s="43"/>
      <c r="AB1406" s="43"/>
      <c r="AC1406" s="43"/>
      <c r="AD1406" s="43"/>
      <c r="AE1406" s="43"/>
      <c r="AF1406" s="43"/>
      <c r="AG1406" s="43"/>
      <c r="AH1406" s="43"/>
      <c r="AI1406" s="43"/>
      <c r="AJ1406" s="43"/>
      <c r="AK1406" s="43"/>
      <c r="AL1406" s="43"/>
      <c r="AM1406" s="43"/>
      <c r="AN1406" s="43"/>
      <c r="AO1406" s="43"/>
      <c r="AP1406" s="43"/>
      <c r="AQ1406" s="43"/>
      <c r="AR1406" s="261" t="e">
        <v>#N/A</v>
      </c>
    </row>
    <row r="1407" spans="1:44" s="261" customFormat="1">
      <c r="A1407" s="43">
        <v>122226</v>
      </c>
      <c r="B1407" s="43" t="s">
        <v>3767</v>
      </c>
      <c r="C1407" s="43" t="s">
        <v>324</v>
      </c>
      <c r="D1407" s="43" t="s">
        <v>323</v>
      </c>
      <c r="E1407" s="43" t="s">
        <v>324</v>
      </c>
      <c r="F1407" s="43" t="s">
        <v>324</v>
      </c>
      <c r="G1407" s="43" t="s">
        <v>322</v>
      </c>
      <c r="H1407" s="43" t="s">
        <v>324</v>
      </c>
      <c r="I1407" s="43" t="s">
        <v>324</v>
      </c>
      <c r="J1407" s="43" t="s">
        <v>323</v>
      </c>
      <c r="K1407" s="43" t="s">
        <v>324</v>
      </c>
      <c r="L1407" s="43" t="s">
        <v>324</v>
      </c>
      <c r="M1407" s="43"/>
      <c r="N1407" s="43"/>
      <c r="O1407" s="43"/>
      <c r="P1407" s="43"/>
      <c r="Q1407" s="43"/>
      <c r="R1407" s="43"/>
      <c r="S1407" s="43"/>
      <c r="T1407" s="43"/>
      <c r="U1407" s="43"/>
      <c r="V1407" s="43"/>
      <c r="W1407" s="43"/>
      <c r="X1407" s="43"/>
      <c r="Y1407" s="43"/>
      <c r="Z1407" s="43"/>
      <c r="AA1407" s="43"/>
      <c r="AB1407" s="43"/>
      <c r="AC1407" s="43"/>
      <c r="AD1407" s="43"/>
      <c r="AE1407" s="43"/>
      <c r="AF1407" s="43"/>
      <c r="AG1407" s="43"/>
      <c r="AH1407" s="43"/>
      <c r="AI1407" s="43"/>
      <c r="AJ1407" s="43"/>
      <c r="AK1407" s="43"/>
      <c r="AL1407" s="43"/>
      <c r="AM1407" s="43"/>
      <c r="AN1407" s="43"/>
      <c r="AO1407" s="43"/>
      <c r="AP1407" s="43"/>
      <c r="AQ1407" s="43"/>
      <c r="AR1407" s="261" t="e">
        <v>#N/A</v>
      </c>
    </row>
    <row r="1408" spans="1:44" s="261" customFormat="1">
      <c r="A1408" s="43">
        <v>122280</v>
      </c>
      <c r="B1408" s="43" t="s">
        <v>3767</v>
      </c>
      <c r="C1408" s="43" t="s">
        <v>324</v>
      </c>
      <c r="D1408" s="43" t="s">
        <v>322</v>
      </c>
      <c r="E1408" s="43" t="s">
        <v>322</v>
      </c>
      <c r="F1408" s="43" t="s">
        <v>323</v>
      </c>
      <c r="G1408" s="43" t="s">
        <v>323</v>
      </c>
      <c r="H1408" s="43" t="s">
        <v>323</v>
      </c>
      <c r="I1408" s="43" t="s">
        <v>323</v>
      </c>
      <c r="J1408" s="43" t="s">
        <v>323</v>
      </c>
      <c r="K1408" s="43" t="s">
        <v>323</v>
      </c>
      <c r="L1408" s="43" t="s">
        <v>323</v>
      </c>
      <c r="M1408" s="43"/>
      <c r="N1408" s="43"/>
      <c r="O1408" s="43"/>
      <c r="P1408" s="43"/>
      <c r="Q1408" s="43"/>
      <c r="R1408" s="43"/>
      <c r="S1408" s="43"/>
      <c r="T1408" s="43"/>
      <c r="U1408" s="43"/>
      <c r="V1408" s="43"/>
      <c r="W1408" s="43"/>
      <c r="X1408" s="43"/>
      <c r="Y1408" s="43"/>
      <c r="Z1408" s="43"/>
      <c r="AA1408" s="43"/>
      <c r="AB1408" s="43"/>
      <c r="AC1408" s="43"/>
      <c r="AD1408" s="43"/>
      <c r="AE1408" s="43"/>
      <c r="AF1408" s="43"/>
      <c r="AG1408" s="43"/>
      <c r="AH1408" s="43"/>
      <c r="AI1408" s="43"/>
      <c r="AJ1408" s="43"/>
      <c r="AK1408" s="43"/>
      <c r="AL1408" s="43"/>
      <c r="AM1408" s="43"/>
      <c r="AN1408" s="43"/>
      <c r="AO1408" s="43"/>
      <c r="AP1408" s="43"/>
      <c r="AQ1408" s="43"/>
      <c r="AR1408" s="261" t="e">
        <v>#N/A</v>
      </c>
    </row>
    <row r="1409" spans="1:44" s="261" customFormat="1">
      <c r="A1409" s="43">
        <v>122310</v>
      </c>
      <c r="B1409" s="43" t="s">
        <v>3767</v>
      </c>
      <c r="C1409" s="43" t="s">
        <v>323</v>
      </c>
      <c r="D1409" s="43" t="s">
        <v>322</v>
      </c>
      <c r="E1409" s="43" t="s">
        <v>322</v>
      </c>
      <c r="F1409" s="43" t="s">
        <v>322</v>
      </c>
      <c r="G1409" s="43" t="s">
        <v>323</v>
      </c>
      <c r="H1409" s="43" t="s">
        <v>323</v>
      </c>
      <c r="I1409" s="43" t="s">
        <v>323</v>
      </c>
      <c r="J1409" s="43" t="s">
        <v>323</v>
      </c>
      <c r="K1409" s="43" t="s">
        <v>324</v>
      </c>
      <c r="L1409" s="43" t="s">
        <v>323</v>
      </c>
      <c r="M1409" s="43"/>
      <c r="N1409" s="43"/>
      <c r="O1409" s="43"/>
      <c r="P1409" s="43"/>
      <c r="Q1409" s="43"/>
      <c r="R1409" s="43"/>
      <c r="S1409" s="43"/>
      <c r="T1409" s="43"/>
      <c r="U1409" s="43"/>
      <c r="V1409" s="43"/>
      <c r="W1409" s="43"/>
      <c r="X1409" s="43"/>
      <c r="Y1409" s="43"/>
      <c r="Z1409" s="43"/>
      <c r="AA1409" s="43"/>
      <c r="AB1409" s="43"/>
      <c r="AC1409" s="43"/>
      <c r="AD1409" s="43"/>
      <c r="AE1409" s="43"/>
      <c r="AF1409" s="43"/>
      <c r="AG1409" s="43"/>
      <c r="AH1409" s="43"/>
      <c r="AI1409" s="43"/>
      <c r="AJ1409" s="43"/>
      <c r="AK1409" s="43"/>
      <c r="AL1409" s="43"/>
      <c r="AM1409" s="43"/>
      <c r="AN1409" s="43"/>
      <c r="AO1409" s="43"/>
      <c r="AP1409" s="43"/>
      <c r="AQ1409" s="43"/>
      <c r="AR1409" s="261" t="e">
        <v>#N/A</v>
      </c>
    </row>
    <row r="1410" spans="1:44" s="261" customFormat="1">
      <c r="A1410" s="43">
        <v>122323</v>
      </c>
      <c r="B1410" s="43" t="s">
        <v>3767</v>
      </c>
      <c r="C1410" s="43" t="s">
        <v>324</v>
      </c>
      <c r="D1410" s="43" t="s">
        <v>324</v>
      </c>
      <c r="E1410" s="43" t="s">
        <v>324</v>
      </c>
      <c r="F1410" s="43" t="s">
        <v>324</v>
      </c>
      <c r="G1410" s="43" t="s">
        <v>324</v>
      </c>
      <c r="H1410" s="43" t="s">
        <v>324</v>
      </c>
      <c r="I1410" s="43" t="s">
        <v>323</v>
      </c>
      <c r="J1410" s="43" t="s">
        <v>324</v>
      </c>
      <c r="K1410" s="43" t="s">
        <v>324</v>
      </c>
      <c r="L1410" s="43" t="s">
        <v>323</v>
      </c>
      <c r="M1410" s="43"/>
      <c r="N1410" s="43"/>
      <c r="O1410" s="43"/>
      <c r="P1410" s="43"/>
      <c r="Q1410" s="43"/>
      <c r="R1410" s="43"/>
      <c r="S1410" s="43"/>
      <c r="T1410" s="43"/>
      <c r="U1410" s="43"/>
      <c r="V1410" s="43"/>
      <c r="W1410" s="43"/>
      <c r="X1410" s="43"/>
      <c r="Y1410" s="43"/>
      <c r="Z1410" s="43"/>
      <c r="AA1410" s="43"/>
      <c r="AB1410" s="43"/>
      <c r="AC1410" s="43"/>
      <c r="AD1410" s="43"/>
      <c r="AE1410" s="43"/>
      <c r="AF1410" s="43"/>
      <c r="AG1410" s="43"/>
      <c r="AH1410" s="43"/>
      <c r="AI1410" s="43"/>
      <c r="AJ1410" s="43"/>
      <c r="AK1410" s="43"/>
      <c r="AL1410" s="43"/>
      <c r="AM1410" s="43"/>
      <c r="AN1410" s="43"/>
      <c r="AO1410" s="43"/>
      <c r="AP1410" s="43"/>
      <c r="AQ1410" s="43"/>
      <c r="AR1410" s="261" t="e">
        <v>#N/A</v>
      </c>
    </row>
    <row r="1411" spans="1:44" s="261" customFormat="1">
      <c r="A1411" s="43">
        <v>122330</v>
      </c>
      <c r="B1411" s="43" t="s">
        <v>3767</v>
      </c>
      <c r="C1411" s="43" t="s">
        <v>324</v>
      </c>
      <c r="D1411" s="43" t="s">
        <v>324</v>
      </c>
      <c r="E1411" s="43" t="s">
        <v>323</v>
      </c>
      <c r="F1411" s="43" t="s">
        <v>324</v>
      </c>
      <c r="G1411" s="43" t="s">
        <v>324</v>
      </c>
      <c r="H1411" s="43" t="s">
        <v>324</v>
      </c>
      <c r="I1411" s="43" t="s">
        <v>323</v>
      </c>
      <c r="J1411" s="43" t="s">
        <v>323</v>
      </c>
      <c r="K1411" s="43" t="s">
        <v>324</v>
      </c>
      <c r="L1411" s="43" t="s">
        <v>323</v>
      </c>
      <c r="M1411" s="43"/>
      <c r="N1411" s="43"/>
      <c r="O1411" s="43"/>
      <c r="P1411" s="43"/>
      <c r="Q1411" s="43"/>
      <c r="R1411" s="43"/>
      <c r="S1411" s="43"/>
      <c r="T1411" s="43"/>
      <c r="U1411" s="43"/>
      <c r="V1411" s="43"/>
      <c r="W1411" s="43"/>
      <c r="X1411" s="43"/>
      <c r="Y1411" s="43"/>
      <c r="Z1411" s="43"/>
      <c r="AA1411" s="43"/>
      <c r="AB1411" s="43"/>
      <c r="AC1411" s="43"/>
      <c r="AD1411" s="43"/>
      <c r="AE1411" s="43"/>
      <c r="AF1411" s="43"/>
      <c r="AG1411" s="43"/>
      <c r="AH1411" s="43"/>
      <c r="AI1411" s="43"/>
      <c r="AJ1411" s="43"/>
      <c r="AK1411" s="43"/>
      <c r="AL1411" s="43"/>
      <c r="AM1411" s="43"/>
      <c r="AN1411" s="43"/>
      <c r="AO1411" s="43"/>
      <c r="AP1411" s="43"/>
      <c r="AQ1411" s="43"/>
      <c r="AR1411" s="261" t="e">
        <v>#N/A</v>
      </c>
    </row>
    <row r="1412" spans="1:44" s="261" customFormat="1">
      <c r="A1412" s="43">
        <v>122342</v>
      </c>
      <c r="B1412" s="43" t="s">
        <v>3767</v>
      </c>
      <c r="C1412" s="43" t="s">
        <v>324</v>
      </c>
      <c r="D1412" s="43" t="s">
        <v>324</v>
      </c>
      <c r="E1412" s="43" t="s">
        <v>322</v>
      </c>
      <c r="F1412" s="43" t="s">
        <v>323</v>
      </c>
      <c r="G1412" s="43" t="s">
        <v>323</v>
      </c>
      <c r="H1412" s="43" t="s">
        <v>324</v>
      </c>
      <c r="I1412" s="43" t="s">
        <v>324</v>
      </c>
      <c r="J1412" s="43" t="s">
        <v>323</v>
      </c>
      <c r="K1412" s="43" t="s">
        <v>323</v>
      </c>
      <c r="L1412" s="43" t="s">
        <v>323</v>
      </c>
      <c r="M1412" s="43"/>
      <c r="N1412" s="43"/>
      <c r="O1412" s="43"/>
      <c r="P1412" s="43"/>
      <c r="Q1412" s="43"/>
      <c r="R1412" s="43"/>
      <c r="S1412" s="43"/>
      <c r="T1412" s="43"/>
      <c r="U1412" s="43"/>
      <c r="V1412" s="43"/>
      <c r="W1412" s="43"/>
      <c r="X1412" s="43"/>
      <c r="Y1412" s="43"/>
      <c r="Z1412" s="43"/>
      <c r="AA1412" s="43"/>
      <c r="AB1412" s="43"/>
      <c r="AC1412" s="43"/>
      <c r="AD1412" s="43"/>
      <c r="AE1412" s="43"/>
      <c r="AF1412" s="43"/>
      <c r="AG1412" s="43"/>
      <c r="AH1412" s="43"/>
      <c r="AI1412" s="43"/>
      <c r="AJ1412" s="43"/>
      <c r="AK1412" s="43"/>
      <c r="AL1412" s="43"/>
      <c r="AM1412" s="43"/>
      <c r="AN1412" s="43"/>
      <c r="AO1412" s="43"/>
      <c r="AP1412" s="43"/>
      <c r="AQ1412" s="43"/>
      <c r="AR1412" s="261" t="e">
        <v>#N/A</v>
      </c>
    </row>
    <row r="1413" spans="1:44" s="261" customFormat="1">
      <c r="A1413" s="43">
        <v>122435</v>
      </c>
      <c r="B1413" s="43" t="s">
        <v>3767</v>
      </c>
      <c r="C1413" s="43" t="s">
        <v>324</v>
      </c>
      <c r="D1413" s="43" t="s">
        <v>324</v>
      </c>
      <c r="E1413" s="43" t="s">
        <v>324</v>
      </c>
      <c r="F1413" s="43" t="s">
        <v>324</v>
      </c>
      <c r="G1413" s="43" t="s">
        <v>323</v>
      </c>
      <c r="H1413" s="43" t="s">
        <v>324</v>
      </c>
      <c r="I1413" s="43" t="s">
        <v>324</v>
      </c>
      <c r="J1413" s="43" t="s">
        <v>324</v>
      </c>
      <c r="K1413" s="43" t="s">
        <v>324</v>
      </c>
      <c r="L1413" s="43" t="s">
        <v>324</v>
      </c>
      <c r="M1413" s="43"/>
      <c r="N1413" s="43"/>
      <c r="O1413" s="43"/>
      <c r="P1413" s="43"/>
      <c r="Q1413" s="43"/>
      <c r="R1413" s="43"/>
      <c r="S1413" s="43"/>
      <c r="T1413" s="43"/>
      <c r="U1413" s="43"/>
      <c r="V1413" s="43"/>
      <c r="W1413" s="43"/>
      <c r="X1413" s="43"/>
      <c r="Y1413" s="43"/>
      <c r="Z1413" s="43"/>
      <c r="AA1413" s="43"/>
      <c r="AB1413" s="43"/>
      <c r="AC1413" s="43"/>
      <c r="AD1413" s="43"/>
      <c r="AE1413" s="43"/>
      <c r="AF1413" s="43"/>
      <c r="AG1413" s="43"/>
      <c r="AH1413" s="43"/>
      <c r="AI1413" s="43"/>
      <c r="AJ1413" s="43"/>
      <c r="AK1413" s="43"/>
      <c r="AL1413" s="43"/>
      <c r="AM1413" s="43"/>
      <c r="AN1413" s="43"/>
      <c r="AO1413" s="43"/>
      <c r="AP1413" s="43"/>
      <c r="AQ1413" s="43"/>
      <c r="AR1413" s="261" t="e">
        <v>#N/A</v>
      </c>
    </row>
    <row r="1414" spans="1:44" s="261" customFormat="1">
      <c r="A1414" s="43">
        <v>122204</v>
      </c>
      <c r="B1414" s="43" t="s">
        <v>3767</v>
      </c>
      <c r="C1414" s="43" t="s">
        <v>324</v>
      </c>
      <c r="D1414" s="43" t="s">
        <v>324</v>
      </c>
      <c r="E1414" s="43" t="s">
        <v>323</v>
      </c>
      <c r="F1414" s="43" t="s">
        <v>323</v>
      </c>
      <c r="G1414" s="43" t="s">
        <v>323</v>
      </c>
      <c r="H1414" s="43" t="s">
        <v>324</v>
      </c>
      <c r="I1414" s="43" t="s">
        <v>323</v>
      </c>
      <c r="J1414" s="43" t="s">
        <v>324</v>
      </c>
      <c r="K1414" s="43" t="s">
        <v>323</v>
      </c>
      <c r="L1414" s="43" t="s">
        <v>323</v>
      </c>
      <c r="M1414" s="43"/>
      <c r="N1414" s="43"/>
      <c r="O1414" s="43"/>
      <c r="P1414" s="43"/>
      <c r="Q1414" s="43"/>
      <c r="R1414" s="43"/>
      <c r="S1414" s="43"/>
      <c r="T1414" s="43"/>
      <c r="U1414" s="43"/>
      <c r="V1414" s="43"/>
      <c r="W1414" s="43"/>
      <c r="X1414" s="43"/>
      <c r="Y1414" s="43"/>
      <c r="Z1414" s="43"/>
      <c r="AA1414" s="43"/>
      <c r="AB1414" s="43"/>
      <c r="AC1414" s="43"/>
      <c r="AD1414" s="43"/>
      <c r="AE1414" s="43"/>
      <c r="AF1414" s="43"/>
      <c r="AG1414" s="43"/>
      <c r="AH1414" s="43"/>
      <c r="AI1414" s="43"/>
      <c r="AJ1414" s="43"/>
      <c r="AK1414" s="43"/>
      <c r="AL1414" s="43"/>
      <c r="AM1414" s="43"/>
      <c r="AN1414" s="43"/>
      <c r="AO1414" s="43"/>
      <c r="AP1414" s="43"/>
      <c r="AQ1414" s="43"/>
      <c r="AR1414" s="261" t="e">
        <v>#N/A</v>
      </c>
    </row>
    <row r="1415" spans="1:44" s="261" customFormat="1">
      <c r="A1415" s="43">
        <v>122354</v>
      </c>
      <c r="B1415" s="43" t="s">
        <v>3767</v>
      </c>
      <c r="C1415" s="43" t="s">
        <v>324</v>
      </c>
      <c r="D1415" s="43" t="s">
        <v>324</v>
      </c>
      <c r="E1415" s="43" t="s">
        <v>323</v>
      </c>
      <c r="F1415" s="43" t="s">
        <v>323</v>
      </c>
      <c r="G1415" s="43" t="s">
        <v>323</v>
      </c>
      <c r="H1415" s="43" t="s">
        <v>324</v>
      </c>
      <c r="I1415" s="43" t="s">
        <v>323</v>
      </c>
      <c r="J1415" s="43" t="s">
        <v>324</v>
      </c>
      <c r="K1415" s="43" t="s">
        <v>323</v>
      </c>
      <c r="L1415" s="43" t="s">
        <v>323</v>
      </c>
      <c r="M1415" s="43"/>
      <c r="N1415" s="43"/>
      <c r="O1415" s="43"/>
      <c r="P1415" s="43"/>
      <c r="Q1415" s="43"/>
      <c r="R1415" s="43"/>
      <c r="S1415" s="43"/>
      <c r="T1415" s="43"/>
      <c r="U1415" s="43"/>
      <c r="V1415" s="43"/>
      <c r="W1415" s="43"/>
      <c r="X1415" s="43"/>
      <c r="Y1415" s="43"/>
      <c r="Z1415" s="43"/>
      <c r="AA1415" s="43"/>
      <c r="AB1415" s="43"/>
      <c r="AC1415" s="43"/>
      <c r="AD1415" s="43"/>
      <c r="AE1415" s="43"/>
      <c r="AF1415" s="43"/>
      <c r="AG1415" s="43"/>
      <c r="AH1415" s="43"/>
      <c r="AI1415" s="43"/>
      <c r="AJ1415" s="43"/>
      <c r="AK1415" s="43"/>
      <c r="AL1415" s="43"/>
      <c r="AM1415" s="43"/>
      <c r="AN1415" s="43"/>
      <c r="AO1415" s="43"/>
      <c r="AP1415" s="43"/>
      <c r="AQ1415" s="43"/>
      <c r="AR1415" s="261" t="e">
        <v>#N/A</v>
      </c>
    </row>
    <row r="1416" spans="1:44" s="261" customFormat="1">
      <c r="A1416" s="43">
        <v>121870</v>
      </c>
      <c r="B1416" s="43" t="s">
        <v>3767</v>
      </c>
      <c r="C1416" s="43" t="s">
        <v>324</v>
      </c>
      <c r="D1416" s="43" t="s">
        <v>324</v>
      </c>
      <c r="E1416" s="43" t="s">
        <v>324</v>
      </c>
      <c r="F1416" s="43" t="s">
        <v>324</v>
      </c>
      <c r="G1416" s="43" t="s">
        <v>323</v>
      </c>
      <c r="H1416" s="43" t="s">
        <v>324</v>
      </c>
      <c r="I1416" s="43" t="s">
        <v>323</v>
      </c>
      <c r="J1416" s="43" t="s">
        <v>324</v>
      </c>
      <c r="K1416" s="43" t="s">
        <v>323</v>
      </c>
      <c r="L1416" s="43" t="s">
        <v>324</v>
      </c>
      <c r="M1416" s="43"/>
      <c r="N1416" s="43"/>
      <c r="O1416" s="43"/>
      <c r="P1416" s="43"/>
      <c r="Q1416" s="43"/>
      <c r="R1416" s="43"/>
      <c r="S1416" s="43"/>
      <c r="T1416" s="43"/>
      <c r="U1416" s="43"/>
      <c r="V1416" s="43"/>
      <c r="W1416" s="43"/>
      <c r="X1416" s="43"/>
      <c r="Y1416" s="43"/>
      <c r="Z1416" s="43"/>
      <c r="AA1416" s="43"/>
      <c r="AB1416" s="43"/>
      <c r="AC1416" s="43"/>
      <c r="AD1416" s="43"/>
      <c r="AE1416" s="43"/>
      <c r="AF1416" s="43"/>
      <c r="AG1416" s="43"/>
      <c r="AH1416" s="43"/>
      <c r="AI1416" s="43"/>
      <c r="AJ1416" s="43"/>
      <c r="AK1416" s="43"/>
      <c r="AL1416" s="43"/>
      <c r="AM1416" s="43"/>
      <c r="AN1416" s="43"/>
      <c r="AO1416" s="43"/>
      <c r="AP1416" s="43"/>
      <c r="AQ1416" s="43"/>
      <c r="AR1416" s="261" t="e">
        <v>#N/A</v>
      </c>
    </row>
    <row r="1417" spans="1:44" s="261" customFormat="1">
      <c r="A1417" s="43">
        <v>120548</v>
      </c>
      <c r="B1417" s="43" t="s">
        <v>3767</v>
      </c>
      <c r="C1417" s="43" t="s">
        <v>324</v>
      </c>
      <c r="D1417" s="43" t="s">
        <v>322</v>
      </c>
      <c r="E1417" s="43" t="s">
        <v>322</v>
      </c>
      <c r="F1417" s="43" t="s">
        <v>322</v>
      </c>
      <c r="G1417" s="43" t="s">
        <v>324</v>
      </c>
      <c r="H1417" s="43" t="s">
        <v>322</v>
      </c>
      <c r="I1417" s="43" t="s">
        <v>322</v>
      </c>
      <c r="J1417" s="43" t="s">
        <v>322</v>
      </c>
      <c r="K1417" s="43" t="s">
        <v>322</v>
      </c>
      <c r="L1417" s="43" t="s">
        <v>323</v>
      </c>
      <c r="M1417" s="43"/>
      <c r="N1417" s="43"/>
      <c r="O1417" s="43"/>
      <c r="P1417" s="43"/>
      <c r="Q1417" s="43"/>
      <c r="R1417" s="43"/>
      <c r="S1417" s="43"/>
      <c r="T1417" s="43"/>
      <c r="U1417" s="43"/>
      <c r="V1417" s="43"/>
      <c r="W1417" s="43"/>
      <c r="X1417" s="43"/>
      <c r="Y1417" s="43"/>
      <c r="Z1417" s="43"/>
      <c r="AA1417" s="43"/>
      <c r="AB1417" s="43"/>
      <c r="AC1417" s="43"/>
      <c r="AD1417" s="43"/>
      <c r="AE1417" s="43"/>
      <c r="AF1417" s="43"/>
      <c r="AG1417" s="43"/>
      <c r="AH1417" s="43"/>
      <c r="AI1417" s="43"/>
      <c r="AJ1417" s="43"/>
      <c r="AK1417" s="43"/>
      <c r="AL1417" s="43"/>
      <c r="AM1417" s="43"/>
      <c r="AN1417" s="43"/>
      <c r="AO1417" s="43"/>
      <c r="AP1417" s="43"/>
      <c r="AQ1417" s="43"/>
      <c r="AR1417" s="261" t="e">
        <v>#N/A</v>
      </c>
    </row>
    <row r="1418" spans="1:44" s="261" customFormat="1">
      <c r="A1418" s="43">
        <v>119798</v>
      </c>
      <c r="B1418" s="43" t="s">
        <v>3767</v>
      </c>
      <c r="C1418" s="43" t="s">
        <v>322</v>
      </c>
      <c r="D1418" s="43" t="s">
        <v>322</v>
      </c>
      <c r="E1418" s="43" t="s">
        <v>322</v>
      </c>
      <c r="F1418" s="43" t="s">
        <v>322</v>
      </c>
      <c r="G1418" s="43" t="s">
        <v>322</v>
      </c>
      <c r="H1418" s="43" t="s">
        <v>322</v>
      </c>
      <c r="I1418" s="43" t="s">
        <v>324</v>
      </c>
      <c r="J1418" s="43" t="s">
        <v>324</v>
      </c>
      <c r="K1418" s="43" t="s">
        <v>322</v>
      </c>
      <c r="L1418" s="43" t="s">
        <v>323</v>
      </c>
      <c r="M1418" s="43"/>
      <c r="N1418" s="43"/>
      <c r="O1418" s="43"/>
      <c r="P1418" s="43"/>
      <c r="Q1418" s="43"/>
      <c r="R1418" s="43"/>
      <c r="S1418" s="43"/>
      <c r="T1418" s="43"/>
      <c r="U1418" s="43"/>
      <c r="V1418" s="43"/>
      <c r="W1418" s="43"/>
      <c r="X1418" s="43"/>
      <c r="Y1418" s="43"/>
      <c r="Z1418" s="43"/>
      <c r="AA1418" s="43"/>
      <c r="AB1418" s="43"/>
      <c r="AC1418" s="43"/>
      <c r="AD1418" s="43"/>
      <c r="AE1418" s="43"/>
      <c r="AF1418" s="43"/>
      <c r="AG1418" s="43"/>
      <c r="AH1418" s="43"/>
      <c r="AI1418" s="43"/>
      <c r="AJ1418" s="43"/>
      <c r="AK1418" s="43"/>
      <c r="AL1418" s="43"/>
      <c r="AM1418" s="43"/>
      <c r="AN1418" s="43"/>
      <c r="AO1418" s="43"/>
      <c r="AP1418" s="43"/>
      <c r="AQ1418" s="43"/>
      <c r="AR1418" s="261" t="e">
        <v>#N/A</v>
      </c>
    </row>
    <row r="1419" spans="1:44" s="261" customFormat="1">
      <c r="A1419" s="43">
        <v>122374</v>
      </c>
      <c r="B1419" s="43" t="s">
        <v>3767</v>
      </c>
      <c r="C1419" s="43" t="s">
        <v>324</v>
      </c>
      <c r="D1419" s="43" t="s">
        <v>324</v>
      </c>
      <c r="E1419" s="43" t="s">
        <v>322</v>
      </c>
      <c r="F1419" s="43" t="s">
        <v>323</v>
      </c>
      <c r="G1419" s="43" t="s">
        <v>323</v>
      </c>
      <c r="H1419" s="43" t="s">
        <v>324</v>
      </c>
      <c r="I1419" s="43" t="s">
        <v>323</v>
      </c>
      <c r="J1419" s="43" t="s">
        <v>323</v>
      </c>
      <c r="K1419" s="43" t="s">
        <v>323</v>
      </c>
      <c r="L1419" s="43" t="s">
        <v>323</v>
      </c>
      <c r="M1419" s="43"/>
      <c r="N1419" s="43"/>
      <c r="O1419" s="43"/>
      <c r="P1419" s="43"/>
      <c r="Q1419" s="43"/>
      <c r="R1419" s="43"/>
      <c r="S1419" s="43"/>
      <c r="T1419" s="43"/>
      <c r="U1419" s="43"/>
      <c r="V1419" s="43"/>
      <c r="W1419" s="43"/>
      <c r="X1419" s="43"/>
      <c r="Y1419" s="43"/>
      <c r="Z1419" s="43"/>
      <c r="AA1419" s="43"/>
      <c r="AB1419" s="43"/>
      <c r="AC1419" s="43"/>
      <c r="AD1419" s="43"/>
      <c r="AE1419" s="43"/>
      <c r="AF1419" s="43"/>
      <c r="AG1419" s="43"/>
      <c r="AH1419" s="43"/>
      <c r="AI1419" s="43"/>
      <c r="AJ1419" s="43"/>
      <c r="AK1419" s="43"/>
      <c r="AL1419" s="43"/>
      <c r="AM1419" s="43"/>
      <c r="AN1419" s="43"/>
      <c r="AO1419" s="43"/>
      <c r="AP1419" s="43"/>
      <c r="AQ1419" s="43"/>
      <c r="AR1419" s="261" t="e">
        <v>#N/A</v>
      </c>
    </row>
    <row r="1420" spans="1:44" s="261" customFormat="1">
      <c r="A1420" s="43">
        <v>119807</v>
      </c>
      <c r="B1420" s="43" t="s">
        <v>3767</v>
      </c>
      <c r="C1420" s="43" t="s">
        <v>324</v>
      </c>
      <c r="D1420" s="43" t="s">
        <v>323</v>
      </c>
      <c r="E1420" s="43" t="s">
        <v>323</v>
      </c>
      <c r="F1420" s="43" t="s">
        <v>322</v>
      </c>
      <c r="G1420" s="43" t="s">
        <v>324</v>
      </c>
      <c r="H1420" s="43" t="s">
        <v>322</v>
      </c>
      <c r="I1420" s="43" t="s">
        <v>322</v>
      </c>
      <c r="J1420" s="43" t="s">
        <v>322</v>
      </c>
      <c r="K1420" s="43" t="s">
        <v>322</v>
      </c>
      <c r="L1420" s="43" t="s">
        <v>324</v>
      </c>
      <c r="M1420" s="43"/>
      <c r="N1420" s="43"/>
      <c r="O1420" s="43"/>
      <c r="P1420" s="43"/>
      <c r="Q1420" s="43"/>
      <c r="R1420" s="43"/>
      <c r="S1420" s="43"/>
      <c r="T1420" s="43"/>
      <c r="U1420" s="43"/>
      <c r="V1420" s="43"/>
      <c r="W1420" s="43"/>
      <c r="X1420" s="43"/>
      <c r="Y1420" s="43"/>
      <c r="Z1420" s="43"/>
      <c r="AA1420" s="43"/>
      <c r="AB1420" s="43"/>
      <c r="AC1420" s="43"/>
      <c r="AD1420" s="43"/>
      <c r="AE1420" s="43"/>
      <c r="AF1420" s="43"/>
      <c r="AG1420" s="43"/>
      <c r="AH1420" s="43"/>
      <c r="AI1420" s="43"/>
      <c r="AJ1420" s="43"/>
      <c r="AK1420" s="43"/>
      <c r="AL1420" s="43"/>
      <c r="AM1420" s="43"/>
      <c r="AN1420" s="43"/>
      <c r="AO1420" s="43"/>
      <c r="AP1420" s="43"/>
      <c r="AQ1420" s="43"/>
      <c r="AR1420" s="261" t="e">
        <v>#N/A</v>
      </c>
    </row>
    <row r="1421" spans="1:44" s="261" customFormat="1">
      <c r="A1421" s="43">
        <v>122414</v>
      </c>
      <c r="B1421" s="43" t="s">
        <v>3767</v>
      </c>
      <c r="C1421" s="43" t="s">
        <v>324</v>
      </c>
      <c r="D1421" s="43" t="s">
        <v>324</v>
      </c>
      <c r="E1421" s="43" t="s">
        <v>323</v>
      </c>
      <c r="F1421" s="43" t="s">
        <v>324</v>
      </c>
      <c r="G1421" s="43" t="s">
        <v>323</v>
      </c>
      <c r="H1421" s="43" t="s">
        <v>324</v>
      </c>
      <c r="I1421" s="43" t="s">
        <v>323</v>
      </c>
      <c r="J1421" s="43" t="s">
        <v>324</v>
      </c>
      <c r="K1421" s="43" t="s">
        <v>323</v>
      </c>
      <c r="L1421" s="43" t="s">
        <v>323</v>
      </c>
      <c r="M1421" s="43"/>
      <c r="N1421" s="43"/>
      <c r="O1421" s="43"/>
      <c r="P1421" s="43"/>
      <c r="Q1421" s="43"/>
      <c r="R1421" s="43"/>
      <c r="S1421" s="43"/>
      <c r="T1421" s="43"/>
      <c r="U1421" s="43"/>
      <c r="V1421" s="43"/>
      <c r="W1421" s="43"/>
      <c r="X1421" s="43"/>
      <c r="Y1421" s="43"/>
      <c r="Z1421" s="43"/>
      <c r="AA1421" s="43"/>
      <c r="AB1421" s="43"/>
      <c r="AC1421" s="43"/>
      <c r="AD1421" s="43"/>
      <c r="AE1421" s="43"/>
      <c r="AF1421" s="43"/>
      <c r="AG1421" s="43"/>
      <c r="AH1421" s="43"/>
      <c r="AI1421" s="43"/>
      <c r="AJ1421" s="43"/>
      <c r="AK1421" s="43"/>
      <c r="AL1421" s="43"/>
      <c r="AM1421" s="43"/>
      <c r="AN1421" s="43"/>
      <c r="AO1421" s="43"/>
      <c r="AP1421" s="43"/>
      <c r="AQ1421" s="43"/>
      <c r="AR1421" s="261" t="e">
        <v>#N/A</v>
      </c>
    </row>
    <row r="1422" spans="1:44" s="261" customFormat="1">
      <c r="A1422" s="43">
        <v>116232</v>
      </c>
      <c r="B1422" s="43" t="s">
        <v>3767</v>
      </c>
      <c r="C1422" s="43" t="s">
        <v>323</v>
      </c>
      <c r="D1422" s="43" t="s">
        <v>324</v>
      </c>
      <c r="E1422" s="43" t="s">
        <v>323</v>
      </c>
      <c r="F1422" s="43" t="s">
        <v>324</v>
      </c>
      <c r="G1422" s="43" t="s">
        <v>323</v>
      </c>
      <c r="H1422" s="43" t="s">
        <v>323</v>
      </c>
      <c r="I1422" s="43" t="s">
        <v>323</v>
      </c>
      <c r="J1422" s="43" t="s">
        <v>323</v>
      </c>
      <c r="K1422" s="43" t="s">
        <v>323</v>
      </c>
      <c r="L1422" s="43" t="s">
        <v>323</v>
      </c>
      <c r="M1422" s="43"/>
      <c r="N1422" s="43"/>
      <c r="O1422" s="43"/>
      <c r="P1422" s="43"/>
      <c r="Q1422" s="43"/>
      <c r="R1422" s="43"/>
      <c r="S1422" s="43"/>
      <c r="T1422" s="43"/>
      <c r="U1422" s="43"/>
      <c r="V1422" s="43"/>
      <c r="W1422" s="43"/>
      <c r="X1422" s="43"/>
      <c r="Y1422" s="43"/>
      <c r="Z1422" s="43"/>
      <c r="AA1422" s="43"/>
      <c r="AB1422" s="43"/>
      <c r="AC1422" s="43"/>
      <c r="AD1422" s="43"/>
      <c r="AE1422" s="43"/>
      <c r="AF1422" s="43"/>
      <c r="AG1422" s="43"/>
      <c r="AH1422" s="43"/>
      <c r="AI1422" s="43"/>
      <c r="AJ1422" s="43"/>
      <c r="AK1422" s="43"/>
      <c r="AL1422" s="43"/>
      <c r="AM1422" s="43"/>
      <c r="AN1422" s="43"/>
      <c r="AO1422" s="43"/>
      <c r="AP1422" s="43"/>
      <c r="AQ1422" s="43"/>
      <c r="AR1422" s="261" t="e">
        <v>#N/A</v>
      </c>
    </row>
    <row r="1423" spans="1:44" s="261" customFormat="1">
      <c r="A1423" s="43">
        <v>120470</v>
      </c>
      <c r="B1423" s="43" t="s">
        <v>3767</v>
      </c>
      <c r="C1423" s="43" t="s">
        <v>323</v>
      </c>
      <c r="D1423" s="43" t="s">
        <v>323</v>
      </c>
      <c r="E1423" s="43" t="s">
        <v>324</v>
      </c>
      <c r="F1423" s="43" t="s">
        <v>324</v>
      </c>
      <c r="G1423" s="43" t="s">
        <v>323</v>
      </c>
      <c r="H1423" s="43" t="s">
        <v>324</v>
      </c>
      <c r="I1423" s="43" t="s">
        <v>323</v>
      </c>
      <c r="J1423" s="43" t="s">
        <v>324</v>
      </c>
      <c r="K1423" s="43" t="s">
        <v>323</v>
      </c>
      <c r="L1423" s="43" t="s">
        <v>323</v>
      </c>
      <c r="M1423" s="43"/>
      <c r="N1423" s="43"/>
      <c r="O1423" s="43"/>
      <c r="P1423" s="43"/>
      <c r="Q1423" s="43"/>
      <c r="R1423" s="43"/>
      <c r="S1423" s="43"/>
      <c r="T1423" s="43"/>
      <c r="U1423" s="43"/>
      <c r="V1423" s="43"/>
      <c r="W1423" s="43"/>
      <c r="X1423" s="43"/>
      <c r="Y1423" s="43"/>
      <c r="Z1423" s="43"/>
      <c r="AA1423" s="43"/>
      <c r="AB1423" s="43"/>
      <c r="AC1423" s="43"/>
      <c r="AD1423" s="43"/>
      <c r="AE1423" s="43"/>
      <c r="AF1423" s="43"/>
      <c r="AG1423" s="43"/>
      <c r="AH1423" s="43"/>
      <c r="AI1423" s="43"/>
      <c r="AJ1423" s="43"/>
      <c r="AK1423" s="43"/>
      <c r="AL1423" s="43"/>
      <c r="AM1423" s="43"/>
      <c r="AN1423" s="43"/>
      <c r="AO1423" s="43"/>
      <c r="AP1423" s="43"/>
      <c r="AQ1423" s="43"/>
      <c r="AR1423" s="261" t="e">
        <v>#N/A</v>
      </c>
    </row>
    <row r="1424" spans="1:44" s="261" customFormat="1">
      <c r="A1424" s="43">
        <v>116592</v>
      </c>
      <c r="B1424" s="43" t="s">
        <v>3767</v>
      </c>
      <c r="C1424" s="43" t="s">
        <v>323</v>
      </c>
      <c r="D1424" s="43" t="s">
        <v>324</v>
      </c>
      <c r="E1424" s="43" t="s">
        <v>324</v>
      </c>
      <c r="F1424" s="43" t="s">
        <v>323</v>
      </c>
      <c r="G1424" s="43" t="s">
        <v>323</v>
      </c>
      <c r="H1424" s="43" t="s">
        <v>323</v>
      </c>
      <c r="I1424" s="43" t="s">
        <v>323</v>
      </c>
      <c r="J1424" s="43" t="s">
        <v>323</v>
      </c>
      <c r="K1424" s="43" t="s">
        <v>323</v>
      </c>
      <c r="L1424" s="43" t="s">
        <v>323</v>
      </c>
      <c r="M1424" s="43"/>
      <c r="N1424" s="43"/>
      <c r="O1424" s="43"/>
      <c r="P1424" s="43"/>
      <c r="Q1424" s="43"/>
      <c r="R1424" s="43"/>
      <c r="S1424" s="43"/>
      <c r="T1424" s="43"/>
      <c r="U1424" s="43"/>
      <c r="V1424" s="43"/>
      <c r="W1424" s="43"/>
      <c r="X1424" s="43"/>
      <c r="Y1424" s="43"/>
      <c r="Z1424" s="43"/>
      <c r="AA1424" s="43"/>
      <c r="AB1424" s="43"/>
      <c r="AC1424" s="43"/>
      <c r="AD1424" s="43"/>
      <c r="AE1424" s="43"/>
      <c r="AF1424" s="43"/>
      <c r="AG1424" s="43"/>
      <c r="AH1424" s="43"/>
      <c r="AI1424" s="43"/>
      <c r="AJ1424" s="43"/>
      <c r="AK1424" s="43"/>
      <c r="AL1424" s="43"/>
      <c r="AM1424" s="43"/>
      <c r="AN1424" s="43"/>
      <c r="AO1424" s="43"/>
      <c r="AP1424" s="43"/>
      <c r="AQ1424" s="43"/>
      <c r="AR1424" s="261" t="e">
        <v>#N/A</v>
      </c>
    </row>
    <row r="1425" spans="1:44" s="261" customFormat="1">
      <c r="A1425" s="43">
        <v>120742</v>
      </c>
      <c r="B1425" s="43" t="s">
        <v>3767</v>
      </c>
      <c r="C1425" s="43" t="s">
        <v>323</v>
      </c>
      <c r="D1425" s="43" t="s">
        <v>324</v>
      </c>
      <c r="E1425" s="43" t="s">
        <v>322</v>
      </c>
      <c r="F1425" s="43" t="s">
        <v>322</v>
      </c>
      <c r="G1425" s="43" t="s">
        <v>322</v>
      </c>
      <c r="H1425" s="43" t="s">
        <v>322</v>
      </c>
      <c r="I1425" s="43" t="s">
        <v>324</v>
      </c>
      <c r="J1425" s="43" t="s">
        <v>323</v>
      </c>
      <c r="K1425" s="43" t="s">
        <v>324</v>
      </c>
      <c r="L1425" s="43" t="s">
        <v>324</v>
      </c>
      <c r="M1425" s="43"/>
      <c r="N1425" s="43"/>
      <c r="O1425" s="43"/>
      <c r="P1425" s="43"/>
      <c r="Q1425" s="43"/>
      <c r="R1425" s="43"/>
      <c r="S1425" s="43"/>
      <c r="T1425" s="43"/>
      <c r="U1425" s="43"/>
      <c r="V1425" s="43"/>
      <c r="W1425" s="43"/>
      <c r="X1425" s="43"/>
      <c r="Y1425" s="43"/>
      <c r="Z1425" s="43"/>
      <c r="AA1425" s="43"/>
      <c r="AB1425" s="43"/>
      <c r="AC1425" s="43"/>
      <c r="AD1425" s="43"/>
      <c r="AE1425" s="43"/>
      <c r="AF1425" s="43"/>
      <c r="AG1425" s="43"/>
      <c r="AH1425" s="43"/>
      <c r="AI1425" s="43"/>
      <c r="AJ1425" s="43"/>
      <c r="AK1425" s="43"/>
      <c r="AL1425" s="43"/>
      <c r="AM1425" s="43"/>
      <c r="AN1425" s="43"/>
      <c r="AO1425" s="43"/>
      <c r="AP1425" s="43"/>
      <c r="AQ1425" s="43"/>
      <c r="AR1425" s="261" t="e">
        <v>#N/A</v>
      </c>
    </row>
    <row r="1426" spans="1:44" s="261" customFormat="1">
      <c r="A1426" s="43">
        <v>119213</v>
      </c>
      <c r="B1426" s="43" t="s">
        <v>3767</v>
      </c>
      <c r="C1426" s="43" t="s">
        <v>323</v>
      </c>
      <c r="D1426" s="43" t="s">
        <v>323</v>
      </c>
      <c r="E1426" s="43" t="s">
        <v>323</v>
      </c>
      <c r="F1426" s="43" t="s">
        <v>324</v>
      </c>
      <c r="G1426" s="43" t="s">
        <v>324</v>
      </c>
      <c r="H1426" s="43" t="s">
        <v>324</v>
      </c>
      <c r="I1426" s="43" t="s">
        <v>324</v>
      </c>
      <c r="J1426" s="43" t="s">
        <v>324</v>
      </c>
      <c r="K1426" s="43" t="s">
        <v>324</v>
      </c>
      <c r="L1426" s="43" t="s">
        <v>323</v>
      </c>
      <c r="M1426" s="43"/>
      <c r="N1426" s="43"/>
      <c r="O1426" s="43"/>
      <c r="P1426" s="43"/>
      <c r="Q1426" s="43"/>
      <c r="R1426" s="43"/>
      <c r="S1426" s="43"/>
      <c r="T1426" s="43"/>
      <c r="U1426" s="43"/>
      <c r="V1426" s="43"/>
      <c r="W1426" s="43"/>
      <c r="X1426" s="43"/>
      <c r="Y1426" s="43"/>
      <c r="Z1426" s="43"/>
      <c r="AA1426" s="43"/>
      <c r="AB1426" s="43"/>
      <c r="AC1426" s="43"/>
      <c r="AD1426" s="43"/>
      <c r="AE1426" s="43"/>
      <c r="AF1426" s="43"/>
      <c r="AG1426" s="43"/>
      <c r="AH1426" s="43"/>
      <c r="AI1426" s="43"/>
      <c r="AJ1426" s="43"/>
      <c r="AK1426" s="43"/>
      <c r="AL1426" s="43"/>
      <c r="AM1426" s="43"/>
      <c r="AN1426" s="43"/>
      <c r="AO1426" s="43"/>
      <c r="AP1426" s="43"/>
      <c r="AQ1426" s="43"/>
      <c r="AR1426" s="261" t="e">
        <v>#N/A</v>
      </c>
    </row>
    <row r="1427" spans="1:44" s="261" customFormat="1">
      <c r="A1427" s="43">
        <v>119670</v>
      </c>
      <c r="B1427" s="43" t="s">
        <v>3767</v>
      </c>
      <c r="C1427" s="43" t="s">
        <v>323</v>
      </c>
      <c r="D1427" s="43" t="s">
        <v>322</v>
      </c>
      <c r="E1427" s="43" t="s">
        <v>322</v>
      </c>
      <c r="F1427" s="43" t="s">
        <v>323</v>
      </c>
      <c r="G1427" s="43" t="s">
        <v>323</v>
      </c>
      <c r="H1427" s="43" t="s">
        <v>323</v>
      </c>
      <c r="I1427" s="43" t="s">
        <v>323</v>
      </c>
      <c r="J1427" s="43" t="s">
        <v>323</v>
      </c>
      <c r="K1427" s="43" t="s">
        <v>323</v>
      </c>
      <c r="L1427" s="43" t="s">
        <v>323</v>
      </c>
      <c r="M1427" s="43"/>
      <c r="N1427" s="43"/>
      <c r="O1427" s="43"/>
      <c r="P1427" s="43"/>
      <c r="Q1427" s="43"/>
      <c r="R1427" s="43"/>
      <c r="S1427" s="43"/>
      <c r="T1427" s="43"/>
      <c r="U1427" s="43"/>
      <c r="V1427" s="43"/>
      <c r="W1427" s="43"/>
      <c r="X1427" s="43"/>
      <c r="Y1427" s="43"/>
      <c r="Z1427" s="43"/>
      <c r="AA1427" s="43"/>
      <c r="AB1427" s="43"/>
      <c r="AC1427" s="43"/>
      <c r="AD1427" s="43"/>
      <c r="AE1427" s="43"/>
      <c r="AF1427" s="43"/>
      <c r="AG1427" s="43"/>
      <c r="AH1427" s="43"/>
      <c r="AI1427" s="43"/>
      <c r="AJ1427" s="43"/>
      <c r="AK1427" s="43"/>
      <c r="AL1427" s="43"/>
      <c r="AM1427" s="43"/>
      <c r="AN1427" s="43"/>
      <c r="AO1427" s="43"/>
      <c r="AP1427" s="43"/>
      <c r="AQ1427" s="43"/>
      <c r="AR1427" s="261" t="e">
        <v>#N/A</v>
      </c>
    </row>
    <row r="1428" spans="1:44" s="261" customFormat="1">
      <c r="A1428" s="43">
        <v>120667</v>
      </c>
      <c r="B1428" s="43" t="s">
        <v>3767</v>
      </c>
      <c r="C1428" s="43" t="s">
        <v>323</v>
      </c>
      <c r="D1428" s="43" t="s">
        <v>324</v>
      </c>
      <c r="E1428" s="43" t="s">
        <v>324</v>
      </c>
      <c r="F1428" s="43" t="s">
        <v>324</v>
      </c>
      <c r="G1428" s="43" t="s">
        <v>323</v>
      </c>
      <c r="H1428" s="43" t="s">
        <v>323</v>
      </c>
      <c r="I1428" s="43" t="s">
        <v>324</v>
      </c>
      <c r="J1428" s="43" t="s">
        <v>324</v>
      </c>
      <c r="K1428" s="43" t="s">
        <v>323</v>
      </c>
      <c r="L1428" s="43" t="s">
        <v>323</v>
      </c>
      <c r="M1428" s="43"/>
      <c r="N1428" s="43"/>
      <c r="O1428" s="43"/>
      <c r="P1428" s="43"/>
      <c r="Q1428" s="43"/>
      <c r="R1428" s="43"/>
      <c r="S1428" s="43"/>
      <c r="T1428" s="43"/>
      <c r="U1428" s="43"/>
      <c r="V1428" s="43"/>
      <c r="W1428" s="43"/>
      <c r="X1428" s="43"/>
      <c r="Y1428" s="43"/>
      <c r="Z1428" s="43"/>
      <c r="AA1428" s="43"/>
      <c r="AB1428" s="43"/>
      <c r="AC1428" s="43"/>
      <c r="AD1428" s="43"/>
      <c r="AE1428" s="43"/>
      <c r="AF1428" s="43"/>
      <c r="AG1428" s="43"/>
      <c r="AH1428" s="43"/>
      <c r="AI1428" s="43"/>
      <c r="AJ1428" s="43"/>
      <c r="AK1428" s="43"/>
      <c r="AL1428" s="43"/>
      <c r="AM1428" s="43"/>
      <c r="AN1428" s="43"/>
      <c r="AO1428" s="43"/>
      <c r="AP1428" s="43"/>
      <c r="AQ1428" s="43"/>
      <c r="AR1428" s="261" t="e">
        <v>#N/A</v>
      </c>
    </row>
    <row r="1429" spans="1:44" s="261" customFormat="1">
      <c r="A1429" s="43">
        <v>119108</v>
      </c>
      <c r="B1429" s="43" t="s">
        <v>3767</v>
      </c>
      <c r="C1429" s="43" t="s">
        <v>323</v>
      </c>
      <c r="D1429" s="43" t="s">
        <v>323</v>
      </c>
      <c r="E1429" s="43" t="s">
        <v>324</v>
      </c>
      <c r="F1429" s="43" t="s">
        <v>324</v>
      </c>
      <c r="G1429" s="43" t="s">
        <v>322</v>
      </c>
      <c r="H1429" s="43" t="s">
        <v>323</v>
      </c>
      <c r="I1429" s="43" t="s">
        <v>323</v>
      </c>
      <c r="J1429" s="43" t="s">
        <v>323</v>
      </c>
      <c r="K1429" s="43" t="s">
        <v>322</v>
      </c>
      <c r="L1429" s="43" t="s">
        <v>324</v>
      </c>
      <c r="M1429" s="43"/>
      <c r="N1429" s="43"/>
      <c r="O1429" s="43"/>
      <c r="P1429" s="43"/>
      <c r="Q1429" s="43"/>
      <c r="R1429" s="43"/>
      <c r="S1429" s="43"/>
      <c r="T1429" s="43"/>
      <c r="U1429" s="43"/>
      <c r="V1429" s="43"/>
      <c r="W1429" s="43"/>
      <c r="X1429" s="43"/>
      <c r="Y1429" s="43"/>
      <c r="Z1429" s="43"/>
      <c r="AA1429" s="43"/>
      <c r="AB1429" s="43"/>
      <c r="AC1429" s="43"/>
      <c r="AD1429" s="43"/>
      <c r="AE1429" s="43"/>
      <c r="AF1429" s="43"/>
      <c r="AG1429" s="43"/>
      <c r="AH1429" s="43"/>
      <c r="AI1429" s="43"/>
      <c r="AJ1429" s="43"/>
      <c r="AK1429" s="43"/>
      <c r="AL1429" s="43"/>
      <c r="AM1429" s="43"/>
      <c r="AN1429" s="43"/>
      <c r="AO1429" s="43"/>
      <c r="AP1429" s="43"/>
      <c r="AQ1429" s="43"/>
      <c r="AR1429" s="261" t="e">
        <v>#N/A</v>
      </c>
    </row>
    <row r="1430" spans="1:44" s="261" customFormat="1">
      <c r="A1430" s="43">
        <v>120370</v>
      </c>
      <c r="B1430" s="43" t="s">
        <v>3767</v>
      </c>
      <c r="C1430" s="43" t="s">
        <v>323</v>
      </c>
      <c r="D1430" s="43" t="s">
        <v>322</v>
      </c>
      <c r="E1430" s="43" t="s">
        <v>322</v>
      </c>
      <c r="F1430" s="43" t="s">
        <v>323</v>
      </c>
      <c r="G1430" s="43" t="s">
        <v>323</v>
      </c>
      <c r="H1430" s="43" t="s">
        <v>323</v>
      </c>
      <c r="I1430" s="43" t="s">
        <v>323</v>
      </c>
      <c r="J1430" s="43" t="s">
        <v>323</v>
      </c>
      <c r="K1430" s="43" t="s">
        <v>323</v>
      </c>
      <c r="L1430" s="43" t="s">
        <v>323</v>
      </c>
      <c r="M1430" s="43"/>
      <c r="N1430" s="43"/>
      <c r="O1430" s="43"/>
      <c r="P1430" s="43"/>
      <c r="Q1430" s="43"/>
      <c r="R1430" s="43"/>
      <c r="S1430" s="43"/>
      <c r="T1430" s="43"/>
      <c r="U1430" s="43"/>
      <c r="V1430" s="43"/>
      <c r="W1430" s="43"/>
      <c r="X1430" s="43"/>
      <c r="Y1430" s="43"/>
      <c r="Z1430" s="43"/>
      <c r="AA1430" s="43"/>
      <c r="AB1430" s="43"/>
      <c r="AC1430" s="43"/>
      <c r="AD1430" s="43"/>
      <c r="AE1430" s="43"/>
      <c r="AF1430" s="43"/>
      <c r="AG1430" s="43"/>
      <c r="AH1430" s="43"/>
      <c r="AI1430" s="43"/>
      <c r="AJ1430" s="43"/>
      <c r="AK1430" s="43"/>
      <c r="AL1430" s="43"/>
      <c r="AM1430" s="43"/>
      <c r="AN1430" s="43"/>
      <c r="AO1430" s="43"/>
      <c r="AP1430" s="43"/>
      <c r="AQ1430" s="43"/>
      <c r="AR1430" s="261" t="e">
        <v>#N/A</v>
      </c>
    </row>
    <row r="1431" spans="1:44" s="261" customFormat="1">
      <c r="A1431" s="43">
        <v>121538</v>
      </c>
      <c r="B1431" s="43" t="s">
        <v>3767</v>
      </c>
      <c r="C1431" s="43" t="s">
        <v>323</v>
      </c>
      <c r="D1431" s="43" t="s">
        <v>324</v>
      </c>
      <c r="E1431" s="43" t="s">
        <v>324</v>
      </c>
      <c r="F1431" s="43" t="s">
        <v>324</v>
      </c>
      <c r="G1431" s="43" t="s">
        <v>324</v>
      </c>
      <c r="H1431" s="43" t="s">
        <v>323</v>
      </c>
      <c r="I1431" s="43" t="s">
        <v>323</v>
      </c>
      <c r="J1431" s="43" t="s">
        <v>323</v>
      </c>
      <c r="K1431" s="43" t="s">
        <v>323</v>
      </c>
      <c r="L1431" s="43" t="s">
        <v>323</v>
      </c>
      <c r="M1431" s="43"/>
      <c r="N1431" s="43"/>
      <c r="O1431" s="43"/>
      <c r="P1431" s="43"/>
      <c r="Q1431" s="43"/>
      <c r="R1431" s="43"/>
      <c r="S1431" s="43"/>
      <c r="T1431" s="43"/>
      <c r="U1431" s="43"/>
      <c r="V1431" s="43"/>
      <c r="W1431" s="43"/>
      <c r="X1431" s="43"/>
      <c r="Y1431" s="43"/>
      <c r="Z1431" s="43"/>
      <c r="AA1431" s="43"/>
      <c r="AB1431" s="43"/>
      <c r="AC1431" s="43"/>
      <c r="AD1431" s="43"/>
      <c r="AE1431" s="43"/>
      <c r="AF1431" s="43"/>
      <c r="AG1431" s="43"/>
      <c r="AH1431" s="43"/>
      <c r="AI1431" s="43"/>
      <c r="AJ1431" s="43"/>
      <c r="AK1431" s="43"/>
      <c r="AL1431" s="43"/>
      <c r="AM1431" s="43"/>
      <c r="AN1431" s="43"/>
      <c r="AO1431" s="43"/>
      <c r="AP1431" s="43"/>
      <c r="AQ1431" s="43"/>
      <c r="AR1431" s="261" t="e">
        <v>#N/A</v>
      </c>
    </row>
    <row r="1432" spans="1:44" s="261" customFormat="1">
      <c r="A1432" s="43">
        <v>121610</v>
      </c>
      <c r="B1432" s="43" t="s">
        <v>3767</v>
      </c>
      <c r="C1432" s="43" t="s">
        <v>323</v>
      </c>
      <c r="D1432" s="43" t="s">
        <v>324</v>
      </c>
      <c r="E1432" s="43" t="s">
        <v>323</v>
      </c>
      <c r="F1432" s="43" t="s">
        <v>323</v>
      </c>
      <c r="G1432" s="43" t="s">
        <v>324</v>
      </c>
      <c r="H1432" s="43" t="s">
        <v>323</v>
      </c>
      <c r="I1432" s="43" t="s">
        <v>323</v>
      </c>
      <c r="J1432" s="43" t="s">
        <v>323</v>
      </c>
      <c r="K1432" s="43" t="s">
        <v>323</v>
      </c>
      <c r="L1432" s="43" t="s">
        <v>323</v>
      </c>
      <c r="M1432" s="43"/>
      <c r="N1432" s="43"/>
      <c r="O1432" s="43"/>
      <c r="P1432" s="43"/>
      <c r="Q1432" s="43"/>
      <c r="R1432" s="43"/>
      <c r="S1432" s="43"/>
      <c r="T1432" s="43"/>
      <c r="U1432" s="43"/>
      <c r="V1432" s="43"/>
      <c r="W1432" s="43"/>
      <c r="X1432" s="43"/>
      <c r="Y1432" s="43"/>
      <c r="Z1432" s="43"/>
      <c r="AA1432" s="43"/>
      <c r="AB1432" s="43"/>
      <c r="AC1432" s="43"/>
      <c r="AD1432" s="43"/>
      <c r="AE1432" s="43"/>
      <c r="AF1432" s="43"/>
      <c r="AG1432" s="43"/>
      <c r="AH1432" s="43"/>
      <c r="AI1432" s="43"/>
      <c r="AJ1432" s="43"/>
      <c r="AK1432" s="43"/>
      <c r="AL1432" s="43"/>
      <c r="AM1432" s="43"/>
      <c r="AN1432" s="43"/>
      <c r="AO1432" s="43"/>
      <c r="AP1432" s="43"/>
      <c r="AQ1432" s="43"/>
      <c r="AR1432" s="261" t="e">
        <v>#N/A</v>
      </c>
    </row>
    <row r="1433" spans="1:44" s="261" customFormat="1">
      <c r="A1433" s="43">
        <v>121628</v>
      </c>
      <c r="B1433" s="43" t="s">
        <v>3767</v>
      </c>
      <c r="C1433" s="43" t="s">
        <v>323</v>
      </c>
      <c r="D1433" s="43" t="s">
        <v>323</v>
      </c>
      <c r="E1433" s="43" t="s">
        <v>324</v>
      </c>
      <c r="F1433" s="43" t="s">
        <v>324</v>
      </c>
      <c r="G1433" s="43" t="s">
        <v>324</v>
      </c>
      <c r="H1433" s="43" t="s">
        <v>323</v>
      </c>
      <c r="I1433" s="43" t="s">
        <v>323</v>
      </c>
      <c r="J1433" s="43" t="s">
        <v>323</v>
      </c>
      <c r="K1433" s="43" t="s">
        <v>323</v>
      </c>
      <c r="L1433" s="43" t="s">
        <v>323</v>
      </c>
      <c r="M1433" s="43"/>
      <c r="N1433" s="43"/>
      <c r="O1433" s="43"/>
      <c r="P1433" s="43"/>
      <c r="Q1433" s="43"/>
      <c r="R1433" s="43"/>
      <c r="S1433" s="43"/>
      <c r="T1433" s="43"/>
      <c r="U1433" s="43"/>
      <c r="V1433" s="43"/>
      <c r="W1433" s="43"/>
      <c r="X1433" s="43"/>
      <c r="Y1433" s="43"/>
      <c r="Z1433" s="43"/>
      <c r="AA1433" s="43"/>
      <c r="AB1433" s="43"/>
      <c r="AC1433" s="43"/>
      <c r="AD1433" s="43"/>
      <c r="AE1433" s="43"/>
      <c r="AF1433" s="43"/>
      <c r="AG1433" s="43"/>
      <c r="AH1433" s="43"/>
      <c r="AI1433" s="43"/>
      <c r="AJ1433" s="43"/>
      <c r="AK1433" s="43"/>
      <c r="AL1433" s="43"/>
      <c r="AM1433" s="43"/>
      <c r="AN1433" s="43"/>
      <c r="AO1433" s="43"/>
      <c r="AP1433" s="43"/>
      <c r="AQ1433" s="43"/>
      <c r="AR1433" s="261" t="e">
        <v>#N/A</v>
      </c>
    </row>
    <row r="1434" spans="1:44" s="261" customFormat="1">
      <c r="A1434" s="43">
        <v>121646</v>
      </c>
      <c r="B1434" s="43" t="s">
        <v>3767</v>
      </c>
      <c r="C1434" s="43" t="s">
        <v>323</v>
      </c>
      <c r="D1434" s="43" t="s">
        <v>324</v>
      </c>
      <c r="E1434" s="43" t="s">
        <v>324</v>
      </c>
      <c r="F1434" s="43" t="s">
        <v>324</v>
      </c>
      <c r="G1434" s="43" t="s">
        <v>323</v>
      </c>
      <c r="H1434" s="43" t="s">
        <v>323</v>
      </c>
      <c r="I1434" s="43" t="s">
        <v>323</v>
      </c>
      <c r="J1434" s="43" t="s">
        <v>323</v>
      </c>
      <c r="K1434" s="43" t="s">
        <v>323</v>
      </c>
      <c r="L1434" s="43" t="s">
        <v>323</v>
      </c>
      <c r="M1434" s="43"/>
      <c r="N1434" s="43"/>
      <c r="O1434" s="43"/>
      <c r="P1434" s="43"/>
      <c r="Q1434" s="43"/>
      <c r="R1434" s="43"/>
      <c r="S1434" s="43"/>
      <c r="T1434" s="43"/>
      <c r="U1434" s="43"/>
      <c r="V1434" s="43"/>
      <c r="W1434" s="43"/>
      <c r="X1434" s="43"/>
      <c r="Y1434" s="43"/>
      <c r="Z1434" s="43"/>
      <c r="AA1434" s="43"/>
      <c r="AB1434" s="43"/>
      <c r="AC1434" s="43"/>
      <c r="AD1434" s="43"/>
      <c r="AE1434" s="43"/>
      <c r="AF1434" s="43"/>
      <c r="AG1434" s="43"/>
      <c r="AH1434" s="43"/>
      <c r="AI1434" s="43"/>
      <c r="AJ1434" s="43"/>
      <c r="AK1434" s="43"/>
      <c r="AL1434" s="43"/>
      <c r="AM1434" s="43"/>
      <c r="AN1434" s="43"/>
      <c r="AO1434" s="43"/>
      <c r="AP1434" s="43"/>
      <c r="AQ1434" s="43"/>
      <c r="AR1434" s="261" t="e">
        <v>#N/A</v>
      </c>
    </row>
    <row r="1435" spans="1:44" s="261" customFormat="1">
      <c r="A1435" s="43">
        <v>121654</v>
      </c>
      <c r="B1435" s="43" t="s">
        <v>3767</v>
      </c>
      <c r="C1435" s="43" t="s">
        <v>323</v>
      </c>
      <c r="D1435" s="43" t="s">
        <v>323</v>
      </c>
      <c r="E1435" s="43" t="s">
        <v>323</v>
      </c>
      <c r="F1435" s="43" t="s">
        <v>324</v>
      </c>
      <c r="G1435" s="43" t="s">
        <v>324</v>
      </c>
      <c r="H1435" s="43" t="s">
        <v>323</v>
      </c>
      <c r="I1435" s="43" t="s">
        <v>323</v>
      </c>
      <c r="J1435" s="43" t="s">
        <v>323</v>
      </c>
      <c r="K1435" s="43" t="s">
        <v>323</v>
      </c>
      <c r="L1435" s="43" t="s">
        <v>323</v>
      </c>
      <c r="M1435" s="43"/>
      <c r="N1435" s="43"/>
      <c r="O1435" s="43"/>
      <c r="P1435" s="43"/>
      <c r="Q1435" s="43"/>
      <c r="R1435" s="43"/>
      <c r="S1435" s="43"/>
      <c r="T1435" s="43"/>
      <c r="U1435" s="43"/>
      <c r="V1435" s="43"/>
      <c r="W1435" s="43"/>
      <c r="X1435" s="43"/>
      <c r="Y1435" s="43"/>
      <c r="Z1435" s="43"/>
      <c r="AA1435" s="43"/>
      <c r="AB1435" s="43"/>
      <c r="AC1435" s="43"/>
      <c r="AD1435" s="43"/>
      <c r="AE1435" s="43"/>
      <c r="AF1435" s="43"/>
      <c r="AG1435" s="43"/>
      <c r="AH1435" s="43"/>
      <c r="AI1435" s="43"/>
      <c r="AJ1435" s="43"/>
      <c r="AK1435" s="43"/>
      <c r="AL1435" s="43"/>
      <c r="AM1435" s="43"/>
      <c r="AN1435" s="43"/>
      <c r="AO1435" s="43"/>
      <c r="AP1435" s="43"/>
      <c r="AQ1435" s="43"/>
      <c r="AR1435" s="261" t="e">
        <v>#N/A</v>
      </c>
    </row>
    <row r="1436" spans="1:44" s="261" customFormat="1">
      <c r="A1436" s="43">
        <v>121656</v>
      </c>
      <c r="B1436" s="43" t="s">
        <v>3767</v>
      </c>
      <c r="C1436" s="43" t="s">
        <v>323</v>
      </c>
      <c r="D1436" s="43" t="s">
        <v>324</v>
      </c>
      <c r="E1436" s="43" t="s">
        <v>324</v>
      </c>
      <c r="F1436" s="43" t="s">
        <v>324</v>
      </c>
      <c r="G1436" s="43" t="s">
        <v>323</v>
      </c>
      <c r="H1436" s="43" t="s">
        <v>323</v>
      </c>
      <c r="I1436" s="43" t="s">
        <v>323</v>
      </c>
      <c r="J1436" s="43" t="s">
        <v>323</v>
      </c>
      <c r="K1436" s="43" t="s">
        <v>323</v>
      </c>
      <c r="L1436" s="43" t="s">
        <v>323</v>
      </c>
      <c r="M1436" s="43"/>
      <c r="N1436" s="43"/>
      <c r="O1436" s="43"/>
      <c r="P1436" s="43"/>
      <c r="Q1436" s="43"/>
      <c r="R1436" s="43"/>
      <c r="S1436" s="43"/>
      <c r="T1436" s="43"/>
      <c r="U1436" s="43"/>
      <c r="V1436" s="43"/>
      <c r="W1436" s="43"/>
      <c r="X1436" s="43"/>
      <c r="Y1436" s="43"/>
      <c r="Z1436" s="43"/>
      <c r="AA1436" s="43"/>
      <c r="AB1436" s="43"/>
      <c r="AC1436" s="43"/>
      <c r="AD1436" s="43"/>
      <c r="AE1436" s="43"/>
      <c r="AF1436" s="43"/>
      <c r="AG1436" s="43"/>
      <c r="AH1436" s="43"/>
      <c r="AI1436" s="43"/>
      <c r="AJ1436" s="43"/>
      <c r="AK1436" s="43"/>
      <c r="AL1436" s="43"/>
      <c r="AM1436" s="43"/>
      <c r="AN1436" s="43"/>
      <c r="AO1436" s="43"/>
      <c r="AP1436" s="43"/>
      <c r="AQ1436" s="43"/>
      <c r="AR1436" s="261" t="e">
        <v>#N/A</v>
      </c>
    </row>
    <row r="1437" spans="1:44" s="261" customFormat="1">
      <c r="A1437" s="43">
        <v>121684</v>
      </c>
      <c r="B1437" s="43" t="s">
        <v>3767</v>
      </c>
      <c r="C1437" s="43" t="s">
        <v>323</v>
      </c>
      <c r="D1437" s="43" t="s">
        <v>324</v>
      </c>
      <c r="E1437" s="43" t="s">
        <v>324</v>
      </c>
      <c r="F1437" s="43" t="s">
        <v>324</v>
      </c>
      <c r="G1437" s="43" t="s">
        <v>324</v>
      </c>
      <c r="H1437" s="43" t="s">
        <v>323</v>
      </c>
      <c r="I1437" s="43" t="s">
        <v>323</v>
      </c>
      <c r="J1437" s="43" t="s">
        <v>323</v>
      </c>
      <c r="K1437" s="43" t="s">
        <v>323</v>
      </c>
      <c r="L1437" s="43" t="s">
        <v>323</v>
      </c>
      <c r="M1437" s="43"/>
      <c r="N1437" s="43"/>
      <c r="O1437" s="43"/>
      <c r="P1437" s="43"/>
      <c r="Q1437" s="43"/>
      <c r="R1437" s="43"/>
      <c r="S1437" s="43"/>
      <c r="T1437" s="43"/>
      <c r="U1437" s="43"/>
      <c r="V1437" s="43"/>
      <c r="W1437" s="43"/>
      <c r="X1437" s="43"/>
      <c r="Y1437" s="43"/>
      <c r="Z1437" s="43"/>
      <c r="AA1437" s="43"/>
      <c r="AB1437" s="43"/>
      <c r="AC1437" s="43"/>
      <c r="AD1437" s="43"/>
      <c r="AE1437" s="43"/>
      <c r="AF1437" s="43"/>
      <c r="AG1437" s="43"/>
      <c r="AH1437" s="43"/>
      <c r="AI1437" s="43"/>
      <c r="AJ1437" s="43"/>
      <c r="AK1437" s="43"/>
      <c r="AL1437" s="43"/>
      <c r="AM1437" s="43"/>
      <c r="AN1437" s="43"/>
      <c r="AO1437" s="43"/>
      <c r="AP1437" s="43"/>
      <c r="AQ1437" s="43"/>
      <c r="AR1437" s="261" t="e">
        <v>#N/A</v>
      </c>
    </row>
    <row r="1438" spans="1:44" s="261" customFormat="1">
      <c r="A1438" s="43">
        <v>121688</v>
      </c>
      <c r="B1438" s="43" t="s">
        <v>3767</v>
      </c>
      <c r="C1438" s="43" t="s">
        <v>323</v>
      </c>
      <c r="D1438" s="43" t="s">
        <v>324</v>
      </c>
      <c r="E1438" s="43" t="s">
        <v>323</v>
      </c>
      <c r="F1438" s="43" t="s">
        <v>323</v>
      </c>
      <c r="G1438" s="43" t="s">
        <v>324</v>
      </c>
      <c r="H1438" s="43" t="s">
        <v>323</v>
      </c>
      <c r="I1438" s="43" t="s">
        <v>323</v>
      </c>
      <c r="J1438" s="43" t="s">
        <v>323</v>
      </c>
      <c r="K1438" s="43" t="s">
        <v>323</v>
      </c>
      <c r="L1438" s="43" t="s">
        <v>323</v>
      </c>
      <c r="M1438" s="43"/>
      <c r="N1438" s="43"/>
      <c r="O1438" s="43"/>
      <c r="P1438" s="43"/>
      <c r="Q1438" s="43"/>
      <c r="R1438" s="43"/>
      <c r="S1438" s="43"/>
      <c r="T1438" s="43"/>
      <c r="U1438" s="43"/>
      <c r="V1438" s="43"/>
      <c r="W1438" s="43"/>
      <c r="X1438" s="43"/>
      <c r="Y1438" s="43"/>
      <c r="Z1438" s="43"/>
      <c r="AA1438" s="43"/>
      <c r="AB1438" s="43"/>
      <c r="AC1438" s="43"/>
      <c r="AD1438" s="43"/>
      <c r="AE1438" s="43"/>
      <c r="AF1438" s="43"/>
      <c r="AG1438" s="43"/>
      <c r="AH1438" s="43"/>
      <c r="AI1438" s="43"/>
      <c r="AJ1438" s="43"/>
      <c r="AK1438" s="43"/>
      <c r="AL1438" s="43"/>
      <c r="AM1438" s="43"/>
      <c r="AN1438" s="43"/>
      <c r="AO1438" s="43"/>
      <c r="AP1438" s="43"/>
      <c r="AQ1438" s="43"/>
      <c r="AR1438" s="261" t="e">
        <v>#N/A</v>
      </c>
    </row>
    <row r="1439" spans="1:44" s="261" customFormat="1">
      <c r="A1439" s="43">
        <v>121707</v>
      </c>
      <c r="B1439" s="43" t="s">
        <v>3767</v>
      </c>
      <c r="C1439" s="43" t="s">
        <v>323</v>
      </c>
      <c r="D1439" s="43" t="s">
        <v>323</v>
      </c>
      <c r="E1439" s="43" t="s">
        <v>323</v>
      </c>
      <c r="F1439" s="43" t="s">
        <v>324</v>
      </c>
      <c r="G1439" s="43" t="s">
        <v>324</v>
      </c>
      <c r="H1439" s="43" t="s">
        <v>323</v>
      </c>
      <c r="I1439" s="43" t="s">
        <v>323</v>
      </c>
      <c r="J1439" s="43" t="s">
        <v>323</v>
      </c>
      <c r="K1439" s="43" t="s">
        <v>323</v>
      </c>
      <c r="L1439" s="43" t="s">
        <v>323</v>
      </c>
      <c r="M1439" s="43"/>
      <c r="N1439" s="43"/>
      <c r="O1439" s="43"/>
      <c r="P1439" s="43"/>
      <c r="Q1439" s="43"/>
      <c r="R1439" s="43"/>
      <c r="S1439" s="43"/>
      <c r="T1439" s="43"/>
      <c r="U1439" s="43"/>
      <c r="V1439" s="43"/>
      <c r="W1439" s="43"/>
      <c r="X1439" s="43"/>
      <c r="Y1439" s="43"/>
      <c r="Z1439" s="43"/>
      <c r="AA1439" s="43"/>
      <c r="AB1439" s="43"/>
      <c r="AC1439" s="43"/>
      <c r="AD1439" s="43"/>
      <c r="AE1439" s="43"/>
      <c r="AF1439" s="43"/>
      <c r="AG1439" s="43"/>
      <c r="AH1439" s="43"/>
      <c r="AI1439" s="43"/>
      <c r="AJ1439" s="43"/>
      <c r="AK1439" s="43"/>
      <c r="AL1439" s="43"/>
      <c r="AM1439" s="43"/>
      <c r="AN1439" s="43"/>
      <c r="AO1439" s="43"/>
      <c r="AP1439" s="43"/>
      <c r="AQ1439" s="43"/>
      <c r="AR1439" s="261" t="e">
        <v>#N/A</v>
      </c>
    </row>
    <row r="1440" spans="1:44" s="261" customFormat="1">
      <c r="A1440" s="43">
        <v>121717</v>
      </c>
      <c r="B1440" s="43" t="s">
        <v>3767</v>
      </c>
      <c r="C1440" s="43" t="s">
        <v>323</v>
      </c>
      <c r="D1440" s="43" t="s">
        <v>324</v>
      </c>
      <c r="E1440" s="43" t="s">
        <v>323</v>
      </c>
      <c r="F1440" s="43" t="s">
        <v>324</v>
      </c>
      <c r="G1440" s="43" t="s">
        <v>323</v>
      </c>
      <c r="H1440" s="43" t="s">
        <v>323</v>
      </c>
      <c r="I1440" s="43" t="s">
        <v>323</v>
      </c>
      <c r="J1440" s="43" t="s">
        <v>323</v>
      </c>
      <c r="K1440" s="43" t="s">
        <v>323</v>
      </c>
      <c r="L1440" s="43" t="s">
        <v>323</v>
      </c>
      <c r="M1440" s="43"/>
      <c r="N1440" s="43"/>
      <c r="O1440" s="43"/>
      <c r="P1440" s="43"/>
      <c r="Q1440" s="43"/>
      <c r="R1440" s="43"/>
      <c r="S1440" s="43"/>
      <c r="T1440" s="43"/>
      <c r="U1440" s="43"/>
      <c r="V1440" s="43"/>
      <c r="W1440" s="43"/>
      <c r="X1440" s="43"/>
      <c r="Y1440" s="43"/>
      <c r="Z1440" s="43"/>
      <c r="AA1440" s="43"/>
      <c r="AB1440" s="43"/>
      <c r="AC1440" s="43"/>
      <c r="AD1440" s="43"/>
      <c r="AE1440" s="43"/>
      <c r="AF1440" s="43"/>
      <c r="AG1440" s="43"/>
      <c r="AH1440" s="43"/>
      <c r="AI1440" s="43"/>
      <c r="AJ1440" s="43"/>
      <c r="AK1440" s="43"/>
      <c r="AL1440" s="43"/>
      <c r="AM1440" s="43"/>
      <c r="AN1440" s="43"/>
      <c r="AO1440" s="43"/>
      <c r="AP1440" s="43"/>
      <c r="AQ1440" s="43"/>
      <c r="AR1440" s="261" t="e">
        <v>#N/A</v>
      </c>
    </row>
    <row r="1441" spans="1:44" s="261" customFormat="1">
      <c r="A1441" s="43">
        <v>121756</v>
      </c>
      <c r="B1441" s="43" t="s">
        <v>3767</v>
      </c>
      <c r="C1441" s="43" t="s">
        <v>323</v>
      </c>
      <c r="D1441" s="43" t="s">
        <v>324</v>
      </c>
      <c r="E1441" s="43" t="s">
        <v>323</v>
      </c>
      <c r="F1441" s="43" t="s">
        <v>323</v>
      </c>
      <c r="G1441" s="43" t="s">
        <v>324</v>
      </c>
      <c r="H1441" s="43" t="s">
        <v>323</v>
      </c>
      <c r="I1441" s="43" t="s">
        <v>323</v>
      </c>
      <c r="J1441" s="43" t="s">
        <v>323</v>
      </c>
      <c r="K1441" s="43" t="s">
        <v>323</v>
      </c>
      <c r="L1441" s="43" t="s">
        <v>323</v>
      </c>
      <c r="M1441" s="43"/>
      <c r="N1441" s="43"/>
      <c r="O1441" s="43"/>
      <c r="P1441" s="43"/>
      <c r="Q1441" s="43"/>
      <c r="R1441" s="43"/>
      <c r="S1441" s="43"/>
      <c r="T1441" s="43"/>
      <c r="U1441" s="43"/>
      <c r="V1441" s="43"/>
      <c r="W1441" s="43"/>
      <c r="X1441" s="43"/>
      <c r="Y1441" s="43"/>
      <c r="Z1441" s="43"/>
      <c r="AA1441" s="43"/>
      <c r="AB1441" s="43"/>
      <c r="AC1441" s="43"/>
      <c r="AD1441" s="43"/>
      <c r="AE1441" s="43"/>
      <c r="AF1441" s="43"/>
      <c r="AG1441" s="43"/>
      <c r="AH1441" s="43"/>
      <c r="AI1441" s="43"/>
      <c r="AJ1441" s="43"/>
      <c r="AK1441" s="43"/>
      <c r="AL1441" s="43"/>
      <c r="AM1441" s="43"/>
      <c r="AN1441" s="43"/>
      <c r="AO1441" s="43"/>
      <c r="AP1441" s="43"/>
      <c r="AQ1441" s="43"/>
      <c r="AR1441" s="261" t="e">
        <v>#N/A</v>
      </c>
    </row>
    <row r="1442" spans="1:44" s="261" customFormat="1">
      <c r="A1442" s="43">
        <v>121778</v>
      </c>
      <c r="B1442" s="43" t="s">
        <v>3767</v>
      </c>
      <c r="C1442" s="43" t="s">
        <v>323</v>
      </c>
      <c r="D1442" s="43" t="s">
        <v>323</v>
      </c>
      <c r="E1442" s="43" t="s">
        <v>323</v>
      </c>
      <c r="F1442" s="43" t="s">
        <v>324</v>
      </c>
      <c r="G1442" s="43" t="s">
        <v>324</v>
      </c>
      <c r="H1442" s="43" t="s">
        <v>323</v>
      </c>
      <c r="I1442" s="43" t="s">
        <v>323</v>
      </c>
      <c r="J1442" s="43" t="s">
        <v>323</v>
      </c>
      <c r="K1442" s="43" t="s">
        <v>323</v>
      </c>
      <c r="L1442" s="43" t="s">
        <v>323</v>
      </c>
      <c r="M1442" s="43"/>
      <c r="N1442" s="43"/>
      <c r="O1442" s="43"/>
      <c r="P1442" s="43"/>
      <c r="Q1442" s="43"/>
      <c r="R1442" s="43"/>
      <c r="S1442" s="43"/>
      <c r="T1442" s="43"/>
      <c r="U1442" s="43"/>
      <c r="V1442" s="43"/>
      <c r="W1442" s="43"/>
      <c r="X1442" s="43"/>
      <c r="Y1442" s="43"/>
      <c r="Z1442" s="43"/>
      <c r="AA1442" s="43"/>
      <c r="AB1442" s="43"/>
      <c r="AC1442" s="43"/>
      <c r="AD1442" s="43"/>
      <c r="AE1442" s="43"/>
      <c r="AF1442" s="43"/>
      <c r="AG1442" s="43"/>
      <c r="AH1442" s="43"/>
      <c r="AI1442" s="43"/>
      <c r="AJ1442" s="43"/>
      <c r="AK1442" s="43"/>
      <c r="AL1442" s="43"/>
      <c r="AM1442" s="43"/>
      <c r="AN1442" s="43"/>
      <c r="AO1442" s="43"/>
      <c r="AP1442" s="43"/>
      <c r="AQ1442" s="43"/>
      <c r="AR1442" s="261" t="e">
        <v>#N/A</v>
      </c>
    </row>
    <row r="1443" spans="1:44" s="261" customFormat="1">
      <c r="A1443" s="43">
        <v>121792</v>
      </c>
      <c r="B1443" s="43" t="s">
        <v>3767</v>
      </c>
      <c r="C1443" s="43" t="s">
        <v>323</v>
      </c>
      <c r="D1443" s="43" t="s">
        <v>323</v>
      </c>
      <c r="E1443" s="43" t="s">
        <v>324</v>
      </c>
      <c r="F1443" s="43" t="s">
        <v>324</v>
      </c>
      <c r="G1443" s="43" t="s">
        <v>323</v>
      </c>
      <c r="H1443" s="43" t="s">
        <v>323</v>
      </c>
      <c r="I1443" s="43" t="s">
        <v>323</v>
      </c>
      <c r="J1443" s="43" t="s">
        <v>323</v>
      </c>
      <c r="K1443" s="43" t="s">
        <v>323</v>
      </c>
      <c r="L1443" s="43" t="s">
        <v>323</v>
      </c>
      <c r="M1443" s="43"/>
      <c r="N1443" s="43"/>
      <c r="O1443" s="43"/>
      <c r="P1443" s="43"/>
      <c r="Q1443" s="43"/>
      <c r="R1443" s="43"/>
      <c r="S1443" s="43"/>
      <c r="T1443" s="43"/>
      <c r="U1443" s="43"/>
      <c r="V1443" s="43"/>
      <c r="W1443" s="43"/>
      <c r="X1443" s="43"/>
      <c r="Y1443" s="43"/>
      <c r="Z1443" s="43"/>
      <c r="AA1443" s="43"/>
      <c r="AB1443" s="43"/>
      <c r="AC1443" s="43"/>
      <c r="AD1443" s="43"/>
      <c r="AE1443" s="43"/>
      <c r="AF1443" s="43"/>
      <c r="AG1443" s="43"/>
      <c r="AH1443" s="43"/>
      <c r="AI1443" s="43"/>
      <c r="AJ1443" s="43"/>
      <c r="AK1443" s="43"/>
      <c r="AL1443" s="43"/>
      <c r="AM1443" s="43"/>
      <c r="AN1443" s="43"/>
      <c r="AO1443" s="43"/>
      <c r="AP1443" s="43"/>
      <c r="AQ1443" s="43"/>
      <c r="AR1443" s="261" t="e">
        <v>#N/A</v>
      </c>
    </row>
    <row r="1444" spans="1:44" s="261" customFormat="1">
      <c r="A1444" s="43">
        <v>121802</v>
      </c>
      <c r="B1444" s="43" t="s">
        <v>3767</v>
      </c>
      <c r="C1444" s="43" t="s">
        <v>323</v>
      </c>
      <c r="D1444" s="43" t="s">
        <v>324</v>
      </c>
      <c r="E1444" s="43" t="s">
        <v>324</v>
      </c>
      <c r="F1444" s="43" t="s">
        <v>323</v>
      </c>
      <c r="G1444" s="43" t="s">
        <v>323</v>
      </c>
      <c r="H1444" s="43" t="s">
        <v>323</v>
      </c>
      <c r="I1444" s="43" t="s">
        <v>323</v>
      </c>
      <c r="J1444" s="43" t="s">
        <v>323</v>
      </c>
      <c r="K1444" s="43" t="s">
        <v>323</v>
      </c>
      <c r="L1444" s="43" t="s">
        <v>323</v>
      </c>
      <c r="M1444" s="43"/>
      <c r="N1444" s="43"/>
      <c r="O1444" s="43"/>
      <c r="P1444" s="43"/>
      <c r="Q1444" s="43"/>
      <c r="R1444" s="43"/>
      <c r="S1444" s="43"/>
      <c r="T1444" s="43"/>
      <c r="U1444" s="43"/>
      <c r="V1444" s="43"/>
      <c r="W1444" s="43"/>
      <c r="X1444" s="43"/>
      <c r="Y1444" s="43"/>
      <c r="Z1444" s="43"/>
      <c r="AA1444" s="43"/>
      <c r="AB1444" s="43"/>
      <c r="AC1444" s="43"/>
      <c r="AD1444" s="43"/>
      <c r="AE1444" s="43"/>
      <c r="AF1444" s="43"/>
      <c r="AG1444" s="43"/>
      <c r="AH1444" s="43"/>
      <c r="AI1444" s="43"/>
      <c r="AJ1444" s="43"/>
      <c r="AK1444" s="43"/>
      <c r="AL1444" s="43"/>
      <c r="AM1444" s="43"/>
      <c r="AN1444" s="43"/>
      <c r="AO1444" s="43"/>
      <c r="AP1444" s="43"/>
      <c r="AQ1444" s="43"/>
      <c r="AR1444" s="261" t="e">
        <v>#N/A</v>
      </c>
    </row>
    <row r="1445" spans="1:44" s="261" customFormat="1">
      <c r="A1445" s="43">
        <v>121816</v>
      </c>
      <c r="B1445" s="43" t="s">
        <v>3767</v>
      </c>
      <c r="C1445" s="43" t="s">
        <v>323</v>
      </c>
      <c r="D1445" s="43" t="s">
        <v>323</v>
      </c>
      <c r="E1445" s="43" t="s">
        <v>324</v>
      </c>
      <c r="F1445" s="43" t="s">
        <v>324</v>
      </c>
      <c r="G1445" s="43" t="s">
        <v>324</v>
      </c>
      <c r="H1445" s="43" t="s">
        <v>323</v>
      </c>
      <c r="I1445" s="43" t="s">
        <v>323</v>
      </c>
      <c r="J1445" s="43" t="s">
        <v>323</v>
      </c>
      <c r="K1445" s="43" t="s">
        <v>323</v>
      </c>
      <c r="L1445" s="43" t="s">
        <v>323</v>
      </c>
      <c r="M1445" s="43"/>
      <c r="N1445" s="43"/>
      <c r="O1445" s="43"/>
      <c r="P1445" s="43"/>
      <c r="Q1445" s="43"/>
      <c r="R1445" s="43"/>
      <c r="S1445" s="43"/>
      <c r="T1445" s="43"/>
      <c r="U1445" s="43"/>
      <c r="V1445" s="43"/>
      <c r="W1445" s="43"/>
      <c r="X1445" s="43"/>
      <c r="Y1445" s="43"/>
      <c r="Z1445" s="43"/>
      <c r="AA1445" s="43"/>
      <c r="AB1445" s="43"/>
      <c r="AC1445" s="43"/>
      <c r="AD1445" s="43"/>
      <c r="AE1445" s="43"/>
      <c r="AF1445" s="43"/>
      <c r="AG1445" s="43"/>
      <c r="AH1445" s="43"/>
      <c r="AI1445" s="43"/>
      <c r="AJ1445" s="43"/>
      <c r="AK1445" s="43"/>
      <c r="AL1445" s="43"/>
      <c r="AM1445" s="43"/>
      <c r="AN1445" s="43"/>
      <c r="AO1445" s="43"/>
      <c r="AP1445" s="43"/>
      <c r="AQ1445" s="43"/>
      <c r="AR1445" s="261" t="e">
        <v>#N/A</v>
      </c>
    </row>
    <row r="1446" spans="1:44" s="261" customFormat="1">
      <c r="A1446" s="43">
        <v>121823</v>
      </c>
      <c r="B1446" s="43" t="s">
        <v>3767</v>
      </c>
      <c r="C1446" s="43" t="s">
        <v>323</v>
      </c>
      <c r="D1446" s="43" t="s">
        <v>323</v>
      </c>
      <c r="E1446" s="43" t="s">
        <v>324</v>
      </c>
      <c r="F1446" s="43" t="s">
        <v>324</v>
      </c>
      <c r="G1446" s="43" t="s">
        <v>323</v>
      </c>
      <c r="H1446" s="43" t="s">
        <v>323</v>
      </c>
      <c r="I1446" s="43" t="s">
        <v>323</v>
      </c>
      <c r="J1446" s="43" t="s">
        <v>323</v>
      </c>
      <c r="K1446" s="43" t="s">
        <v>323</v>
      </c>
      <c r="L1446" s="43" t="s">
        <v>323</v>
      </c>
      <c r="M1446" s="43"/>
      <c r="N1446" s="43"/>
      <c r="O1446" s="43"/>
      <c r="P1446" s="43"/>
      <c r="Q1446" s="43"/>
      <c r="R1446" s="43"/>
      <c r="S1446" s="43"/>
      <c r="T1446" s="43"/>
      <c r="U1446" s="43"/>
      <c r="V1446" s="43"/>
      <c r="W1446" s="43"/>
      <c r="X1446" s="43"/>
      <c r="Y1446" s="43"/>
      <c r="Z1446" s="43"/>
      <c r="AA1446" s="43"/>
      <c r="AB1446" s="43"/>
      <c r="AC1446" s="43"/>
      <c r="AD1446" s="43"/>
      <c r="AE1446" s="43"/>
      <c r="AF1446" s="43"/>
      <c r="AG1446" s="43"/>
      <c r="AH1446" s="43"/>
      <c r="AI1446" s="43"/>
      <c r="AJ1446" s="43"/>
      <c r="AK1446" s="43"/>
      <c r="AL1446" s="43"/>
      <c r="AM1446" s="43"/>
      <c r="AN1446" s="43"/>
      <c r="AO1446" s="43"/>
      <c r="AP1446" s="43"/>
      <c r="AQ1446" s="43"/>
      <c r="AR1446" s="261" t="e">
        <v>#N/A</v>
      </c>
    </row>
    <row r="1447" spans="1:44" s="261" customFormat="1">
      <c r="A1447" s="43">
        <v>121829</v>
      </c>
      <c r="B1447" s="43" t="s">
        <v>3767</v>
      </c>
      <c r="C1447" s="43" t="s">
        <v>323</v>
      </c>
      <c r="D1447" s="43" t="s">
        <v>324</v>
      </c>
      <c r="E1447" s="43" t="s">
        <v>324</v>
      </c>
      <c r="F1447" s="43" t="s">
        <v>324</v>
      </c>
      <c r="G1447" s="43" t="s">
        <v>324</v>
      </c>
      <c r="H1447" s="43" t="s">
        <v>323</v>
      </c>
      <c r="I1447" s="43" t="s">
        <v>323</v>
      </c>
      <c r="J1447" s="43" t="s">
        <v>323</v>
      </c>
      <c r="K1447" s="43" t="s">
        <v>323</v>
      </c>
      <c r="L1447" s="43" t="s">
        <v>323</v>
      </c>
      <c r="M1447" s="43"/>
      <c r="N1447" s="43"/>
      <c r="O1447" s="43"/>
      <c r="P1447" s="43"/>
      <c r="Q1447" s="43"/>
      <c r="R1447" s="43"/>
      <c r="S1447" s="43"/>
      <c r="T1447" s="43"/>
      <c r="U1447" s="43"/>
      <c r="V1447" s="43"/>
      <c r="W1447" s="43"/>
      <c r="X1447" s="43"/>
      <c r="Y1447" s="43"/>
      <c r="Z1447" s="43"/>
      <c r="AA1447" s="43"/>
      <c r="AB1447" s="43"/>
      <c r="AC1447" s="43"/>
      <c r="AD1447" s="43"/>
      <c r="AE1447" s="43"/>
      <c r="AF1447" s="43"/>
      <c r="AG1447" s="43"/>
      <c r="AH1447" s="43"/>
      <c r="AI1447" s="43"/>
      <c r="AJ1447" s="43"/>
      <c r="AK1447" s="43"/>
      <c r="AL1447" s="43"/>
      <c r="AM1447" s="43"/>
      <c r="AN1447" s="43"/>
      <c r="AO1447" s="43"/>
      <c r="AP1447" s="43"/>
      <c r="AQ1447" s="43"/>
      <c r="AR1447" s="261" t="e">
        <v>#N/A</v>
      </c>
    </row>
    <row r="1448" spans="1:44" s="261" customFormat="1">
      <c r="A1448" s="43">
        <v>121841</v>
      </c>
      <c r="B1448" s="43" t="s">
        <v>3767</v>
      </c>
      <c r="C1448" s="43" t="s">
        <v>323</v>
      </c>
      <c r="D1448" s="43" t="s">
        <v>324</v>
      </c>
      <c r="E1448" s="43" t="s">
        <v>324</v>
      </c>
      <c r="F1448" s="43" t="s">
        <v>324</v>
      </c>
      <c r="G1448" s="43" t="s">
        <v>323</v>
      </c>
      <c r="H1448" s="43" t="s">
        <v>323</v>
      </c>
      <c r="I1448" s="43" t="s">
        <v>323</v>
      </c>
      <c r="J1448" s="43" t="s">
        <v>323</v>
      </c>
      <c r="K1448" s="43" t="s">
        <v>323</v>
      </c>
      <c r="L1448" s="43" t="s">
        <v>323</v>
      </c>
      <c r="M1448" s="43"/>
      <c r="N1448" s="43"/>
      <c r="O1448" s="43"/>
      <c r="P1448" s="43"/>
      <c r="Q1448" s="43"/>
      <c r="R1448" s="43"/>
      <c r="S1448" s="43"/>
      <c r="T1448" s="43"/>
      <c r="U1448" s="43"/>
      <c r="V1448" s="43"/>
      <c r="W1448" s="43"/>
      <c r="X1448" s="43"/>
      <c r="Y1448" s="43"/>
      <c r="Z1448" s="43"/>
      <c r="AA1448" s="43"/>
      <c r="AB1448" s="43"/>
      <c r="AC1448" s="43"/>
      <c r="AD1448" s="43"/>
      <c r="AE1448" s="43"/>
      <c r="AF1448" s="43"/>
      <c r="AG1448" s="43"/>
      <c r="AH1448" s="43"/>
      <c r="AI1448" s="43"/>
      <c r="AJ1448" s="43"/>
      <c r="AK1448" s="43"/>
      <c r="AL1448" s="43"/>
      <c r="AM1448" s="43"/>
      <c r="AN1448" s="43"/>
      <c r="AO1448" s="43"/>
      <c r="AP1448" s="43"/>
      <c r="AQ1448" s="43"/>
      <c r="AR1448" s="261" t="e">
        <v>#N/A</v>
      </c>
    </row>
    <row r="1449" spans="1:44" s="261" customFormat="1">
      <c r="A1449" s="43">
        <v>121855</v>
      </c>
      <c r="B1449" s="43" t="s">
        <v>3767</v>
      </c>
      <c r="C1449" s="43" t="s">
        <v>323</v>
      </c>
      <c r="D1449" s="43" t="s">
        <v>324</v>
      </c>
      <c r="E1449" s="43" t="s">
        <v>323</v>
      </c>
      <c r="F1449" s="43" t="s">
        <v>323</v>
      </c>
      <c r="G1449" s="43" t="s">
        <v>324</v>
      </c>
      <c r="H1449" s="43" t="s">
        <v>323</v>
      </c>
      <c r="I1449" s="43" t="s">
        <v>323</v>
      </c>
      <c r="J1449" s="43" t="s">
        <v>323</v>
      </c>
      <c r="K1449" s="43" t="s">
        <v>323</v>
      </c>
      <c r="L1449" s="43" t="s">
        <v>323</v>
      </c>
      <c r="M1449" s="43"/>
      <c r="N1449" s="43"/>
      <c r="O1449" s="43"/>
      <c r="P1449" s="43"/>
      <c r="Q1449" s="43"/>
      <c r="R1449" s="43"/>
      <c r="S1449" s="43"/>
      <c r="T1449" s="43"/>
      <c r="U1449" s="43"/>
      <c r="V1449" s="43"/>
      <c r="W1449" s="43"/>
      <c r="X1449" s="43"/>
      <c r="Y1449" s="43"/>
      <c r="Z1449" s="43"/>
      <c r="AA1449" s="43"/>
      <c r="AB1449" s="43"/>
      <c r="AC1449" s="43"/>
      <c r="AD1449" s="43"/>
      <c r="AE1449" s="43"/>
      <c r="AF1449" s="43"/>
      <c r="AG1449" s="43"/>
      <c r="AH1449" s="43"/>
      <c r="AI1449" s="43"/>
      <c r="AJ1449" s="43"/>
      <c r="AK1449" s="43"/>
      <c r="AL1449" s="43"/>
      <c r="AM1449" s="43"/>
      <c r="AN1449" s="43"/>
      <c r="AO1449" s="43"/>
      <c r="AP1449" s="43"/>
      <c r="AQ1449" s="43"/>
      <c r="AR1449" s="261" t="e">
        <v>#N/A</v>
      </c>
    </row>
    <row r="1450" spans="1:44" s="261" customFormat="1">
      <c r="A1450" s="43">
        <v>121877</v>
      </c>
      <c r="B1450" s="43" t="s">
        <v>3767</v>
      </c>
      <c r="C1450" s="43" t="s">
        <v>323</v>
      </c>
      <c r="D1450" s="43" t="s">
        <v>323</v>
      </c>
      <c r="E1450" s="43" t="s">
        <v>324</v>
      </c>
      <c r="F1450" s="43" t="s">
        <v>323</v>
      </c>
      <c r="G1450" s="43" t="s">
        <v>324</v>
      </c>
      <c r="H1450" s="43" t="s">
        <v>323</v>
      </c>
      <c r="I1450" s="43" t="s">
        <v>323</v>
      </c>
      <c r="J1450" s="43" t="s">
        <v>323</v>
      </c>
      <c r="K1450" s="43" t="s">
        <v>323</v>
      </c>
      <c r="L1450" s="43" t="s">
        <v>323</v>
      </c>
      <c r="M1450" s="43"/>
      <c r="N1450" s="43"/>
      <c r="O1450" s="43"/>
      <c r="P1450" s="43"/>
      <c r="Q1450" s="43"/>
      <c r="R1450" s="43"/>
      <c r="S1450" s="43"/>
      <c r="T1450" s="43"/>
      <c r="U1450" s="43"/>
      <c r="V1450" s="43"/>
      <c r="W1450" s="43"/>
      <c r="X1450" s="43"/>
      <c r="Y1450" s="43"/>
      <c r="Z1450" s="43"/>
      <c r="AA1450" s="43"/>
      <c r="AB1450" s="43"/>
      <c r="AC1450" s="43"/>
      <c r="AD1450" s="43"/>
      <c r="AE1450" s="43"/>
      <c r="AF1450" s="43"/>
      <c r="AG1450" s="43"/>
      <c r="AH1450" s="43"/>
      <c r="AI1450" s="43"/>
      <c r="AJ1450" s="43"/>
      <c r="AK1450" s="43"/>
      <c r="AL1450" s="43"/>
      <c r="AM1450" s="43"/>
      <c r="AN1450" s="43"/>
      <c r="AO1450" s="43"/>
      <c r="AP1450" s="43"/>
      <c r="AQ1450" s="43"/>
      <c r="AR1450" s="261" t="e">
        <v>#N/A</v>
      </c>
    </row>
    <row r="1451" spans="1:44" s="261" customFormat="1">
      <c r="A1451" s="43">
        <v>121904</v>
      </c>
      <c r="B1451" s="43" t="s">
        <v>3767</v>
      </c>
      <c r="C1451" s="43" t="s">
        <v>323</v>
      </c>
      <c r="D1451" s="43" t="s">
        <v>324</v>
      </c>
      <c r="E1451" s="43" t="s">
        <v>323</v>
      </c>
      <c r="F1451" s="43" t="s">
        <v>324</v>
      </c>
      <c r="G1451" s="43" t="s">
        <v>323</v>
      </c>
      <c r="H1451" s="43" t="s">
        <v>323</v>
      </c>
      <c r="I1451" s="43" t="s">
        <v>323</v>
      </c>
      <c r="J1451" s="43" t="s">
        <v>323</v>
      </c>
      <c r="K1451" s="43" t="s">
        <v>323</v>
      </c>
      <c r="L1451" s="43" t="s">
        <v>323</v>
      </c>
      <c r="M1451" s="43"/>
      <c r="N1451" s="43"/>
      <c r="O1451" s="43"/>
      <c r="P1451" s="43"/>
      <c r="Q1451" s="43"/>
      <c r="R1451" s="43"/>
      <c r="S1451" s="43"/>
      <c r="T1451" s="43"/>
      <c r="U1451" s="43"/>
      <c r="V1451" s="43"/>
      <c r="W1451" s="43"/>
      <c r="X1451" s="43"/>
      <c r="Y1451" s="43"/>
      <c r="Z1451" s="43"/>
      <c r="AA1451" s="43"/>
      <c r="AB1451" s="43"/>
      <c r="AC1451" s="43"/>
      <c r="AD1451" s="43"/>
      <c r="AE1451" s="43"/>
      <c r="AF1451" s="43"/>
      <c r="AG1451" s="43"/>
      <c r="AH1451" s="43"/>
      <c r="AI1451" s="43"/>
      <c r="AJ1451" s="43"/>
      <c r="AK1451" s="43"/>
      <c r="AL1451" s="43"/>
      <c r="AM1451" s="43"/>
      <c r="AN1451" s="43"/>
      <c r="AO1451" s="43"/>
      <c r="AP1451" s="43"/>
      <c r="AQ1451" s="43"/>
      <c r="AR1451" s="261" t="e">
        <v>#N/A</v>
      </c>
    </row>
    <row r="1452" spans="1:44" s="261" customFormat="1">
      <c r="A1452" s="43">
        <v>121915</v>
      </c>
      <c r="B1452" s="43" t="s">
        <v>3767</v>
      </c>
      <c r="C1452" s="43" t="s">
        <v>323</v>
      </c>
      <c r="D1452" s="43" t="s">
        <v>324</v>
      </c>
      <c r="E1452" s="43" t="s">
        <v>324</v>
      </c>
      <c r="F1452" s="43" t="s">
        <v>324</v>
      </c>
      <c r="G1452" s="43" t="s">
        <v>323</v>
      </c>
      <c r="H1452" s="43" t="s">
        <v>323</v>
      </c>
      <c r="I1452" s="43" t="s">
        <v>323</v>
      </c>
      <c r="J1452" s="43" t="s">
        <v>323</v>
      </c>
      <c r="K1452" s="43" t="s">
        <v>323</v>
      </c>
      <c r="L1452" s="43" t="s">
        <v>323</v>
      </c>
      <c r="M1452" s="43"/>
      <c r="N1452" s="43"/>
      <c r="O1452" s="43"/>
      <c r="P1452" s="43"/>
      <c r="Q1452" s="43"/>
      <c r="R1452" s="43"/>
      <c r="S1452" s="43"/>
      <c r="T1452" s="43"/>
      <c r="U1452" s="43"/>
      <c r="V1452" s="43"/>
      <c r="W1452" s="43"/>
      <c r="X1452" s="43"/>
      <c r="Y1452" s="43"/>
      <c r="Z1452" s="43"/>
      <c r="AA1452" s="43"/>
      <c r="AB1452" s="43"/>
      <c r="AC1452" s="43"/>
      <c r="AD1452" s="43"/>
      <c r="AE1452" s="43"/>
      <c r="AF1452" s="43"/>
      <c r="AG1452" s="43"/>
      <c r="AH1452" s="43"/>
      <c r="AI1452" s="43"/>
      <c r="AJ1452" s="43"/>
      <c r="AK1452" s="43"/>
      <c r="AL1452" s="43"/>
      <c r="AM1452" s="43"/>
      <c r="AN1452" s="43"/>
      <c r="AO1452" s="43"/>
      <c r="AP1452" s="43"/>
      <c r="AQ1452" s="43"/>
      <c r="AR1452" s="261" t="e">
        <v>#N/A</v>
      </c>
    </row>
    <row r="1453" spans="1:44" s="261" customFormat="1">
      <c r="A1453" s="43">
        <v>121929</v>
      </c>
      <c r="B1453" s="43" t="s">
        <v>3767</v>
      </c>
      <c r="C1453" s="43" t="s">
        <v>323</v>
      </c>
      <c r="D1453" s="43" t="s">
        <v>324</v>
      </c>
      <c r="E1453" s="43" t="s">
        <v>323</v>
      </c>
      <c r="F1453" s="43" t="s">
        <v>324</v>
      </c>
      <c r="G1453" s="43" t="s">
        <v>323</v>
      </c>
      <c r="H1453" s="43" t="s">
        <v>323</v>
      </c>
      <c r="I1453" s="43" t="s">
        <v>323</v>
      </c>
      <c r="J1453" s="43" t="s">
        <v>323</v>
      </c>
      <c r="K1453" s="43" t="s">
        <v>323</v>
      </c>
      <c r="L1453" s="43" t="s">
        <v>323</v>
      </c>
      <c r="M1453" s="43"/>
      <c r="N1453" s="43"/>
      <c r="O1453" s="43"/>
      <c r="P1453" s="43"/>
      <c r="Q1453" s="43"/>
      <c r="R1453" s="43"/>
      <c r="S1453" s="43"/>
      <c r="T1453" s="43"/>
      <c r="U1453" s="43"/>
      <c r="V1453" s="43"/>
      <c r="W1453" s="43"/>
      <c r="X1453" s="43"/>
      <c r="Y1453" s="43"/>
      <c r="Z1453" s="43"/>
      <c r="AA1453" s="43"/>
      <c r="AB1453" s="43"/>
      <c r="AC1453" s="43"/>
      <c r="AD1453" s="43"/>
      <c r="AE1453" s="43"/>
      <c r="AF1453" s="43"/>
      <c r="AG1453" s="43"/>
      <c r="AH1453" s="43"/>
      <c r="AI1453" s="43"/>
      <c r="AJ1453" s="43"/>
      <c r="AK1453" s="43"/>
      <c r="AL1453" s="43"/>
      <c r="AM1453" s="43"/>
      <c r="AN1453" s="43"/>
      <c r="AO1453" s="43"/>
      <c r="AP1453" s="43"/>
      <c r="AQ1453" s="43"/>
      <c r="AR1453" s="261" t="e">
        <v>#N/A</v>
      </c>
    </row>
    <row r="1454" spans="1:44" s="261" customFormat="1">
      <c r="A1454" s="43">
        <v>121951</v>
      </c>
      <c r="B1454" s="43" t="s">
        <v>3767</v>
      </c>
      <c r="C1454" s="43" t="s">
        <v>323</v>
      </c>
      <c r="D1454" s="43" t="s">
        <v>324</v>
      </c>
      <c r="E1454" s="43" t="s">
        <v>323</v>
      </c>
      <c r="F1454" s="43" t="s">
        <v>324</v>
      </c>
      <c r="G1454" s="43" t="s">
        <v>323</v>
      </c>
      <c r="H1454" s="43" t="s">
        <v>323</v>
      </c>
      <c r="I1454" s="43" t="s">
        <v>323</v>
      </c>
      <c r="J1454" s="43" t="s">
        <v>323</v>
      </c>
      <c r="K1454" s="43" t="s">
        <v>323</v>
      </c>
      <c r="L1454" s="43" t="s">
        <v>323</v>
      </c>
      <c r="M1454" s="43"/>
      <c r="N1454" s="43"/>
      <c r="O1454" s="43"/>
      <c r="P1454" s="43"/>
      <c r="Q1454" s="43"/>
      <c r="R1454" s="43"/>
      <c r="S1454" s="43"/>
      <c r="T1454" s="43"/>
      <c r="U1454" s="43"/>
      <c r="V1454" s="43"/>
      <c r="W1454" s="43"/>
      <c r="X1454" s="43"/>
      <c r="Y1454" s="43"/>
      <c r="Z1454" s="43"/>
      <c r="AA1454" s="43"/>
      <c r="AB1454" s="43"/>
      <c r="AC1454" s="43"/>
      <c r="AD1454" s="43"/>
      <c r="AE1454" s="43"/>
      <c r="AF1454" s="43"/>
      <c r="AG1454" s="43"/>
      <c r="AH1454" s="43"/>
      <c r="AI1454" s="43"/>
      <c r="AJ1454" s="43"/>
      <c r="AK1454" s="43"/>
      <c r="AL1454" s="43"/>
      <c r="AM1454" s="43"/>
      <c r="AN1454" s="43"/>
      <c r="AO1454" s="43"/>
      <c r="AP1454" s="43"/>
      <c r="AQ1454" s="43"/>
      <c r="AR1454" s="261" t="e">
        <v>#N/A</v>
      </c>
    </row>
    <row r="1455" spans="1:44" s="261" customFormat="1">
      <c r="A1455" s="43">
        <v>121953</v>
      </c>
      <c r="B1455" s="43" t="s">
        <v>3767</v>
      </c>
      <c r="C1455" s="43" t="s">
        <v>323</v>
      </c>
      <c r="D1455" s="43" t="s">
        <v>324</v>
      </c>
      <c r="E1455" s="43" t="s">
        <v>324</v>
      </c>
      <c r="F1455" s="43" t="s">
        <v>324</v>
      </c>
      <c r="G1455" s="43" t="s">
        <v>324</v>
      </c>
      <c r="H1455" s="43" t="s">
        <v>323</v>
      </c>
      <c r="I1455" s="43" t="s">
        <v>323</v>
      </c>
      <c r="J1455" s="43" t="s">
        <v>323</v>
      </c>
      <c r="K1455" s="43" t="s">
        <v>323</v>
      </c>
      <c r="L1455" s="43" t="s">
        <v>323</v>
      </c>
      <c r="M1455" s="43"/>
      <c r="N1455" s="43"/>
      <c r="O1455" s="43"/>
      <c r="P1455" s="43"/>
      <c r="Q1455" s="43"/>
      <c r="R1455" s="43"/>
      <c r="S1455" s="43"/>
      <c r="T1455" s="43"/>
      <c r="U1455" s="43"/>
      <c r="V1455" s="43"/>
      <c r="W1455" s="43"/>
      <c r="X1455" s="43"/>
      <c r="Y1455" s="43"/>
      <c r="Z1455" s="43"/>
      <c r="AA1455" s="43"/>
      <c r="AB1455" s="43"/>
      <c r="AC1455" s="43"/>
      <c r="AD1455" s="43"/>
      <c r="AE1455" s="43"/>
      <c r="AF1455" s="43"/>
      <c r="AG1455" s="43"/>
      <c r="AH1455" s="43"/>
      <c r="AI1455" s="43"/>
      <c r="AJ1455" s="43"/>
      <c r="AK1455" s="43"/>
      <c r="AL1455" s="43"/>
      <c r="AM1455" s="43"/>
      <c r="AN1455" s="43"/>
      <c r="AO1455" s="43"/>
      <c r="AP1455" s="43"/>
      <c r="AQ1455" s="43"/>
      <c r="AR1455" s="261" t="e">
        <v>#N/A</v>
      </c>
    </row>
    <row r="1456" spans="1:44" s="261" customFormat="1">
      <c r="A1456" s="43">
        <v>121964</v>
      </c>
      <c r="B1456" s="43" t="s">
        <v>3767</v>
      </c>
      <c r="C1456" s="43" t="s">
        <v>323</v>
      </c>
      <c r="D1456" s="43" t="s">
        <v>324</v>
      </c>
      <c r="E1456" s="43" t="s">
        <v>324</v>
      </c>
      <c r="F1456" s="43" t="s">
        <v>324</v>
      </c>
      <c r="G1456" s="43" t="s">
        <v>324</v>
      </c>
      <c r="H1456" s="43" t="s">
        <v>323</v>
      </c>
      <c r="I1456" s="43" t="s">
        <v>323</v>
      </c>
      <c r="J1456" s="43" t="s">
        <v>323</v>
      </c>
      <c r="K1456" s="43" t="s">
        <v>323</v>
      </c>
      <c r="L1456" s="43" t="s">
        <v>323</v>
      </c>
      <c r="M1456" s="43"/>
      <c r="N1456" s="43"/>
      <c r="O1456" s="43"/>
      <c r="P1456" s="43"/>
      <c r="Q1456" s="43"/>
      <c r="R1456" s="43"/>
      <c r="S1456" s="43"/>
      <c r="T1456" s="43"/>
      <c r="U1456" s="43"/>
      <c r="V1456" s="43"/>
      <c r="W1456" s="43"/>
      <c r="X1456" s="43"/>
      <c r="Y1456" s="43"/>
      <c r="Z1456" s="43"/>
      <c r="AA1456" s="43"/>
      <c r="AB1456" s="43"/>
      <c r="AC1456" s="43"/>
      <c r="AD1456" s="43"/>
      <c r="AE1456" s="43"/>
      <c r="AF1456" s="43"/>
      <c r="AG1456" s="43"/>
      <c r="AH1456" s="43"/>
      <c r="AI1456" s="43"/>
      <c r="AJ1456" s="43"/>
      <c r="AK1456" s="43"/>
      <c r="AL1456" s="43"/>
      <c r="AM1456" s="43"/>
      <c r="AN1456" s="43"/>
      <c r="AO1456" s="43"/>
      <c r="AP1456" s="43"/>
      <c r="AQ1456" s="43"/>
      <c r="AR1456" s="261" t="e">
        <v>#N/A</v>
      </c>
    </row>
    <row r="1457" spans="1:44" s="261" customFormat="1">
      <c r="A1457" s="43">
        <v>121975</v>
      </c>
      <c r="B1457" s="43" t="s">
        <v>3767</v>
      </c>
      <c r="C1457" s="43" t="s">
        <v>323</v>
      </c>
      <c r="D1457" s="43" t="s">
        <v>323</v>
      </c>
      <c r="E1457" s="43" t="s">
        <v>323</v>
      </c>
      <c r="F1457" s="43" t="s">
        <v>324</v>
      </c>
      <c r="G1457" s="43" t="s">
        <v>324</v>
      </c>
      <c r="H1457" s="43" t="s">
        <v>323</v>
      </c>
      <c r="I1457" s="43" t="s">
        <v>323</v>
      </c>
      <c r="J1457" s="43" t="s">
        <v>323</v>
      </c>
      <c r="K1457" s="43" t="s">
        <v>323</v>
      </c>
      <c r="L1457" s="43" t="s">
        <v>323</v>
      </c>
      <c r="M1457" s="43"/>
      <c r="N1457" s="43"/>
      <c r="O1457" s="43"/>
      <c r="P1457" s="43"/>
      <c r="Q1457" s="43"/>
      <c r="R1457" s="43"/>
      <c r="S1457" s="43"/>
      <c r="T1457" s="43"/>
      <c r="U1457" s="43"/>
      <c r="V1457" s="43"/>
      <c r="W1457" s="43"/>
      <c r="X1457" s="43"/>
      <c r="Y1457" s="43"/>
      <c r="Z1457" s="43"/>
      <c r="AA1457" s="43"/>
      <c r="AB1457" s="43"/>
      <c r="AC1457" s="43"/>
      <c r="AD1457" s="43"/>
      <c r="AE1457" s="43"/>
      <c r="AF1457" s="43"/>
      <c r="AG1457" s="43"/>
      <c r="AH1457" s="43"/>
      <c r="AI1457" s="43"/>
      <c r="AJ1457" s="43"/>
      <c r="AK1457" s="43"/>
      <c r="AL1457" s="43"/>
      <c r="AM1457" s="43"/>
      <c r="AN1457" s="43"/>
      <c r="AO1457" s="43"/>
      <c r="AP1457" s="43"/>
      <c r="AQ1457" s="43"/>
      <c r="AR1457" s="261" t="e">
        <v>#N/A</v>
      </c>
    </row>
    <row r="1458" spans="1:44" s="261" customFormat="1">
      <c r="A1458" s="43">
        <v>121986</v>
      </c>
      <c r="B1458" s="43" t="s">
        <v>3767</v>
      </c>
      <c r="C1458" s="43" t="s">
        <v>323</v>
      </c>
      <c r="D1458" s="43" t="s">
        <v>323</v>
      </c>
      <c r="E1458" s="43" t="s">
        <v>324</v>
      </c>
      <c r="F1458" s="43" t="s">
        <v>324</v>
      </c>
      <c r="G1458" s="43" t="s">
        <v>324</v>
      </c>
      <c r="H1458" s="43" t="s">
        <v>323</v>
      </c>
      <c r="I1458" s="43" t="s">
        <v>323</v>
      </c>
      <c r="J1458" s="43" t="s">
        <v>323</v>
      </c>
      <c r="K1458" s="43" t="s">
        <v>323</v>
      </c>
      <c r="L1458" s="43" t="s">
        <v>323</v>
      </c>
      <c r="M1458" s="43"/>
      <c r="N1458" s="43"/>
      <c r="O1458" s="43"/>
      <c r="P1458" s="43"/>
      <c r="Q1458" s="43"/>
      <c r="R1458" s="43"/>
      <c r="S1458" s="43"/>
      <c r="T1458" s="43"/>
      <c r="U1458" s="43"/>
      <c r="V1458" s="43"/>
      <c r="W1458" s="43"/>
      <c r="X1458" s="43"/>
      <c r="Y1458" s="43"/>
      <c r="Z1458" s="43"/>
      <c r="AA1458" s="43"/>
      <c r="AB1458" s="43"/>
      <c r="AC1458" s="43"/>
      <c r="AD1458" s="43"/>
      <c r="AE1458" s="43"/>
      <c r="AF1458" s="43"/>
      <c r="AG1458" s="43"/>
      <c r="AH1458" s="43"/>
      <c r="AI1458" s="43"/>
      <c r="AJ1458" s="43"/>
      <c r="AK1458" s="43"/>
      <c r="AL1458" s="43"/>
      <c r="AM1458" s="43"/>
      <c r="AN1458" s="43"/>
      <c r="AO1458" s="43"/>
      <c r="AP1458" s="43"/>
      <c r="AQ1458" s="43"/>
      <c r="AR1458" s="261" t="e">
        <v>#N/A</v>
      </c>
    </row>
    <row r="1459" spans="1:44" s="261" customFormat="1">
      <c r="A1459" s="43">
        <v>122001</v>
      </c>
      <c r="B1459" s="43" t="s">
        <v>3767</v>
      </c>
      <c r="C1459" s="43" t="s">
        <v>323</v>
      </c>
      <c r="D1459" s="43" t="s">
        <v>324</v>
      </c>
      <c r="E1459" s="43" t="s">
        <v>323</v>
      </c>
      <c r="F1459" s="43" t="s">
        <v>324</v>
      </c>
      <c r="G1459" s="43" t="s">
        <v>324</v>
      </c>
      <c r="H1459" s="43" t="s">
        <v>323</v>
      </c>
      <c r="I1459" s="43" t="s">
        <v>323</v>
      </c>
      <c r="J1459" s="43" t="s">
        <v>323</v>
      </c>
      <c r="K1459" s="43" t="s">
        <v>323</v>
      </c>
      <c r="L1459" s="43" t="s">
        <v>323</v>
      </c>
      <c r="M1459" s="43"/>
      <c r="N1459" s="43"/>
      <c r="O1459" s="43"/>
      <c r="P1459" s="43"/>
      <c r="Q1459" s="43"/>
      <c r="R1459" s="43"/>
      <c r="S1459" s="43"/>
      <c r="T1459" s="43"/>
      <c r="U1459" s="43"/>
      <c r="V1459" s="43"/>
      <c r="W1459" s="43"/>
      <c r="X1459" s="43"/>
      <c r="Y1459" s="43"/>
      <c r="Z1459" s="43"/>
      <c r="AA1459" s="43"/>
      <c r="AB1459" s="43"/>
      <c r="AC1459" s="43"/>
      <c r="AD1459" s="43"/>
      <c r="AE1459" s="43"/>
      <c r="AF1459" s="43"/>
      <c r="AG1459" s="43"/>
      <c r="AH1459" s="43"/>
      <c r="AI1459" s="43"/>
      <c r="AJ1459" s="43"/>
      <c r="AK1459" s="43"/>
      <c r="AL1459" s="43"/>
      <c r="AM1459" s="43"/>
      <c r="AN1459" s="43"/>
      <c r="AO1459" s="43"/>
      <c r="AP1459" s="43"/>
      <c r="AQ1459" s="43"/>
      <c r="AR1459" s="261" t="e">
        <v>#N/A</v>
      </c>
    </row>
    <row r="1460" spans="1:44" s="261" customFormat="1">
      <c r="A1460" s="43">
        <v>122008</v>
      </c>
      <c r="B1460" s="43" t="s">
        <v>3767</v>
      </c>
      <c r="C1460" s="43" t="s">
        <v>323</v>
      </c>
      <c r="D1460" s="43" t="s">
        <v>324</v>
      </c>
      <c r="E1460" s="43" t="s">
        <v>324</v>
      </c>
      <c r="F1460" s="43" t="s">
        <v>323</v>
      </c>
      <c r="G1460" s="43" t="s">
        <v>323</v>
      </c>
      <c r="H1460" s="43" t="s">
        <v>323</v>
      </c>
      <c r="I1460" s="43" t="s">
        <v>323</v>
      </c>
      <c r="J1460" s="43" t="s">
        <v>323</v>
      </c>
      <c r="K1460" s="43" t="s">
        <v>323</v>
      </c>
      <c r="L1460" s="43" t="s">
        <v>323</v>
      </c>
      <c r="M1460" s="43"/>
      <c r="N1460" s="43"/>
      <c r="O1460" s="43"/>
      <c r="P1460" s="43"/>
      <c r="Q1460" s="43"/>
      <c r="R1460" s="43"/>
      <c r="S1460" s="43"/>
      <c r="T1460" s="43"/>
      <c r="U1460" s="43"/>
      <c r="V1460" s="43"/>
      <c r="W1460" s="43"/>
      <c r="X1460" s="43"/>
      <c r="Y1460" s="43"/>
      <c r="Z1460" s="43"/>
      <c r="AA1460" s="43"/>
      <c r="AB1460" s="43"/>
      <c r="AC1460" s="43"/>
      <c r="AD1460" s="43"/>
      <c r="AE1460" s="43"/>
      <c r="AF1460" s="43"/>
      <c r="AG1460" s="43"/>
      <c r="AH1460" s="43"/>
      <c r="AI1460" s="43"/>
      <c r="AJ1460" s="43"/>
      <c r="AK1460" s="43"/>
      <c r="AL1460" s="43"/>
      <c r="AM1460" s="43"/>
      <c r="AN1460" s="43"/>
      <c r="AO1460" s="43"/>
      <c r="AP1460" s="43"/>
      <c r="AQ1460" s="43"/>
      <c r="AR1460" s="261" t="e">
        <v>#N/A</v>
      </c>
    </row>
    <row r="1461" spans="1:44" s="261" customFormat="1">
      <c r="A1461" s="43">
        <v>122016</v>
      </c>
      <c r="B1461" s="43" t="s">
        <v>3767</v>
      </c>
      <c r="C1461" s="43" t="s">
        <v>323</v>
      </c>
      <c r="D1461" s="43" t="s">
        <v>324</v>
      </c>
      <c r="E1461" s="43" t="s">
        <v>324</v>
      </c>
      <c r="F1461" s="43" t="s">
        <v>324</v>
      </c>
      <c r="G1461" s="43" t="s">
        <v>324</v>
      </c>
      <c r="H1461" s="43" t="s">
        <v>323</v>
      </c>
      <c r="I1461" s="43" t="s">
        <v>323</v>
      </c>
      <c r="J1461" s="43" t="s">
        <v>323</v>
      </c>
      <c r="K1461" s="43" t="s">
        <v>323</v>
      </c>
      <c r="L1461" s="43" t="s">
        <v>323</v>
      </c>
      <c r="M1461" s="43"/>
      <c r="N1461" s="43"/>
      <c r="O1461" s="43"/>
      <c r="P1461" s="43"/>
      <c r="Q1461" s="43"/>
      <c r="R1461" s="43"/>
      <c r="S1461" s="43"/>
      <c r="T1461" s="43"/>
      <c r="U1461" s="43"/>
      <c r="V1461" s="43"/>
      <c r="W1461" s="43"/>
      <c r="X1461" s="43"/>
      <c r="Y1461" s="43"/>
      <c r="Z1461" s="43"/>
      <c r="AA1461" s="43"/>
      <c r="AB1461" s="43"/>
      <c r="AC1461" s="43"/>
      <c r="AD1461" s="43"/>
      <c r="AE1461" s="43"/>
      <c r="AF1461" s="43"/>
      <c r="AG1461" s="43"/>
      <c r="AH1461" s="43"/>
      <c r="AI1461" s="43"/>
      <c r="AJ1461" s="43"/>
      <c r="AK1461" s="43"/>
      <c r="AL1461" s="43"/>
      <c r="AM1461" s="43"/>
      <c r="AN1461" s="43"/>
      <c r="AO1461" s="43"/>
      <c r="AP1461" s="43"/>
      <c r="AQ1461" s="43"/>
      <c r="AR1461" s="261" t="e">
        <v>#N/A</v>
      </c>
    </row>
    <row r="1462" spans="1:44" s="261" customFormat="1">
      <c r="A1462" s="43">
        <v>122044</v>
      </c>
      <c r="B1462" s="43" t="s">
        <v>3767</v>
      </c>
      <c r="C1462" s="43" t="s">
        <v>323</v>
      </c>
      <c r="D1462" s="43" t="s">
        <v>323</v>
      </c>
      <c r="E1462" s="43" t="s">
        <v>323</v>
      </c>
      <c r="F1462" s="43" t="s">
        <v>324</v>
      </c>
      <c r="G1462" s="43" t="s">
        <v>324</v>
      </c>
      <c r="H1462" s="43" t="s">
        <v>323</v>
      </c>
      <c r="I1462" s="43" t="s">
        <v>323</v>
      </c>
      <c r="J1462" s="43" t="s">
        <v>323</v>
      </c>
      <c r="K1462" s="43" t="s">
        <v>323</v>
      </c>
      <c r="L1462" s="43" t="s">
        <v>323</v>
      </c>
      <c r="M1462" s="43"/>
      <c r="N1462" s="43"/>
      <c r="O1462" s="43"/>
      <c r="P1462" s="43"/>
      <c r="Q1462" s="43"/>
      <c r="R1462" s="43"/>
      <c r="S1462" s="43"/>
      <c r="T1462" s="43"/>
      <c r="U1462" s="43"/>
      <c r="V1462" s="43"/>
      <c r="W1462" s="43"/>
      <c r="X1462" s="43"/>
      <c r="Y1462" s="43"/>
      <c r="Z1462" s="43"/>
      <c r="AA1462" s="43"/>
      <c r="AB1462" s="43"/>
      <c r="AC1462" s="43"/>
      <c r="AD1462" s="43"/>
      <c r="AE1462" s="43"/>
      <c r="AF1462" s="43"/>
      <c r="AG1462" s="43"/>
      <c r="AH1462" s="43"/>
      <c r="AI1462" s="43"/>
      <c r="AJ1462" s="43"/>
      <c r="AK1462" s="43"/>
      <c r="AL1462" s="43"/>
      <c r="AM1462" s="43"/>
      <c r="AN1462" s="43"/>
      <c r="AO1462" s="43"/>
      <c r="AP1462" s="43"/>
      <c r="AQ1462" s="43"/>
      <c r="AR1462" s="261" t="e">
        <v>#N/A</v>
      </c>
    </row>
    <row r="1463" spans="1:44" s="261" customFormat="1">
      <c r="A1463" s="43">
        <v>122052</v>
      </c>
      <c r="B1463" s="43" t="s">
        <v>3767</v>
      </c>
      <c r="C1463" s="43" t="s">
        <v>323</v>
      </c>
      <c r="D1463" s="43" t="s">
        <v>324</v>
      </c>
      <c r="E1463" s="43" t="s">
        <v>324</v>
      </c>
      <c r="F1463" s="43" t="s">
        <v>323</v>
      </c>
      <c r="G1463" s="43" t="s">
        <v>323</v>
      </c>
      <c r="H1463" s="43" t="s">
        <v>323</v>
      </c>
      <c r="I1463" s="43" t="s">
        <v>323</v>
      </c>
      <c r="J1463" s="43" t="s">
        <v>323</v>
      </c>
      <c r="K1463" s="43" t="s">
        <v>323</v>
      </c>
      <c r="L1463" s="43" t="s">
        <v>323</v>
      </c>
      <c r="M1463" s="43"/>
      <c r="N1463" s="43"/>
      <c r="O1463" s="43"/>
      <c r="P1463" s="43"/>
      <c r="Q1463" s="43"/>
      <c r="R1463" s="43"/>
      <c r="S1463" s="43"/>
      <c r="T1463" s="43"/>
      <c r="U1463" s="43"/>
      <c r="V1463" s="43"/>
      <c r="W1463" s="43"/>
      <c r="X1463" s="43"/>
      <c r="Y1463" s="43"/>
      <c r="Z1463" s="43"/>
      <c r="AA1463" s="43"/>
      <c r="AB1463" s="43"/>
      <c r="AC1463" s="43"/>
      <c r="AD1463" s="43"/>
      <c r="AE1463" s="43"/>
      <c r="AF1463" s="43"/>
      <c r="AG1463" s="43"/>
      <c r="AH1463" s="43"/>
      <c r="AI1463" s="43"/>
      <c r="AJ1463" s="43"/>
      <c r="AK1463" s="43"/>
      <c r="AL1463" s="43"/>
      <c r="AM1463" s="43"/>
      <c r="AN1463" s="43"/>
      <c r="AO1463" s="43"/>
      <c r="AP1463" s="43"/>
      <c r="AQ1463" s="43"/>
      <c r="AR1463" s="261" t="e">
        <v>#N/A</v>
      </c>
    </row>
    <row r="1464" spans="1:44" s="261" customFormat="1">
      <c r="A1464" s="43">
        <v>122055</v>
      </c>
      <c r="B1464" s="43" t="s">
        <v>3767</v>
      </c>
      <c r="C1464" s="43" t="s">
        <v>323</v>
      </c>
      <c r="D1464" s="43" t="s">
        <v>324</v>
      </c>
      <c r="E1464" s="43" t="s">
        <v>324</v>
      </c>
      <c r="F1464" s="43" t="s">
        <v>324</v>
      </c>
      <c r="G1464" s="43" t="s">
        <v>323</v>
      </c>
      <c r="H1464" s="43" t="s">
        <v>323</v>
      </c>
      <c r="I1464" s="43" t="s">
        <v>323</v>
      </c>
      <c r="J1464" s="43" t="s">
        <v>323</v>
      </c>
      <c r="K1464" s="43" t="s">
        <v>323</v>
      </c>
      <c r="L1464" s="43" t="s">
        <v>323</v>
      </c>
      <c r="M1464" s="43"/>
      <c r="N1464" s="43"/>
      <c r="O1464" s="43"/>
      <c r="P1464" s="43"/>
      <c r="Q1464" s="43"/>
      <c r="R1464" s="43"/>
      <c r="S1464" s="43"/>
      <c r="T1464" s="43"/>
      <c r="U1464" s="43"/>
      <c r="V1464" s="43"/>
      <c r="W1464" s="43"/>
      <c r="X1464" s="43"/>
      <c r="Y1464" s="43"/>
      <c r="Z1464" s="43"/>
      <c r="AA1464" s="43"/>
      <c r="AB1464" s="43"/>
      <c r="AC1464" s="43"/>
      <c r="AD1464" s="43"/>
      <c r="AE1464" s="43"/>
      <c r="AF1464" s="43"/>
      <c r="AG1464" s="43"/>
      <c r="AH1464" s="43"/>
      <c r="AI1464" s="43"/>
      <c r="AJ1464" s="43"/>
      <c r="AK1464" s="43"/>
      <c r="AL1464" s="43"/>
      <c r="AM1464" s="43"/>
      <c r="AN1464" s="43"/>
      <c r="AO1464" s="43"/>
      <c r="AP1464" s="43"/>
      <c r="AQ1464" s="43"/>
      <c r="AR1464" s="261" t="e">
        <v>#N/A</v>
      </c>
    </row>
    <row r="1465" spans="1:44" s="261" customFormat="1">
      <c r="A1465" s="43">
        <v>122058</v>
      </c>
      <c r="B1465" s="43" t="s">
        <v>3767</v>
      </c>
      <c r="C1465" s="43" t="s">
        <v>323</v>
      </c>
      <c r="D1465" s="43" t="s">
        <v>324</v>
      </c>
      <c r="E1465" s="43" t="s">
        <v>324</v>
      </c>
      <c r="F1465" s="43" t="s">
        <v>324</v>
      </c>
      <c r="G1465" s="43" t="s">
        <v>323</v>
      </c>
      <c r="H1465" s="43" t="s">
        <v>323</v>
      </c>
      <c r="I1465" s="43" t="s">
        <v>323</v>
      </c>
      <c r="J1465" s="43" t="s">
        <v>323</v>
      </c>
      <c r="K1465" s="43" t="s">
        <v>323</v>
      </c>
      <c r="L1465" s="43" t="s">
        <v>323</v>
      </c>
      <c r="M1465" s="43"/>
      <c r="N1465" s="43"/>
      <c r="O1465" s="43"/>
      <c r="P1465" s="43"/>
      <c r="Q1465" s="43"/>
      <c r="R1465" s="43"/>
      <c r="S1465" s="43"/>
      <c r="T1465" s="43"/>
      <c r="U1465" s="43"/>
      <c r="V1465" s="43"/>
      <c r="W1465" s="43"/>
      <c r="X1465" s="43"/>
      <c r="Y1465" s="43"/>
      <c r="Z1465" s="43"/>
      <c r="AA1465" s="43"/>
      <c r="AB1465" s="43"/>
      <c r="AC1465" s="43"/>
      <c r="AD1465" s="43"/>
      <c r="AE1465" s="43"/>
      <c r="AF1465" s="43"/>
      <c r="AG1465" s="43"/>
      <c r="AH1465" s="43"/>
      <c r="AI1465" s="43"/>
      <c r="AJ1465" s="43"/>
      <c r="AK1465" s="43"/>
      <c r="AL1465" s="43"/>
      <c r="AM1465" s="43"/>
      <c r="AN1465" s="43"/>
      <c r="AO1465" s="43"/>
      <c r="AP1465" s="43"/>
      <c r="AQ1465" s="43"/>
      <c r="AR1465" s="261" t="e">
        <v>#N/A</v>
      </c>
    </row>
    <row r="1466" spans="1:44" s="261" customFormat="1">
      <c r="A1466" s="43">
        <v>122077</v>
      </c>
      <c r="B1466" s="43" t="s">
        <v>3767</v>
      </c>
      <c r="C1466" s="43" t="s">
        <v>323</v>
      </c>
      <c r="D1466" s="43" t="s">
        <v>323</v>
      </c>
      <c r="E1466" s="43" t="s">
        <v>324</v>
      </c>
      <c r="F1466" s="43" t="s">
        <v>324</v>
      </c>
      <c r="G1466" s="43" t="s">
        <v>323</v>
      </c>
      <c r="H1466" s="43" t="s">
        <v>323</v>
      </c>
      <c r="I1466" s="43" t="s">
        <v>323</v>
      </c>
      <c r="J1466" s="43" t="s">
        <v>323</v>
      </c>
      <c r="K1466" s="43" t="s">
        <v>323</v>
      </c>
      <c r="L1466" s="43" t="s">
        <v>323</v>
      </c>
      <c r="M1466" s="43"/>
      <c r="N1466" s="43"/>
      <c r="O1466" s="43"/>
      <c r="P1466" s="43"/>
      <c r="Q1466" s="43"/>
      <c r="R1466" s="43"/>
      <c r="S1466" s="43"/>
      <c r="T1466" s="43"/>
      <c r="U1466" s="43"/>
      <c r="V1466" s="43"/>
      <c r="W1466" s="43"/>
      <c r="X1466" s="43"/>
      <c r="Y1466" s="43"/>
      <c r="Z1466" s="43"/>
      <c r="AA1466" s="43"/>
      <c r="AB1466" s="43"/>
      <c r="AC1466" s="43"/>
      <c r="AD1466" s="43"/>
      <c r="AE1466" s="43"/>
      <c r="AF1466" s="43"/>
      <c r="AG1466" s="43"/>
      <c r="AH1466" s="43"/>
      <c r="AI1466" s="43"/>
      <c r="AJ1466" s="43"/>
      <c r="AK1466" s="43"/>
      <c r="AL1466" s="43"/>
      <c r="AM1466" s="43"/>
      <c r="AN1466" s="43"/>
      <c r="AO1466" s="43"/>
      <c r="AP1466" s="43"/>
      <c r="AQ1466" s="43"/>
      <c r="AR1466" s="261" t="e">
        <v>#N/A</v>
      </c>
    </row>
    <row r="1467" spans="1:44" s="261" customFormat="1">
      <c r="A1467" s="43">
        <v>122088</v>
      </c>
      <c r="B1467" s="43" t="s">
        <v>3767</v>
      </c>
      <c r="C1467" s="43" t="s">
        <v>323</v>
      </c>
      <c r="D1467" s="43" t="s">
        <v>323</v>
      </c>
      <c r="E1467" s="43" t="s">
        <v>324</v>
      </c>
      <c r="F1467" s="43" t="s">
        <v>324</v>
      </c>
      <c r="G1467" s="43" t="s">
        <v>323</v>
      </c>
      <c r="H1467" s="43" t="s">
        <v>323</v>
      </c>
      <c r="I1467" s="43" t="s">
        <v>323</v>
      </c>
      <c r="J1467" s="43" t="s">
        <v>323</v>
      </c>
      <c r="K1467" s="43" t="s">
        <v>323</v>
      </c>
      <c r="L1467" s="43" t="s">
        <v>323</v>
      </c>
      <c r="M1467" s="43"/>
      <c r="N1467" s="43"/>
      <c r="O1467" s="43"/>
      <c r="P1467" s="43"/>
      <c r="Q1467" s="43"/>
      <c r="R1467" s="43"/>
      <c r="S1467" s="43"/>
      <c r="T1467" s="43"/>
      <c r="U1467" s="43"/>
      <c r="V1467" s="43"/>
      <c r="W1467" s="43"/>
      <c r="X1467" s="43"/>
      <c r="Y1467" s="43"/>
      <c r="Z1467" s="43"/>
      <c r="AA1467" s="43"/>
      <c r="AB1467" s="43"/>
      <c r="AC1467" s="43"/>
      <c r="AD1467" s="43"/>
      <c r="AE1467" s="43"/>
      <c r="AF1467" s="43"/>
      <c r="AG1467" s="43"/>
      <c r="AH1467" s="43"/>
      <c r="AI1467" s="43"/>
      <c r="AJ1467" s="43"/>
      <c r="AK1467" s="43"/>
      <c r="AL1467" s="43"/>
      <c r="AM1467" s="43"/>
      <c r="AN1467" s="43"/>
      <c r="AO1467" s="43"/>
      <c r="AP1467" s="43"/>
      <c r="AQ1467" s="43"/>
      <c r="AR1467" s="261" t="e">
        <v>#N/A</v>
      </c>
    </row>
    <row r="1468" spans="1:44" s="261" customFormat="1">
      <c r="A1468" s="43">
        <v>122094</v>
      </c>
      <c r="B1468" s="43" t="s">
        <v>3767</v>
      </c>
      <c r="C1468" s="43" t="s">
        <v>323</v>
      </c>
      <c r="D1468" s="43" t="s">
        <v>323</v>
      </c>
      <c r="E1468" s="43" t="s">
        <v>323</v>
      </c>
      <c r="F1468" s="43" t="s">
        <v>324</v>
      </c>
      <c r="G1468" s="43" t="s">
        <v>324</v>
      </c>
      <c r="H1468" s="43" t="s">
        <v>323</v>
      </c>
      <c r="I1468" s="43" t="s">
        <v>323</v>
      </c>
      <c r="J1468" s="43" t="s">
        <v>323</v>
      </c>
      <c r="K1468" s="43" t="s">
        <v>323</v>
      </c>
      <c r="L1468" s="43" t="s">
        <v>323</v>
      </c>
      <c r="M1468" s="43"/>
      <c r="N1468" s="43"/>
      <c r="O1468" s="43"/>
      <c r="P1468" s="43"/>
      <c r="Q1468" s="43"/>
      <c r="R1468" s="43"/>
      <c r="S1468" s="43"/>
      <c r="T1468" s="43"/>
      <c r="U1468" s="43"/>
      <c r="V1468" s="43"/>
      <c r="W1468" s="43"/>
      <c r="X1468" s="43"/>
      <c r="Y1468" s="43"/>
      <c r="Z1468" s="43"/>
      <c r="AA1468" s="43"/>
      <c r="AB1468" s="43"/>
      <c r="AC1468" s="43"/>
      <c r="AD1468" s="43"/>
      <c r="AE1468" s="43"/>
      <c r="AF1468" s="43"/>
      <c r="AG1468" s="43"/>
      <c r="AH1468" s="43"/>
      <c r="AI1468" s="43"/>
      <c r="AJ1468" s="43"/>
      <c r="AK1468" s="43"/>
      <c r="AL1468" s="43"/>
      <c r="AM1468" s="43"/>
      <c r="AN1468" s="43"/>
      <c r="AO1468" s="43"/>
      <c r="AP1468" s="43"/>
      <c r="AQ1468" s="43"/>
      <c r="AR1468" s="261" t="e">
        <v>#N/A</v>
      </c>
    </row>
    <row r="1469" spans="1:44" s="261" customFormat="1">
      <c r="A1469" s="43">
        <v>122139</v>
      </c>
      <c r="B1469" s="43" t="s">
        <v>3767</v>
      </c>
      <c r="C1469" s="43" t="s">
        <v>323</v>
      </c>
      <c r="D1469" s="43" t="s">
        <v>324</v>
      </c>
      <c r="E1469" s="43" t="s">
        <v>324</v>
      </c>
      <c r="F1469" s="43" t="s">
        <v>324</v>
      </c>
      <c r="G1469" s="43" t="s">
        <v>323</v>
      </c>
      <c r="H1469" s="43" t="s">
        <v>323</v>
      </c>
      <c r="I1469" s="43" t="s">
        <v>323</v>
      </c>
      <c r="J1469" s="43" t="s">
        <v>323</v>
      </c>
      <c r="K1469" s="43" t="s">
        <v>323</v>
      </c>
      <c r="L1469" s="43" t="s">
        <v>323</v>
      </c>
      <c r="M1469" s="43"/>
      <c r="N1469" s="43"/>
      <c r="O1469" s="43"/>
      <c r="P1469" s="43"/>
      <c r="Q1469" s="43"/>
      <c r="R1469" s="43"/>
      <c r="S1469" s="43"/>
      <c r="T1469" s="43"/>
      <c r="U1469" s="43"/>
      <c r="V1469" s="43"/>
      <c r="W1469" s="43"/>
      <c r="X1469" s="43"/>
      <c r="Y1469" s="43"/>
      <c r="Z1469" s="43"/>
      <c r="AA1469" s="43"/>
      <c r="AB1469" s="43"/>
      <c r="AC1469" s="43"/>
      <c r="AD1469" s="43"/>
      <c r="AE1469" s="43"/>
      <c r="AF1469" s="43"/>
      <c r="AG1469" s="43"/>
      <c r="AH1469" s="43"/>
      <c r="AI1469" s="43"/>
      <c r="AJ1469" s="43"/>
      <c r="AK1469" s="43"/>
      <c r="AL1469" s="43"/>
      <c r="AM1469" s="43"/>
      <c r="AN1469" s="43"/>
      <c r="AO1469" s="43"/>
      <c r="AP1469" s="43"/>
      <c r="AQ1469" s="43"/>
      <c r="AR1469" s="261" t="e">
        <v>#N/A</v>
      </c>
    </row>
    <row r="1470" spans="1:44" s="261" customFormat="1">
      <c r="A1470" s="43">
        <v>122158</v>
      </c>
      <c r="B1470" s="43" t="s">
        <v>3767</v>
      </c>
      <c r="C1470" s="43" t="s">
        <v>323</v>
      </c>
      <c r="D1470" s="43" t="s">
        <v>324</v>
      </c>
      <c r="E1470" s="43" t="s">
        <v>324</v>
      </c>
      <c r="F1470" s="43" t="s">
        <v>323</v>
      </c>
      <c r="G1470" s="43" t="s">
        <v>323</v>
      </c>
      <c r="H1470" s="43" t="s">
        <v>323</v>
      </c>
      <c r="I1470" s="43" t="s">
        <v>323</v>
      </c>
      <c r="J1470" s="43" t="s">
        <v>323</v>
      </c>
      <c r="K1470" s="43" t="s">
        <v>323</v>
      </c>
      <c r="L1470" s="43" t="s">
        <v>323</v>
      </c>
      <c r="M1470" s="43"/>
      <c r="N1470" s="43"/>
      <c r="O1470" s="43"/>
      <c r="P1470" s="43"/>
      <c r="Q1470" s="43"/>
      <c r="R1470" s="43"/>
      <c r="S1470" s="43"/>
      <c r="T1470" s="43"/>
      <c r="U1470" s="43"/>
      <c r="V1470" s="43"/>
      <c r="W1470" s="43"/>
      <c r="X1470" s="43"/>
      <c r="Y1470" s="43"/>
      <c r="Z1470" s="43"/>
      <c r="AA1470" s="43"/>
      <c r="AB1470" s="43"/>
      <c r="AC1470" s="43"/>
      <c r="AD1470" s="43"/>
      <c r="AE1470" s="43"/>
      <c r="AF1470" s="43"/>
      <c r="AG1470" s="43"/>
      <c r="AH1470" s="43"/>
      <c r="AI1470" s="43"/>
      <c r="AJ1470" s="43"/>
      <c r="AK1470" s="43"/>
      <c r="AL1470" s="43"/>
      <c r="AM1470" s="43"/>
      <c r="AN1470" s="43"/>
      <c r="AO1470" s="43"/>
      <c r="AP1470" s="43"/>
      <c r="AQ1470" s="43"/>
      <c r="AR1470" s="261" t="e">
        <v>#N/A</v>
      </c>
    </row>
    <row r="1471" spans="1:44" s="261" customFormat="1">
      <c r="A1471" s="43">
        <v>122176</v>
      </c>
      <c r="B1471" s="43" t="s">
        <v>3767</v>
      </c>
      <c r="C1471" s="43" t="s">
        <v>323</v>
      </c>
      <c r="D1471" s="43" t="s">
        <v>323</v>
      </c>
      <c r="E1471" s="43" t="s">
        <v>324</v>
      </c>
      <c r="F1471" s="43" t="s">
        <v>324</v>
      </c>
      <c r="G1471" s="43" t="s">
        <v>323</v>
      </c>
      <c r="H1471" s="43" t="s">
        <v>323</v>
      </c>
      <c r="I1471" s="43" t="s">
        <v>323</v>
      </c>
      <c r="J1471" s="43" t="s">
        <v>323</v>
      </c>
      <c r="K1471" s="43" t="s">
        <v>323</v>
      </c>
      <c r="L1471" s="43" t="s">
        <v>323</v>
      </c>
      <c r="M1471" s="43"/>
      <c r="N1471" s="43"/>
      <c r="O1471" s="43"/>
      <c r="P1471" s="43"/>
      <c r="Q1471" s="43"/>
      <c r="R1471" s="43"/>
      <c r="S1471" s="43"/>
      <c r="T1471" s="43"/>
      <c r="U1471" s="43"/>
      <c r="V1471" s="43"/>
      <c r="W1471" s="43"/>
      <c r="X1471" s="43"/>
      <c r="Y1471" s="43"/>
      <c r="Z1471" s="43"/>
      <c r="AA1471" s="43"/>
      <c r="AB1471" s="43"/>
      <c r="AC1471" s="43"/>
      <c r="AD1471" s="43"/>
      <c r="AE1471" s="43"/>
      <c r="AF1471" s="43"/>
      <c r="AG1471" s="43"/>
      <c r="AH1471" s="43"/>
      <c r="AI1471" s="43"/>
      <c r="AJ1471" s="43"/>
      <c r="AK1471" s="43"/>
      <c r="AL1471" s="43"/>
      <c r="AM1471" s="43"/>
      <c r="AN1471" s="43"/>
      <c r="AO1471" s="43"/>
      <c r="AP1471" s="43"/>
      <c r="AQ1471" s="43"/>
      <c r="AR1471" s="261" t="e">
        <v>#N/A</v>
      </c>
    </row>
    <row r="1472" spans="1:44" s="261" customFormat="1">
      <c r="A1472" s="43">
        <v>122178</v>
      </c>
      <c r="B1472" s="43" t="s">
        <v>3767</v>
      </c>
      <c r="C1472" s="43" t="s">
        <v>323</v>
      </c>
      <c r="D1472" s="43" t="s">
        <v>324</v>
      </c>
      <c r="E1472" s="43" t="s">
        <v>323</v>
      </c>
      <c r="F1472" s="43" t="s">
        <v>324</v>
      </c>
      <c r="G1472" s="43" t="s">
        <v>324</v>
      </c>
      <c r="H1472" s="43" t="s">
        <v>323</v>
      </c>
      <c r="I1472" s="43" t="s">
        <v>323</v>
      </c>
      <c r="J1472" s="43" t="s">
        <v>323</v>
      </c>
      <c r="K1472" s="43" t="s">
        <v>323</v>
      </c>
      <c r="L1472" s="43" t="s">
        <v>323</v>
      </c>
      <c r="M1472" s="43"/>
      <c r="N1472" s="43"/>
      <c r="O1472" s="43"/>
      <c r="P1472" s="43"/>
      <c r="Q1472" s="43"/>
      <c r="R1472" s="43"/>
      <c r="S1472" s="43"/>
      <c r="T1472" s="43"/>
      <c r="U1472" s="43"/>
      <c r="V1472" s="43"/>
      <c r="W1472" s="43"/>
      <c r="X1472" s="43"/>
      <c r="Y1472" s="43"/>
      <c r="Z1472" s="43"/>
      <c r="AA1472" s="43"/>
      <c r="AB1472" s="43"/>
      <c r="AC1472" s="43"/>
      <c r="AD1472" s="43"/>
      <c r="AE1472" s="43"/>
      <c r="AF1472" s="43"/>
      <c r="AG1472" s="43"/>
      <c r="AH1472" s="43"/>
      <c r="AI1472" s="43"/>
      <c r="AJ1472" s="43"/>
      <c r="AK1472" s="43"/>
      <c r="AL1472" s="43"/>
      <c r="AM1472" s="43"/>
      <c r="AN1472" s="43"/>
      <c r="AO1472" s="43"/>
      <c r="AP1472" s="43"/>
      <c r="AQ1472" s="43"/>
      <c r="AR1472" s="261" t="e">
        <v>#N/A</v>
      </c>
    </row>
    <row r="1473" spans="1:44" s="261" customFormat="1">
      <c r="A1473" s="43">
        <v>122194</v>
      </c>
      <c r="B1473" s="43" t="s">
        <v>3767</v>
      </c>
      <c r="C1473" s="43" t="s">
        <v>323</v>
      </c>
      <c r="D1473" s="43" t="s">
        <v>324</v>
      </c>
      <c r="E1473" s="43" t="s">
        <v>324</v>
      </c>
      <c r="F1473" s="43" t="s">
        <v>323</v>
      </c>
      <c r="G1473" s="43" t="s">
        <v>323</v>
      </c>
      <c r="H1473" s="43" t="s">
        <v>323</v>
      </c>
      <c r="I1473" s="43" t="s">
        <v>323</v>
      </c>
      <c r="J1473" s="43" t="s">
        <v>323</v>
      </c>
      <c r="K1473" s="43" t="s">
        <v>323</v>
      </c>
      <c r="L1473" s="43" t="s">
        <v>323</v>
      </c>
      <c r="M1473" s="43"/>
      <c r="N1473" s="43"/>
      <c r="O1473" s="43"/>
      <c r="P1473" s="43"/>
      <c r="Q1473" s="43"/>
      <c r="R1473" s="43"/>
      <c r="S1473" s="43"/>
      <c r="T1473" s="43"/>
      <c r="U1473" s="43"/>
      <c r="V1473" s="43"/>
      <c r="W1473" s="43"/>
      <c r="X1473" s="43"/>
      <c r="Y1473" s="43"/>
      <c r="Z1473" s="43"/>
      <c r="AA1473" s="43"/>
      <c r="AB1473" s="43"/>
      <c r="AC1473" s="43"/>
      <c r="AD1473" s="43"/>
      <c r="AE1473" s="43"/>
      <c r="AF1473" s="43"/>
      <c r="AG1473" s="43"/>
      <c r="AH1473" s="43"/>
      <c r="AI1473" s="43"/>
      <c r="AJ1473" s="43"/>
      <c r="AK1473" s="43"/>
      <c r="AL1473" s="43"/>
      <c r="AM1473" s="43"/>
      <c r="AN1473" s="43"/>
      <c r="AO1473" s="43"/>
      <c r="AP1473" s="43"/>
      <c r="AQ1473" s="43"/>
      <c r="AR1473" s="261" t="e">
        <v>#N/A</v>
      </c>
    </row>
    <row r="1474" spans="1:44" s="261" customFormat="1">
      <c r="A1474" s="43">
        <v>122197</v>
      </c>
      <c r="B1474" s="43" t="s">
        <v>3767</v>
      </c>
      <c r="C1474" s="43" t="s">
        <v>323</v>
      </c>
      <c r="D1474" s="43" t="s">
        <v>324</v>
      </c>
      <c r="E1474" s="43" t="s">
        <v>324</v>
      </c>
      <c r="F1474" s="43" t="s">
        <v>324</v>
      </c>
      <c r="G1474" s="43" t="s">
        <v>323</v>
      </c>
      <c r="H1474" s="43" t="s">
        <v>323</v>
      </c>
      <c r="I1474" s="43" t="s">
        <v>323</v>
      </c>
      <c r="J1474" s="43" t="s">
        <v>323</v>
      </c>
      <c r="K1474" s="43" t="s">
        <v>323</v>
      </c>
      <c r="L1474" s="43" t="s">
        <v>323</v>
      </c>
      <c r="M1474" s="43"/>
      <c r="N1474" s="43"/>
      <c r="O1474" s="43"/>
      <c r="P1474" s="43"/>
      <c r="Q1474" s="43"/>
      <c r="R1474" s="43"/>
      <c r="S1474" s="43"/>
      <c r="T1474" s="43"/>
      <c r="U1474" s="43"/>
      <c r="V1474" s="43"/>
      <c r="W1474" s="43"/>
      <c r="X1474" s="43"/>
      <c r="Y1474" s="43"/>
      <c r="Z1474" s="43"/>
      <c r="AA1474" s="43"/>
      <c r="AB1474" s="43"/>
      <c r="AC1474" s="43"/>
      <c r="AD1474" s="43"/>
      <c r="AE1474" s="43"/>
      <c r="AF1474" s="43"/>
      <c r="AG1474" s="43"/>
      <c r="AH1474" s="43"/>
      <c r="AI1474" s="43"/>
      <c r="AJ1474" s="43"/>
      <c r="AK1474" s="43"/>
      <c r="AL1474" s="43"/>
      <c r="AM1474" s="43"/>
      <c r="AN1474" s="43"/>
      <c r="AO1474" s="43"/>
      <c r="AP1474" s="43"/>
      <c r="AQ1474" s="43"/>
      <c r="AR1474" s="261" t="e">
        <v>#N/A</v>
      </c>
    </row>
    <row r="1475" spans="1:44" s="261" customFormat="1">
      <c r="A1475" s="43">
        <v>122210</v>
      </c>
      <c r="B1475" s="43" t="s">
        <v>3767</v>
      </c>
      <c r="C1475" s="43" t="s">
        <v>323</v>
      </c>
      <c r="D1475" s="43" t="s">
        <v>324</v>
      </c>
      <c r="E1475" s="43" t="s">
        <v>324</v>
      </c>
      <c r="F1475" s="43" t="s">
        <v>323</v>
      </c>
      <c r="G1475" s="43" t="s">
        <v>323</v>
      </c>
      <c r="H1475" s="43" t="s">
        <v>323</v>
      </c>
      <c r="I1475" s="43" t="s">
        <v>323</v>
      </c>
      <c r="J1475" s="43" t="s">
        <v>323</v>
      </c>
      <c r="K1475" s="43" t="s">
        <v>323</v>
      </c>
      <c r="L1475" s="43" t="s">
        <v>323</v>
      </c>
      <c r="M1475" s="43"/>
      <c r="N1475" s="43"/>
      <c r="O1475" s="43"/>
      <c r="P1475" s="43"/>
      <c r="Q1475" s="43"/>
      <c r="R1475" s="43"/>
      <c r="S1475" s="43"/>
      <c r="T1475" s="43"/>
      <c r="U1475" s="43"/>
      <c r="V1475" s="43"/>
      <c r="W1475" s="43"/>
      <c r="X1475" s="43"/>
      <c r="Y1475" s="43"/>
      <c r="Z1475" s="43"/>
      <c r="AA1475" s="43"/>
      <c r="AB1475" s="43"/>
      <c r="AC1475" s="43"/>
      <c r="AD1475" s="43"/>
      <c r="AE1475" s="43"/>
      <c r="AF1475" s="43"/>
      <c r="AG1475" s="43"/>
      <c r="AH1475" s="43"/>
      <c r="AI1475" s="43"/>
      <c r="AJ1475" s="43"/>
      <c r="AK1475" s="43"/>
      <c r="AL1475" s="43"/>
      <c r="AM1475" s="43"/>
      <c r="AN1475" s="43"/>
      <c r="AO1475" s="43"/>
      <c r="AP1475" s="43"/>
      <c r="AQ1475" s="43"/>
      <c r="AR1475" s="261" t="e">
        <v>#N/A</v>
      </c>
    </row>
    <row r="1476" spans="1:44" s="261" customFormat="1">
      <c r="A1476" s="43">
        <v>122220</v>
      </c>
      <c r="B1476" s="43" t="s">
        <v>3767</v>
      </c>
      <c r="C1476" s="43" t="s">
        <v>323</v>
      </c>
      <c r="D1476" s="43" t="s">
        <v>323</v>
      </c>
      <c r="E1476" s="43" t="s">
        <v>323</v>
      </c>
      <c r="F1476" s="43" t="s">
        <v>324</v>
      </c>
      <c r="G1476" s="43" t="s">
        <v>324</v>
      </c>
      <c r="H1476" s="43" t="s">
        <v>323</v>
      </c>
      <c r="I1476" s="43" t="s">
        <v>323</v>
      </c>
      <c r="J1476" s="43" t="s">
        <v>323</v>
      </c>
      <c r="K1476" s="43" t="s">
        <v>323</v>
      </c>
      <c r="L1476" s="43" t="s">
        <v>323</v>
      </c>
      <c r="M1476" s="43"/>
      <c r="N1476" s="43"/>
      <c r="O1476" s="43"/>
      <c r="P1476" s="43"/>
      <c r="Q1476" s="43"/>
      <c r="R1476" s="43"/>
      <c r="S1476" s="43"/>
      <c r="T1476" s="43"/>
      <c r="U1476" s="43"/>
      <c r="V1476" s="43"/>
      <c r="W1476" s="43"/>
      <c r="X1476" s="43"/>
      <c r="Y1476" s="43"/>
      <c r="Z1476" s="43"/>
      <c r="AA1476" s="43"/>
      <c r="AB1476" s="43"/>
      <c r="AC1476" s="43"/>
      <c r="AD1476" s="43"/>
      <c r="AE1476" s="43"/>
      <c r="AF1476" s="43"/>
      <c r="AG1476" s="43"/>
      <c r="AH1476" s="43"/>
      <c r="AI1476" s="43"/>
      <c r="AJ1476" s="43"/>
      <c r="AK1476" s="43"/>
      <c r="AL1476" s="43"/>
      <c r="AM1476" s="43"/>
      <c r="AN1476" s="43"/>
      <c r="AO1476" s="43"/>
      <c r="AP1476" s="43"/>
      <c r="AQ1476" s="43"/>
      <c r="AR1476" s="261" t="e">
        <v>#N/A</v>
      </c>
    </row>
    <row r="1477" spans="1:44" s="261" customFormat="1">
      <c r="A1477" s="43">
        <v>122238</v>
      </c>
      <c r="B1477" s="43" t="s">
        <v>3767</v>
      </c>
      <c r="C1477" s="43" t="s">
        <v>323</v>
      </c>
      <c r="D1477" s="43" t="s">
        <v>324</v>
      </c>
      <c r="E1477" s="43" t="s">
        <v>324</v>
      </c>
      <c r="F1477" s="43" t="s">
        <v>324</v>
      </c>
      <c r="G1477" s="43" t="s">
        <v>323</v>
      </c>
      <c r="H1477" s="43" t="s">
        <v>323</v>
      </c>
      <c r="I1477" s="43" t="s">
        <v>323</v>
      </c>
      <c r="J1477" s="43" t="s">
        <v>323</v>
      </c>
      <c r="K1477" s="43" t="s">
        <v>323</v>
      </c>
      <c r="L1477" s="43" t="s">
        <v>323</v>
      </c>
      <c r="M1477" s="43"/>
      <c r="N1477" s="43"/>
      <c r="O1477" s="43"/>
      <c r="P1477" s="43"/>
      <c r="Q1477" s="43"/>
      <c r="R1477" s="43"/>
      <c r="S1477" s="43"/>
      <c r="T1477" s="43"/>
      <c r="U1477" s="43"/>
      <c r="V1477" s="43"/>
      <c r="W1477" s="43"/>
      <c r="X1477" s="43"/>
      <c r="Y1477" s="43"/>
      <c r="Z1477" s="43"/>
      <c r="AA1477" s="43"/>
      <c r="AB1477" s="43"/>
      <c r="AC1477" s="43"/>
      <c r="AD1477" s="43"/>
      <c r="AE1477" s="43"/>
      <c r="AF1477" s="43"/>
      <c r="AG1477" s="43"/>
      <c r="AH1477" s="43"/>
      <c r="AI1477" s="43"/>
      <c r="AJ1477" s="43"/>
      <c r="AK1477" s="43"/>
      <c r="AL1477" s="43"/>
      <c r="AM1477" s="43"/>
      <c r="AN1477" s="43"/>
      <c r="AO1477" s="43"/>
      <c r="AP1477" s="43"/>
      <c r="AQ1477" s="43"/>
      <c r="AR1477" s="261" t="e">
        <v>#N/A</v>
      </c>
    </row>
    <row r="1478" spans="1:44" s="261" customFormat="1">
      <c r="A1478" s="43">
        <v>122240</v>
      </c>
      <c r="B1478" s="43" t="s">
        <v>3767</v>
      </c>
      <c r="C1478" s="43" t="s">
        <v>323</v>
      </c>
      <c r="D1478" s="43" t="s">
        <v>324</v>
      </c>
      <c r="E1478" s="43" t="s">
        <v>324</v>
      </c>
      <c r="F1478" s="43" t="s">
        <v>323</v>
      </c>
      <c r="G1478" s="43" t="s">
        <v>323</v>
      </c>
      <c r="H1478" s="43" t="s">
        <v>323</v>
      </c>
      <c r="I1478" s="43" t="s">
        <v>323</v>
      </c>
      <c r="J1478" s="43" t="s">
        <v>323</v>
      </c>
      <c r="K1478" s="43" t="s">
        <v>323</v>
      </c>
      <c r="L1478" s="43" t="s">
        <v>323</v>
      </c>
      <c r="M1478" s="43"/>
      <c r="N1478" s="43"/>
      <c r="O1478" s="43"/>
      <c r="P1478" s="43"/>
      <c r="Q1478" s="43"/>
      <c r="R1478" s="43"/>
      <c r="S1478" s="43"/>
      <c r="T1478" s="43"/>
      <c r="U1478" s="43"/>
      <c r="V1478" s="43"/>
      <c r="W1478" s="43"/>
      <c r="X1478" s="43"/>
      <c r="Y1478" s="43"/>
      <c r="Z1478" s="43"/>
      <c r="AA1478" s="43"/>
      <c r="AB1478" s="43"/>
      <c r="AC1478" s="43"/>
      <c r="AD1478" s="43"/>
      <c r="AE1478" s="43"/>
      <c r="AF1478" s="43"/>
      <c r="AG1478" s="43"/>
      <c r="AH1478" s="43"/>
      <c r="AI1478" s="43"/>
      <c r="AJ1478" s="43"/>
      <c r="AK1478" s="43"/>
      <c r="AL1478" s="43"/>
      <c r="AM1478" s="43"/>
      <c r="AN1478" s="43"/>
      <c r="AO1478" s="43"/>
      <c r="AP1478" s="43"/>
      <c r="AQ1478" s="43"/>
      <c r="AR1478" s="261" t="e">
        <v>#N/A</v>
      </c>
    </row>
    <row r="1479" spans="1:44" s="261" customFormat="1">
      <c r="A1479" s="43">
        <v>122264</v>
      </c>
      <c r="B1479" s="43" t="s">
        <v>3767</v>
      </c>
      <c r="C1479" s="43" t="s">
        <v>323</v>
      </c>
      <c r="D1479" s="43" t="s">
        <v>324</v>
      </c>
      <c r="E1479" s="43" t="s">
        <v>323</v>
      </c>
      <c r="F1479" s="43" t="s">
        <v>324</v>
      </c>
      <c r="G1479" s="43" t="s">
        <v>324</v>
      </c>
      <c r="H1479" s="43" t="s">
        <v>323</v>
      </c>
      <c r="I1479" s="43" t="s">
        <v>323</v>
      </c>
      <c r="J1479" s="43" t="s">
        <v>323</v>
      </c>
      <c r="K1479" s="43" t="s">
        <v>323</v>
      </c>
      <c r="L1479" s="43" t="s">
        <v>323</v>
      </c>
      <c r="M1479" s="43"/>
      <c r="N1479" s="43"/>
      <c r="O1479" s="43"/>
      <c r="P1479" s="43"/>
      <c r="Q1479" s="43"/>
      <c r="R1479" s="43"/>
      <c r="S1479" s="43"/>
      <c r="T1479" s="43"/>
      <c r="U1479" s="43"/>
      <c r="V1479" s="43"/>
      <c r="W1479" s="43"/>
      <c r="X1479" s="43"/>
      <c r="Y1479" s="43"/>
      <c r="Z1479" s="43"/>
      <c r="AA1479" s="43"/>
      <c r="AB1479" s="43"/>
      <c r="AC1479" s="43"/>
      <c r="AD1479" s="43"/>
      <c r="AE1479" s="43"/>
      <c r="AF1479" s="43"/>
      <c r="AG1479" s="43"/>
      <c r="AH1479" s="43"/>
      <c r="AI1479" s="43"/>
      <c r="AJ1479" s="43"/>
      <c r="AK1479" s="43"/>
      <c r="AL1479" s="43"/>
      <c r="AM1479" s="43"/>
      <c r="AN1479" s="43"/>
      <c r="AO1479" s="43"/>
      <c r="AP1479" s="43"/>
      <c r="AQ1479" s="43"/>
      <c r="AR1479" s="261" t="e">
        <v>#N/A</v>
      </c>
    </row>
    <row r="1480" spans="1:44" s="261" customFormat="1">
      <c r="A1480" s="43">
        <v>122272</v>
      </c>
      <c r="B1480" s="43" t="s">
        <v>3767</v>
      </c>
      <c r="C1480" s="43" t="s">
        <v>323</v>
      </c>
      <c r="D1480" s="43" t="s">
        <v>324</v>
      </c>
      <c r="E1480" s="43" t="s">
        <v>324</v>
      </c>
      <c r="F1480" s="43" t="s">
        <v>324</v>
      </c>
      <c r="G1480" s="43" t="s">
        <v>323</v>
      </c>
      <c r="H1480" s="43" t="s">
        <v>323</v>
      </c>
      <c r="I1480" s="43" t="s">
        <v>323</v>
      </c>
      <c r="J1480" s="43" t="s">
        <v>323</v>
      </c>
      <c r="K1480" s="43" t="s">
        <v>323</v>
      </c>
      <c r="L1480" s="43" t="s">
        <v>323</v>
      </c>
      <c r="M1480" s="43"/>
      <c r="N1480" s="43"/>
      <c r="O1480" s="43"/>
      <c r="P1480" s="43"/>
      <c r="Q1480" s="43"/>
      <c r="R1480" s="43"/>
      <c r="S1480" s="43"/>
      <c r="T1480" s="43"/>
      <c r="U1480" s="43"/>
      <c r="V1480" s="43"/>
      <c r="W1480" s="43"/>
      <c r="X1480" s="43"/>
      <c r="Y1480" s="43"/>
      <c r="Z1480" s="43"/>
      <c r="AA1480" s="43"/>
      <c r="AB1480" s="43"/>
      <c r="AC1480" s="43"/>
      <c r="AD1480" s="43"/>
      <c r="AE1480" s="43"/>
      <c r="AF1480" s="43"/>
      <c r="AG1480" s="43"/>
      <c r="AH1480" s="43"/>
      <c r="AI1480" s="43"/>
      <c r="AJ1480" s="43"/>
      <c r="AK1480" s="43"/>
      <c r="AL1480" s="43"/>
      <c r="AM1480" s="43"/>
      <c r="AN1480" s="43"/>
      <c r="AO1480" s="43"/>
      <c r="AP1480" s="43"/>
      <c r="AQ1480" s="43"/>
      <c r="AR1480" s="261" t="e">
        <v>#N/A</v>
      </c>
    </row>
    <row r="1481" spans="1:44" s="261" customFormat="1">
      <c r="A1481" s="43">
        <v>122284</v>
      </c>
      <c r="B1481" s="43" t="s">
        <v>3767</v>
      </c>
      <c r="C1481" s="43" t="s">
        <v>323</v>
      </c>
      <c r="D1481" s="43" t="s">
        <v>324</v>
      </c>
      <c r="E1481" s="43" t="s">
        <v>324</v>
      </c>
      <c r="F1481" s="43" t="s">
        <v>323</v>
      </c>
      <c r="G1481" s="43" t="s">
        <v>323</v>
      </c>
      <c r="H1481" s="43" t="s">
        <v>323</v>
      </c>
      <c r="I1481" s="43" t="s">
        <v>323</v>
      </c>
      <c r="J1481" s="43" t="s">
        <v>323</v>
      </c>
      <c r="K1481" s="43" t="s">
        <v>323</v>
      </c>
      <c r="L1481" s="43" t="s">
        <v>323</v>
      </c>
      <c r="M1481" s="43"/>
      <c r="N1481" s="43"/>
      <c r="O1481" s="43"/>
      <c r="P1481" s="43"/>
      <c r="Q1481" s="43"/>
      <c r="R1481" s="43"/>
      <c r="S1481" s="43"/>
      <c r="T1481" s="43"/>
      <c r="U1481" s="43"/>
      <c r="V1481" s="43"/>
      <c r="W1481" s="43"/>
      <c r="X1481" s="43"/>
      <c r="Y1481" s="43"/>
      <c r="Z1481" s="43"/>
      <c r="AA1481" s="43"/>
      <c r="AB1481" s="43"/>
      <c r="AC1481" s="43"/>
      <c r="AD1481" s="43"/>
      <c r="AE1481" s="43"/>
      <c r="AF1481" s="43"/>
      <c r="AG1481" s="43"/>
      <c r="AH1481" s="43"/>
      <c r="AI1481" s="43"/>
      <c r="AJ1481" s="43"/>
      <c r="AK1481" s="43"/>
      <c r="AL1481" s="43"/>
      <c r="AM1481" s="43"/>
      <c r="AN1481" s="43"/>
      <c r="AO1481" s="43"/>
      <c r="AP1481" s="43"/>
      <c r="AQ1481" s="43"/>
      <c r="AR1481" s="261" t="e">
        <v>#N/A</v>
      </c>
    </row>
    <row r="1482" spans="1:44" s="261" customFormat="1">
      <c r="A1482" s="43">
        <v>122295</v>
      </c>
      <c r="B1482" s="43" t="s">
        <v>3767</v>
      </c>
      <c r="C1482" s="43" t="s">
        <v>323</v>
      </c>
      <c r="D1482" s="43" t="s">
        <v>324</v>
      </c>
      <c r="E1482" s="43" t="s">
        <v>323</v>
      </c>
      <c r="F1482" s="43" t="s">
        <v>324</v>
      </c>
      <c r="G1482" s="43" t="s">
        <v>324</v>
      </c>
      <c r="H1482" s="43" t="s">
        <v>323</v>
      </c>
      <c r="I1482" s="43" t="s">
        <v>323</v>
      </c>
      <c r="J1482" s="43" t="s">
        <v>323</v>
      </c>
      <c r="K1482" s="43" t="s">
        <v>323</v>
      </c>
      <c r="L1482" s="43" t="s">
        <v>323</v>
      </c>
      <c r="M1482" s="43"/>
      <c r="N1482" s="43"/>
      <c r="O1482" s="43"/>
      <c r="P1482" s="43"/>
      <c r="Q1482" s="43"/>
      <c r="R1482" s="43"/>
      <c r="S1482" s="43"/>
      <c r="T1482" s="43"/>
      <c r="U1482" s="43"/>
      <c r="V1482" s="43"/>
      <c r="W1482" s="43"/>
      <c r="X1482" s="43"/>
      <c r="Y1482" s="43"/>
      <c r="Z1482" s="43"/>
      <c r="AA1482" s="43"/>
      <c r="AB1482" s="43"/>
      <c r="AC1482" s="43"/>
      <c r="AD1482" s="43"/>
      <c r="AE1482" s="43"/>
      <c r="AF1482" s="43"/>
      <c r="AG1482" s="43"/>
      <c r="AH1482" s="43"/>
      <c r="AI1482" s="43"/>
      <c r="AJ1482" s="43"/>
      <c r="AK1482" s="43"/>
      <c r="AL1482" s="43"/>
      <c r="AM1482" s="43"/>
      <c r="AN1482" s="43"/>
      <c r="AO1482" s="43"/>
      <c r="AP1482" s="43"/>
      <c r="AQ1482" s="43"/>
      <c r="AR1482" s="261" t="e">
        <v>#N/A</v>
      </c>
    </row>
    <row r="1483" spans="1:44" s="261" customFormat="1">
      <c r="A1483" s="43">
        <v>122300</v>
      </c>
      <c r="B1483" s="43" t="s">
        <v>3767</v>
      </c>
      <c r="C1483" s="43" t="s">
        <v>323</v>
      </c>
      <c r="D1483" s="43" t="s">
        <v>324</v>
      </c>
      <c r="E1483" s="43" t="s">
        <v>324</v>
      </c>
      <c r="F1483" s="43" t="s">
        <v>324</v>
      </c>
      <c r="G1483" s="43" t="s">
        <v>324</v>
      </c>
      <c r="H1483" s="43" t="s">
        <v>323</v>
      </c>
      <c r="I1483" s="43" t="s">
        <v>323</v>
      </c>
      <c r="J1483" s="43" t="s">
        <v>323</v>
      </c>
      <c r="K1483" s="43" t="s">
        <v>323</v>
      </c>
      <c r="L1483" s="43" t="s">
        <v>323</v>
      </c>
      <c r="M1483" s="43"/>
      <c r="N1483" s="43"/>
      <c r="O1483" s="43"/>
      <c r="P1483" s="43"/>
      <c r="Q1483" s="43"/>
      <c r="R1483" s="43"/>
      <c r="S1483" s="43"/>
      <c r="T1483" s="43"/>
      <c r="U1483" s="43"/>
      <c r="V1483" s="43"/>
      <c r="W1483" s="43"/>
      <c r="X1483" s="43"/>
      <c r="Y1483" s="43"/>
      <c r="Z1483" s="43"/>
      <c r="AA1483" s="43"/>
      <c r="AB1483" s="43"/>
      <c r="AC1483" s="43"/>
      <c r="AD1483" s="43"/>
      <c r="AE1483" s="43"/>
      <c r="AF1483" s="43"/>
      <c r="AG1483" s="43"/>
      <c r="AH1483" s="43"/>
      <c r="AI1483" s="43"/>
      <c r="AJ1483" s="43"/>
      <c r="AK1483" s="43"/>
      <c r="AL1483" s="43"/>
      <c r="AM1483" s="43"/>
      <c r="AN1483" s="43"/>
      <c r="AO1483" s="43"/>
      <c r="AP1483" s="43"/>
      <c r="AQ1483" s="43"/>
      <c r="AR1483" s="261" t="e">
        <v>#N/A</v>
      </c>
    </row>
    <row r="1484" spans="1:44" s="261" customFormat="1">
      <c r="A1484" s="43">
        <v>122311</v>
      </c>
      <c r="B1484" s="43" t="s">
        <v>3767</v>
      </c>
      <c r="C1484" s="43" t="s">
        <v>323</v>
      </c>
      <c r="D1484" s="43" t="s">
        <v>324</v>
      </c>
      <c r="E1484" s="43" t="s">
        <v>324</v>
      </c>
      <c r="F1484" s="43" t="s">
        <v>323</v>
      </c>
      <c r="G1484" s="43" t="s">
        <v>323</v>
      </c>
      <c r="H1484" s="43" t="s">
        <v>323</v>
      </c>
      <c r="I1484" s="43" t="s">
        <v>323</v>
      </c>
      <c r="J1484" s="43" t="s">
        <v>323</v>
      </c>
      <c r="K1484" s="43" t="s">
        <v>323</v>
      </c>
      <c r="L1484" s="43" t="s">
        <v>323</v>
      </c>
      <c r="M1484" s="43"/>
      <c r="N1484" s="43"/>
      <c r="O1484" s="43"/>
      <c r="P1484" s="43"/>
      <c r="Q1484" s="43"/>
      <c r="R1484" s="43"/>
      <c r="S1484" s="43"/>
      <c r="T1484" s="43"/>
      <c r="U1484" s="43"/>
      <c r="V1484" s="43"/>
      <c r="W1484" s="43"/>
      <c r="X1484" s="43"/>
      <c r="Y1484" s="43"/>
      <c r="Z1484" s="43"/>
      <c r="AA1484" s="43"/>
      <c r="AB1484" s="43"/>
      <c r="AC1484" s="43"/>
      <c r="AD1484" s="43"/>
      <c r="AE1484" s="43"/>
      <c r="AF1484" s="43"/>
      <c r="AG1484" s="43"/>
      <c r="AH1484" s="43"/>
      <c r="AI1484" s="43"/>
      <c r="AJ1484" s="43"/>
      <c r="AK1484" s="43"/>
      <c r="AL1484" s="43"/>
      <c r="AM1484" s="43"/>
      <c r="AN1484" s="43"/>
      <c r="AO1484" s="43"/>
      <c r="AP1484" s="43"/>
      <c r="AQ1484" s="43"/>
      <c r="AR1484" s="261" t="e">
        <v>#N/A</v>
      </c>
    </row>
    <row r="1485" spans="1:44" s="261" customFormat="1">
      <c r="A1485" s="43">
        <v>122312</v>
      </c>
      <c r="B1485" s="43" t="s">
        <v>3767</v>
      </c>
      <c r="C1485" s="43" t="s">
        <v>323</v>
      </c>
      <c r="D1485" s="43" t="s">
        <v>323</v>
      </c>
      <c r="E1485" s="43" t="s">
        <v>323</v>
      </c>
      <c r="F1485" s="43" t="s">
        <v>324</v>
      </c>
      <c r="G1485" s="43" t="s">
        <v>324</v>
      </c>
      <c r="H1485" s="43" t="s">
        <v>323</v>
      </c>
      <c r="I1485" s="43" t="s">
        <v>323</v>
      </c>
      <c r="J1485" s="43" t="s">
        <v>323</v>
      </c>
      <c r="K1485" s="43" t="s">
        <v>323</v>
      </c>
      <c r="L1485" s="43" t="s">
        <v>323</v>
      </c>
      <c r="M1485" s="43"/>
      <c r="N1485" s="43"/>
      <c r="O1485" s="43"/>
      <c r="P1485" s="43"/>
      <c r="Q1485" s="43"/>
      <c r="R1485" s="43"/>
      <c r="S1485" s="43"/>
      <c r="T1485" s="43"/>
      <c r="U1485" s="43"/>
      <c r="V1485" s="43"/>
      <c r="W1485" s="43"/>
      <c r="X1485" s="43"/>
      <c r="Y1485" s="43"/>
      <c r="Z1485" s="43"/>
      <c r="AA1485" s="43"/>
      <c r="AB1485" s="43"/>
      <c r="AC1485" s="43"/>
      <c r="AD1485" s="43"/>
      <c r="AE1485" s="43"/>
      <c r="AF1485" s="43"/>
      <c r="AG1485" s="43"/>
      <c r="AH1485" s="43"/>
      <c r="AI1485" s="43"/>
      <c r="AJ1485" s="43"/>
      <c r="AK1485" s="43"/>
      <c r="AL1485" s="43"/>
      <c r="AM1485" s="43"/>
      <c r="AN1485" s="43"/>
      <c r="AO1485" s="43"/>
      <c r="AP1485" s="43"/>
      <c r="AQ1485" s="43"/>
      <c r="AR1485" s="261" t="e">
        <v>#N/A</v>
      </c>
    </row>
    <row r="1486" spans="1:44" s="261" customFormat="1">
      <c r="A1486" s="43">
        <v>122319</v>
      </c>
      <c r="B1486" s="43" t="s">
        <v>3767</v>
      </c>
      <c r="C1486" s="43" t="s">
        <v>323</v>
      </c>
      <c r="D1486" s="43" t="s">
        <v>324</v>
      </c>
      <c r="E1486" s="43" t="s">
        <v>324</v>
      </c>
      <c r="F1486" s="43" t="s">
        <v>323</v>
      </c>
      <c r="G1486" s="43" t="s">
        <v>323</v>
      </c>
      <c r="H1486" s="43" t="s">
        <v>323</v>
      </c>
      <c r="I1486" s="43" t="s">
        <v>323</v>
      </c>
      <c r="J1486" s="43" t="s">
        <v>323</v>
      </c>
      <c r="K1486" s="43" t="s">
        <v>323</v>
      </c>
      <c r="L1486" s="43" t="s">
        <v>323</v>
      </c>
      <c r="M1486" s="43"/>
      <c r="N1486" s="43"/>
      <c r="O1486" s="43"/>
      <c r="P1486" s="43"/>
      <c r="Q1486" s="43"/>
      <c r="R1486" s="43"/>
      <c r="S1486" s="43"/>
      <c r="T1486" s="43"/>
      <c r="U1486" s="43"/>
      <c r="V1486" s="43"/>
      <c r="W1486" s="43"/>
      <c r="X1486" s="43"/>
      <c r="Y1486" s="43"/>
      <c r="Z1486" s="43"/>
      <c r="AA1486" s="43"/>
      <c r="AB1486" s="43"/>
      <c r="AC1486" s="43"/>
      <c r="AD1486" s="43"/>
      <c r="AE1486" s="43"/>
      <c r="AF1486" s="43"/>
      <c r="AG1486" s="43"/>
      <c r="AH1486" s="43"/>
      <c r="AI1486" s="43"/>
      <c r="AJ1486" s="43"/>
      <c r="AK1486" s="43"/>
      <c r="AL1486" s="43"/>
      <c r="AM1486" s="43"/>
      <c r="AN1486" s="43"/>
      <c r="AO1486" s="43"/>
      <c r="AP1486" s="43"/>
      <c r="AQ1486" s="43"/>
      <c r="AR1486" s="261" t="e">
        <v>#N/A</v>
      </c>
    </row>
    <row r="1487" spans="1:44" s="261" customFormat="1">
      <c r="A1487" s="43">
        <v>122325</v>
      </c>
      <c r="B1487" s="43" t="s">
        <v>3767</v>
      </c>
      <c r="C1487" s="43" t="s">
        <v>323</v>
      </c>
      <c r="D1487" s="43" t="s">
        <v>324</v>
      </c>
      <c r="E1487" s="43" t="s">
        <v>323</v>
      </c>
      <c r="F1487" s="43" t="s">
        <v>324</v>
      </c>
      <c r="G1487" s="43" t="s">
        <v>323</v>
      </c>
      <c r="H1487" s="43" t="s">
        <v>323</v>
      </c>
      <c r="I1487" s="43" t="s">
        <v>323</v>
      </c>
      <c r="J1487" s="43" t="s">
        <v>323</v>
      </c>
      <c r="K1487" s="43" t="s">
        <v>323</v>
      </c>
      <c r="L1487" s="43" t="s">
        <v>323</v>
      </c>
      <c r="M1487" s="43"/>
      <c r="N1487" s="43"/>
      <c r="O1487" s="43"/>
      <c r="P1487" s="43"/>
      <c r="Q1487" s="43"/>
      <c r="R1487" s="43"/>
      <c r="S1487" s="43"/>
      <c r="T1487" s="43"/>
      <c r="U1487" s="43"/>
      <c r="V1487" s="43"/>
      <c r="W1487" s="43"/>
      <c r="X1487" s="43"/>
      <c r="Y1487" s="43"/>
      <c r="Z1487" s="43"/>
      <c r="AA1487" s="43"/>
      <c r="AB1487" s="43"/>
      <c r="AC1487" s="43"/>
      <c r="AD1487" s="43"/>
      <c r="AE1487" s="43"/>
      <c r="AF1487" s="43"/>
      <c r="AG1487" s="43"/>
      <c r="AH1487" s="43"/>
      <c r="AI1487" s="43"/>
      <c r="AJ1487" s="43"/>
      <c r="AK1487" s="43"/>
      <c r="AL1487" s="43"/>
      <c r="AM1487" s="43"/>
      <c r="AN1487" s="43"/>
      <c r="AO1487" s="43"/>
      <c r="AP1487" s="43"/>
      <c r="AQ1487" s="43"/>
      <c r="AR1487" s="261" t="e">
        <v>#N/A</v>
      </c>
    </row>
    <row r="1488" spans="1:44" s="261" customFormat="1">
      <c r="A1488" s="43">
        <v>122341</v>
      </c>
      <c r="B1488" s="43" t="s">
        <v>3767</v>
      </c>
      <c r="C1488" s="43" t="s">
        <v>323</v>
      </c>
      <c r="D1488" s="43" t="s">
        <v>323</v>
      </c>
      <c r="E1488" s="43" t="s">
        <v>324</v>
      </c>
      <c r="F1488" s="43" t="s">
        <v>324</v>
      </c>
      <c r="G1488" s="43" t="s">
        <v>324</v>
      </c>
      <c r="H1488" s="43" t="s">
        <v>323</v>
      </c>
      <c r="I1488" s="43" t="s">
        <v>323</v>
      </c>
      <c r="J1488" s="43" t="s">
        <v>323</v>
      </c>
      <c r="K1488" s="43" t="s">
        <v>323</v>
      </c>
      <c r="L1488" s="43" t="s">
        <v>323</v>
      </c>
      <c r="M1488" s="43"/>
      <c r="N1488" s="43"/>
      <c r="O1488" s="43"/>
      <c r="P1488" s="43"/>
      <c r="Q1488" s="43"/>
      <c r="R1488" s="43"/>
      <c r="S1488" s="43"/>
      <c r="T1488" s="43"/>
      <c r="U1488" s="43"/>
      <c r="V1488" s="43"/>
      <c r="W1488" s="43"/>
      <c r="X1488" s="43"/>
      <c r="Y1488" s="43"/>
      <c r="Z1488" s="43"/>
      <c r="AA1488" s="43"/>
      <c r="AB1488" s="43"/>
      <c r="AC1488" s="43"/>
      <c r="AD1488" s="43"/>
      <c r="AE1488" s="43"/>
      <c r="AF1488" s="43"/>
      <c r="AG1488" s="43"/>
      <c r="AH1488" s="43"/>
      <c r="AI1488" s="43"/>
      <c r="AJ1488" s="43"/>
      <c r="AK1488" s="43"/>
      <c r="AL1488" s="43"/>
      <c r="AM1488" s="43"/>
      <c r="AN1488" s="43"/>
      <c r="AO1488" s="43"/>
      <c r="AP1488" s="43"/>
      <c r="AQ1488" s="43"/>
      <c r="AR1488" s="261" t="e">
        <v>#N/A</v>
      </c>
    </row>
    <row r="1489" spans="1:44" s="261" customFormat="1">
      <c r="A1489" s="43">
        <v>122350</v>
      </c>
      <c r="B1489" s="43" t="s">
        <v>3767</v>
      </c>
      <c r="C1489" s="43" t="s">
        <v>323</v>
      </c>
      <c r="D1489" s="43" t="s">
        <v>323</v>
      </c>
      <c r="E1489" s="43" t="s">
        <v>324</v>
      </c>
      <c r="F1489" s="43" t="s">
        <v>324</v>
      </c>
      <c r="G1489" s="43" t="s">
        <v>323</v>
      </c>
      <c r="H1489" s="43" t="s">
        <v>323</v>
      </c>
      <c r="I1489" s="43" t="s">
        <v>323</v>
      </c>
      <c r="J1489" s="43" t="s">
        <v>323</v>
      </c>
      <c r="K1489" s="43" t="s">
        <v>323</v>
      </c>
      <c r="L1489" s="43" t="s">
        <v>323</v>
      </c>
      <c r="M1489" s="43"/>
      <c r="N1489" s="43"/>
      <c r="O1489" s="43"/>
      <c r="P1489" s="43"/>
      <c r="Q1489" s="43"/>
      <c r="R1489" s="43"/>
      <c r="S1489" s="43"/>
      <c r="T1489" s="43"/>
      <c r="U1489" s="43"/>
      <c r="V1489" s="43"/>
      <c r="W1489" s="43"/>
      <c r="X1489" s="43"/>
      <c r="Y1489" s="43"/>
      <c r="Z1489" s="43"/>
      <c r="AA1489" s="43"/>
      <c r="AB1489" s="43"/>
      <c r="AC1489" s="43"/>
      <c r="AD1489" s="43"/>
      <c r="AE1489" s="43"/>
      <c r="AF1489" s="43"/>
      <c r="AG1489" s="43"/>
      <c r="AH1489" s="43"/>
      <c r="AI1489" s="43"/>
      <c r="AJ1489" s="43"/>
      <c r="AK1489" s="43"/>
      <c r="AL1489" s="43"/>
      <c r="AM1489" s="43"/>
      <c r="AN1489" s="43"/>
      <c r="AO1489" s="43"/>
      <c r="AP1489" s="43"/>
      <c r="AQ1489" s="43"/>
      <c r="AR1489" s="261" t="e">
        <v>#N/A</v>
      </c>
    </row>
    <row r="1490" spans="1:44" s="261" customFormat="1">
      <c r="A1490" s="43">
        <v>122355</v>
      </c>
      <c r="B1490" s="43" t="s">
        <v>3767</v>
      </c>
      <c r="C1490" s="43" t="s">
        <v>323</v>
      </c>
      <c r="D1490" s="43" t="s">
        <v>324</v>
      </c>
      <c r="E1490" s="43" t="s">
        <v>323</v>
      </c>
      <c r="F1490" s="43" t="s">
        <v>324</v>
      </c>
      <c r="G1490" s="43" t="s">
        <v>323</v>
      </c>
      <c r="H1490" s="43" t="s">
        <v>323</v>
      </c>
      <c r="I1490" s="43" t="s">
        <v>323</v>
      </c>
      <c r="J1490" s="43" t="s">
        <v>323</v>
      </c>
      <c r="K1490" s="43" t="s">
        <v>323</v>
      </c>
      <c r="L1490" s="43" t="s">
        <v>323</v>
      </c>
      <c r="M1490" s="43"/>
      <c r="N1490" s="43"/>
      <c r="O1490" s="43"/>
      <c r="P1490" s="43"/>
      <c r="Q1490" s="43"/>
      <c r="R1490" s="43"/>
      <c r="S1490" s="43"/>
      <c r="T1490" s="43"/>
      <c r="U1490" s="43"/>
      <c r="V1490" s="43"/>
      <c r="W1490" s="43"/>
      <c r="X1490" s="43"/>
      <c r="Y1490" s="43"/>
      <c r="Z1490" s="43"/>
      <c r="AA1490" s="43"/>
      <c r="AB1490" s="43"/>
      <c r="AC1490" s="43"/>
      <c r="AD1490" s="43"/>
      <c r="AE1490" s="43"/>
      <c r="AF1490" s="43"/>
      <c r="AG1490" s="43"/>
      <c r="AH1490" s="43"/>
      <c r="AI1490" s="43"/>
      <c r="AJ1490" s="43"/>
      <c r="AK1490" s="43"/>
      <c r="AL1490" s="43"/>
      <c r="AM1490" s="43"/>
      <c r="AN1490" s="43"/>
      <c r="AO1490" s="43"/>
      <c r="AP1490" s="43"/>
      <c r="AQ1490" s="43"/>
      <c r="AR1490" s="261" t="e">
        <v>#N/A</v>
      </c>
    </row>
    <row r="1491" spans="1:44" s="261" customFormat="1">
      <c r="A1491" s="43">
        <v>122377</v>
      </c>
      <c r="B1491" s="43" t="s">
        <v>3767</v>
      </c>
      <c r="C1491" s="43" t="s">
        <v>323</v>
      </c>
      <c r="D1491" s="43" t="s">
        <v>324</v>
      </c>
      <c r="E1491" s="43" t="s">
        <v>324</v>
      </c>
      <c r="F1491" s="43" t="s">
        <v>323</v>
      </c>
      <c r="G1491" s="43" t="s">
        <v>323</v>
      </c>
      <c r="H1491" s="43" t="s">
        <v>323</v>
      </c>
      <c r="I1491" s="43" t="s">
        <v>323</v>
      </c>
      <c r="J1491" s="43" t="s">
        <v>323</v>
      </c>
      <c r="K1491" s="43" t="s">
        <v>323</v>
      </c>
      <c r="L1491" s="43" t="s">
        <v>323</v>
      </c>
      <c r="M1491" s="43"/>
      <c r="N1491" s="43"/>
      <c r="O1491" s="43"/>
      <c r="P1491" s="43"/>
      <c r="Q1491" s="43"/>
      <c r="R1491" s="43"/>
      <c r="S1491" s="43"/>
      <c r="T1491" s="43"/>
      <c r="U1491" s="43"/>
      <c r="V1491" s="43"/>
      <c r="W1491" s="43"/>
      <c r="X1491" s="43"/>
      <c r="Y1491" s="43"/>
      <c r="Z1491" s="43"/>
      <c r="AA1491" s="43"/>
      <c r="AB1491" s="43"/>
      <c r="AC1491" s="43"/>
      <c r="AD1491" s="43"/>
      <c r="AE1491" s="43"/>
      <c r="AF1491" s="43"/>
      <c r="AG1491" s="43"/>
      <c r="AH1491" s="43"/>
      <c r="AI1491" s="43"/>
      <c r="AJ1491" s="43"/>
      <c r="AK1491" s="43"/>
      <c r="AL1491" s="43"/>
      <c r="AM1491" s="43"/>
      <c r="AN1491" s="43"/>
      <c r="AO1491" s="43"/>
      <c r="AP1491" s="43"/>
      <c r="AQ1491" s="43"/>
      <c r="AR1491" s="261" t="e">
        <v>#N/A</v>
      </c>
    </row>
    <row r="1492" spans="1:44" s="261" customFormat="1">
      <c r="A1492" s="43">
        <v>122392</v>
      </c>
      <c r="B1492" s="43" t="s">
        <v>3767</v>
      </c>
      <c r="C1492" s="43" t="s">
        <v>323</v>
      </c>
      <c r="D1492" s="43" t="s">
        <v>324</v>
      </c>
      <c r="E1492" s="43" t="s">
        <v>324</v>
      </c>
      <c r="F1492" s="43" t="s">
        <v>323</v>
      </c>
      <c r="G1492" s="43" t="s">
        <v>323</v>
      </c>
      <c r="H1492" s="43" t="s">
        <v>323</v>
      </c>
      <c r="I1492" s="43" t="s">
        <v>323</v>
      </c>
      <c r="J1492" s="43" t="s">
        <v>323</v>
      </c>
      <c r="K1492" s="43" t="s">
        <v>323</v>
      </c>
      <c r="L1492" s="43" t="s">
        <v>323</v>
      </c>
      <c r="M1492" s="43"/>
      <c r="N1492" s="43"/>
      <c r="O1492" s="43"/>
      <c r="P1492" s="43"/>
      <c r="Q1492" s="43"/>
      <c r="R1492" s="43"/>
      <c r="S1492" s="43"/>
      <c r="T1492" s="43"/>
      <c r="U1492" s="43"/>
      <c r="V1492" s="43"/>
      <c r="W1492" s="43"/>
      <c r="X1492" s="43"/>
      <c r="Y1492" s="43"/>
      <c r="Z1492" s="43"/>
      <c r="AA1492" s="43"/>
      <c r="AB1492" s="43"/>
      <c r="AC1492" s="43"/>
      <c r="AD1492" s="43"/>
      <c r="AE1492" s="43"/>
      <c r="AF1492" s="43"/>
      <c r="AG1492" s="43"/>
      <c r="AH1492" s="43"/>
      <c r="AI1492" s="43"/>
      <c r="AJ1492" s="43"/>
      <c r="AK1492" s="43"/>
      <c r="AL1492" s="43"/>
      <c r="AM1492" s="43"/>
      <c r="AN1492" s="43"/>
      <c r="AO1492" s="43"/>
      <c r="AP1492" s="43"/>
      <c r="AQ1492" s="43"/>
      <c r="AR1492" s="261" t="e">
        <v>#N/A</v>
      </c>
    </row>
    <row r="1493" spans="1:44" s="261" customFormat="1">
      <c r="A1493" s="43">
        <v>122396</v>
      </c>
      <c r="B1493" s="43" t="s">
        <v>3767</v>
      </c>
      <c r="C1493" s="43" t="s">
        <v>323</v>
      </c>
      <c r="D1493" s="43" t="s">
        <v>324</v>
      </c>
      <c r="E1493" s="43" t="s">
        <v>323</v>
      </c>
      <c r="F1493" s="43" t="s">
        <v>324</v>
      </c>
      <c r="G1493" s="43" t="s">
        <v>324</v>
      </c>
      <c r="H1493" s="43" t="s">
        <v>323</v>
      </c>
      <c r="I1493" s="43" t="s">
        <v>323</v>
      </c>
      <c r="J1493" s="43" t="s">
        <v>323</v>
      </c>
      <c r="K1493" s="43" t="s">
        <v>323</v>
      </c>
      <c r="L1493" s="43" t="s">
        <v>323</v>
      </c>
      <c r="M1493" s="43"/>
      <c r="N1493" s="43"/>
      <c r="O1493" s="43"/>
      <c r="P1493" s="43"/>
      <c r="Q1493" s="43"/>
      <c r="R1493" s="43"/>
      <c r="S1493" s="43"/>
      <c r="T1493" s="43"/>
      <c r="U1493" s="43"/>
      <c r="V1493" s="43"/>
      <c r="W1493" s="43"/>
      <c r="X1493" s="43"/>
      <c r="Y1493" s="43"/>
      <c r="Z1493" s="43"/>
      <c r="AA1493" s="43"/>
      <c r="AB1493" s="43"/>
      <c r="AC1493" s="43"/>
      <c r="AD1493" s="43"/>
      <c r="AE1493" s="43"/>
      <c r="AF1493" s="43"/>
      <c r="AG1493" s="43"/>
      <c r="AH1493" s="43"/>
      <c r="AI1493" s="43"/>
      <c r="AJ1493" s="43"/>
      <c r="AK1493" s="43"/>
      <c r="AL1493" s="43"/>
      <c r="AM1493" s="43"/>
      <c r="AN1493" s="43"/>
      <c r="AO1493" s="43"/>
      <c r="AP1493" s="43"/>
      <c r="AQ1493" s="43"/>
      <c r="AR1493" s="261" t="e">
        <v>#N/A</v>
      </c>
    </row>
    <row r="1494" spans="1:44" s="261" customFormat="1">
      <c r="A1494" s="43">
        <v>122400</v>
      </c>
      <c r="B1494" s="43" t="s">
        <v>3767</v>
      </c>
      <c r="C1494" s="43" t="s">
        <v>323</v>
      </c>
      <c r="D1494" s="43" t="s">
        <v>324</v>
      </c>
      <c r="E1494" s="43" t="s">
        <v>323</v>
      </c>
      <c r="F1494" s="43" t="s">
        <v>324</v>
      </c>
      <c r="G1494" s="43" t="s">
        <v>323</v>
      </c>
      <c r="H1494" s="43" t="s">
        <v>323</v>
      </c>
      <c r="I1494" s="43" t="s">
        <v>323</v>
      </c>
      <c r="J1494" s="43" t="s">
        <v>323</v>
      </c>
      <c r="K1494" s="43" t="s">
        <v>323</v>
      </c>
      <c r="L1494" s="43" t="s">
        <v>323</v>
      </c>
      <c r="M1494" s="43"/>
      <c r="N1494" s="43"/>
      <c r="O1494" s="43"/>
      <c r="P1494" s="43"/>
      <c r="Q1494" s="43"/>
      <c r="R1494" s="43"/>
      <c r="S1494" s="43"/>
      <c r="T1494" s="43"/>
      <c r="U1494" s="43"/>
      <c r="V1494" s="43"/>
      <c r="W1494" s="43"/>
      <c r="X1494" s="43"/>
      <c r="Y1494" s="43"/>
      <c r="Z1494" s="43"/>
      <c r="AA1494" s="43"/>
      <c r="AB1494" s="43"/>
      <c r="AC1494" s="43"/>
      <c r="AD1494" s="43"/>
      <c r="AE1494" s="43"/>
      <c r="AF1494" s="43"/>
      <c r="AG1494" s="43"/>
      <c r="AH1494" s="43"/>
      <c r="AI1494" s="43"/>
      <c r="AJ1494" s="43"/>
      <c r="AK1494" s="43"/>
      <c r="AL1494" s="43"/>
      <c r="AM1494" s="43"/>
      <c r="AN1494" s="43"/>
      <c r="AO1494" s="43"/>
      <c r="AP1494" s="43"/>
      <c r="AQ1494" s="43"/>
      <c r="AR1494" s="261" t="e">
        <v>#N/A</v>
      </c>
    </row>
    <row r="1495" spans="1:44" s="261" customFormat="1">
      <c r="A1495" s="43">
        <v>122402</v>
      </c>
      <c r="B1495" s="43" t="s">
        <v>3767</v>
      </c>
      <c r="C1495" s="43" t="s">
        <v>323</v>
      </c>
      <c r="D1495" s="43" t="s">
        <v>324</v>
      </c>
      <c r="E1495" s="43" t="s">
        <v>324</v>
      </c>
      <c r="F1495" s="43" t="s">
        <v>323</v>
      </c>
      <c r="G1495" s="43" t="s">
        <v>324</v>
      </c>
      <c r="H1495" s="43" t="s">
        <v>323</v>
      </c>
      <c r="I1495" s="43" t="s">
        <v>323</v>
      </c>
      <c r="J1495" s="43" t="s">
        <v>323</v>
      </c>
      <c r="K1495" s="43" t="s">
        <v>323</v>
      </c>
      <c r="L1495" s="43" t="s">
        <v>323</v>
      </c>
      <c r="M1495" s="43"/>
      <c r="N1495" s="43"/>
      <c r="O1495" s="43"/>
      <c r="P1495" s="43"/>
      <c r="Q1495" s="43"/>
      <c r="R1495" s="43"/>
      <c r="S1495" s="43"/>
      <c r="T1495" s="43"/>
      <c r="U1495" s="43"/>
      <c r="V1495" s="43"/>
      <c r="W1495" s="43"/>
      <c r="X1495" s="43"/>
      <c r="Y1495" s="43"/>
      <c r="Z1495" s="43"/>
      <c r="AA1495" s="43"/>
      <c r="AB1495" s="43"/>
      <c r="AC1495" s="43"/>
      <c r="AD1495" s="43"/>
      <c r="AE1495" s="43"/>
      <c r="AF1495" s="43"/>
      <c r="AG1495" s="43"/>
      <c r="AH1495" s="43"/>
      <c r="AI1495" s="43"/>
      <c r="AJ1495" s="43"/>
      <c r="AK1495" s="43"/>
      <c r="AL1495" s="43"/>
      <c r="AM1495" s="43"/>
      <c r="AN1495" s="43"/>
      <c r="AO1495" s="43"/>
      <c r="AP1495" s="43"/>
      <c r="AQ1495" s="43"/>
      <c r="AR1495" s="261" t="e">
        <v>#N/A</v>
      </c>
    </row>
    <row r="1496" spans="1:44" s="261" customFormat="1">
      <c r="A1496" s="43">
        <v>122404</v>
      </c>
      <c r="B1496" s="43" t="s">
        <v>3767</v>
      </c>
      <c r="C1496" s="43" t="s">
        <v>323</v>
      </c>
      <c r="D1496" s="43" t="s">
        <v>324</v>
      </c>
      <c r="E1496" s="43" t="s">
        <v>324</v>
      </c>
      <c r="F1496" s="43" t="s">
        <v>323</v>
      </c>
      <c r="G1496" s="43" t="s">
        <v>323</v>
      </c>
      <c r="H1496" s="43" t="s">
        <v>323</v>
      </c>
      <c r="I1496" s="43" t="s">
        <v>323</v>
      </c>
      <c r="J1496" s="43" t="s">
        <v>323</v>
      </c>
      <c r="K1496" s="43" t="s">
        <v>323</v>
      </c>
      <c r="L1496" s="43" t="s">
        <v>323</v>
      </c>
      <c r="M1496" s="43"/>
      <c r="N1496" s="43"/>
      <c r="O1496" s="43"/>
      <c r="P1496" s="43"/>
      <c r="Q1496" s="43"/>
      <c r="R1496" s="43"/>
      <c r="S1496" s="43"/>
      <c r="T1496" s="43"/>
      <c r="U1496" s="43"/>
      <c r="V1496" s="43"/>
      <c r="W1496" s="43"/>
      <c r="X1496" s="43"/>
      <c r="Y1496" s="43"/>
      <c r="Z1496" s="43"/>
      <c r="AA1496" s="43"/>
      <c r="AB1496" s="43"/>
      <c r="AC1496" s="43"/>
      <c r="AD1496" s="43"/>
      <c r="AE1496" s="43"/>
      <c r="AF1496" s="43"/>
      <c r="AG1496" s="43"/>
      <c r="AH1496" s="43"/>
      <c r="AI1496" s="43"/>
      <c r="AJ1496" s="43"/>
      <c r="AK1496" s="43"/>
      <c r="AL1496" s="43"/>
      <c r="AM1496" s="43"/>
      <c r="AN1496" s="43"/>
      <c r="AO1496" s="43"/>
      <c r="AP1496" s="43"/>
      <c r="AQ1496" s="43"/>
      <c r="AR1496" s="261" t="e">
        <v>#N/A</v>
      </c>
    </row>
    <row r="1497" spans="1:44" s="261" customFormat="1">
      <c r="A1497" s="43">
        <v>122411</v>
      </c>
      <c r="B1497" s="43" t="s">
        <v>3767</v>
      </c>
      <c r="C1497" s="43" t="s">
        <v>323</v>
      </c>
      <c r="D1497" s="43" t="s">
        <v>324</v>
      </c>
      <c r="E1497" s="43" t="s">
        <v>323</v>
      </c>
      <c r="F1497" s="43" t="s">
        <v>324</v>
      </c>
      <c r="G1497" s="43" t="s">
        <v>323</v>
      </c>
      <c r="H1497" s="43" t="s">
        <v>323</v>
      </c>
      <c r="I1497" s="43" t="s">
        <v>323</v>
      </c>
      <c r="J1497" s="43" t="s">
        <v>323</v>
      </c>
      <c r="K1497" s="43" t="s">
        <v>323</v>
      </c>
      <c r="L1497" s="43" t="s">
        <v>323</v>
      </c>
      <c r="M1497" s="43"/>
      <c r="N1497" s="43"/>
      <c r="O1497" s="43"/>
      <c r="P1497" s="43"/>
      <c r="Q1497" s="43"/>
      <c r="R1497" s="43"/>
      <c r="S1497" s="43"/>
      <c r="T1497" s="43"/>
      <c r="U1497" s="43"/>
      <c r="V1497" s="43"/>
      <c r="W1497" s="43"/>
      <c r="X1497" s="43"/>
      <c r="Y1497" s="43"/>
      <c r="Z1497" s="43"/>
      <c r="AA1497" s="43"/>
      <c r="AB1497" s="43"/>
      <c r="AC1497" s="43"/>
      <c r="AD1497" s="43"/>
      <c r="AE1497" s="43"/>
      <c r="AF1497" s="43"/>
      <c r="AG1497" s="43"/>
      <c r="AH1497" s="43"/>
      <c r="AI1497" s="43"/>
      <c r="AJ1497" s="43"/>
      <c r="AK1497" s="43"/>
      <c r="AL1497" s="43"/>
      <c r="AM1497" s="43"/>
      <c r="AN1497" s="43"/>
      <c r="AO1497" s="43"/>
      <c r="AP1497" s="43"/>
      <c r="AQ1497" s="43"/>
      <c r="AR1497" s="261" t="e">
        <v>#N/A</v>
      </c>
    </row>
    <row r="1498" spans="1:44" s="261" customFormat="1">
      <c r="A1498" s="43">
        <v>122423</v>
      </c>
      <c r="B1498" s="43" t="s">
        <v>3767</v>
      </c>
      <c r="C1498" s="43" t="s">
        <v>323</v>
      </c>
      <c r="D1498" s="43" t="s">
        <v>324</v>
      </c>
      <c r="E1498" s="43" t="s">
        <v>324</v>
      </c>
      <c r="F1498" s="43" t="s">
        <v>324</v>
      </c>
      <c r="G1498" s="43" t="s">
        <v>323</v>
      </c>
      <c r="H1498" s="43" t="s">
        <v>323</v>
      </c>
      <c r="I1498" s="43" t="s">
        <v>323</v>
      </c>
      <c r="J1498" s="43" t="s">
        <v>323</v>
      </c>
      <c r="K1498" s="43" t="s">
        <v>323</v>
      </c>
      <c r="L1498" s="43" t="s">
        <v>323</v>
      </c>
      <c r="M1498" s="43"/>
      <c r="N1498" s="43"/>
      <c r="O1498" s="43"/>
      <c r="P1498" s="43"/>
      <c r="Q1498" s="43"/>
      <c r="R1498" s="43"/>
      <c r="S1498" s="43"/>
      <c r="T1498" s="43"/>
      <c r="U1498" s="43"/>
      <c r="V1498" s="43"/>
      <c r="W1498" s="43"/>
      <c r="X1498" s="43"/>
      <c r="Y1498" s="43"/>
      <c r="Z1498" s="43"/>
      <c r="AA1498" s="43"/>
      <c r="AB1498" s="43"/>
      <c r="AC1498" s="43"/>
      <c r="AD1498" s="43"/>
      <c r="AE1498" s="43"/>
      <c r="AF1498" s="43"/>
      <c r="AG1498" s="43"/>
      <c r="AH1498" s="43"/>
      <c r="AI1498" s="43"/>
      <c r="AJ1498" s="43"/>
      <c r="AK1498" s="43"/>
      <c r="AL1498" s="43"/>
      <c r="AM1498" s="43"/>
      <c r="AN1498" s="43"/>
      <c r="AO1498" s="43"/>
      <c r="AP1498" s="43"/>
      <c r="AQ1498" s="43"/>
      <c r="AR1498" s="261" t="e">
        <v>#N/A</v>
      </c>
    </row>
    <row r="1499" spans="1:44" s="261" customFormat="1">
      <c r="A1499" s="43">
        <v>122428</v>
      </c>
      <c r="B1499" s="43" t="s">
        <v>3767</v>
      </c>
      <c r="C1499" s="43" t="s">
        <v>323</v>
      </c>
      <c r="D1499" s="43" t="s">
        <v>324</v>
      </c>
      <c r="E1499" s="43" t="s">
        <v>323</v>
      </c>
      <c r="F1499" s="43" t="s">
        <v>324</v>
      </c>
      <c r="G1499" s="43" t="s">
        <v>324</v>
      </c>
      <c r="H1499" s="43" t="s">
        <v>323</v>
      </c>
      <c r="I1499" s="43" t="s">
        <v>323</v>
      </c>
      <c r="J1499" s="43" t="s">
        <v>323</v>
      </c>
      <c r="K1499" s="43" t="s">
        <v>323</v>
      </c>
      <c r="L1499" s="43" t="s">
        <v>323</v>
      </c>
      <c r="M1499" s="43"/>
      <c r="N1499" s="43"/>
      <c r="O1499" s="43"/>
      <c r="P1499" s="43"/>
      <c r="Q1499" s="43"/>
      <c r="R1499" s="43"/>
      <c r="S1499" s="43"/>
      <c r="T1499" s="43"/>
      <c r="U1499" s="43"/>
      <c r="V1499" s="43"/>
      <c r="W1499" s="43"/>
      <c r="X1499" s="43"/>
      <c r="Y1499" s="43"/>
      <c r="Z1499" s="43"/>
      <c r="AA1499" s="43"/>
      <c r="AB1499" s="43"/>
      <c r="AC1499" s="43"/>
      <c r="AD1499" s="43"/>
      <c r="AE1499" s="43"/>
      <c r="AF1499" s="43"/>
      <c r="AG1499" s="43"/>
      <c r="AH1499" s="43"/>
      <c r="AI1499" s="43"/>
      <c r="AJ1499" s="43"/>
      <c r="AK1499" s="43"/>
      <c r="AL1499" s="43"/>
      <c r="AM1499" s="43"/>
      <c r="AN1499" s="43"/>
      <c r="AO1499" s="43"/>
      <c r="AP1499" s="43"/>
      <c r="AQ1499" s="43"/>
      <c r="AR1499" s="261" t="e">
        <v>#N/A</v>
      </c>
    </row>
    <row r="1500" spans="1:44" s="261" customFormat="1">
      <c r="A1500" s="43">
        <v>120505</v>
      </c>
      <c r="B1500" s="43" t="s">
        <v>3767</v>
      </c>
      <c r="C1500" s="43" t="s">
        <v>324</v>
      </c>
      <c r="D1500" s="43" t="s">
        <v>324</v>
      </c>
      <c r="E1500" s="43" t="s">
        <v>323</v>
      </c>
      <c r="F1500" s="43" t="s">
        <v>322</v>
      </c>
      <c r="G1500" s="43" t="s">
        <v>324</v>
      </c>
      <c r="H1500" s="43" t="s">
        <v>324</v>
      </c>
      <c r="I1500" s="43" t="s">
        <v>323</v>
      </c>
      <c r="J1500" s="43" t="s">
        <v>323</v>
      </c>
      <c r="K1500" s="43" t="s">
        <v>323</v>
      </c>
      <c r="L1500" s="43" t="s">
        <v>323</v>
      </c>
      <c r="M1500" s="43"/>
      <c r="N1500" s="43"/>
      <c r="O1500" s="43"/>
      <c r="P1500" s="43"/>
      <c r="Q1500" s="43"/>
      <c r="R1500" s="43"/>
      <c r="S1500" s="43"/>
      <c r="T1500" s="43"/>
      <c r="U1500" s="43"/>
      <c r="V1500" s="43"/>
      <c r="W1500" s="43"/>
      <c r="X1500" s="43"/>
      <c r="Y1500" s="43"/>
      <c r="Z1500" s="43"/>
      <c r="AA1500" s="43"/>
      <c r="AB1500" s="43"/>
      <c r="AC1500" s="43"/>
      <c r="AD1500" s="43"/>
      <c r="AE1500" s="43"/>
      <c r="AF1500" s="43"/>
      <c r="AG1500" s="43"/>
      <c r="AH1500" s="43"/>
      <c r="AI1500" s="43"/>
      <c r="AJ1500" s="43"/>
      <c r="AK1500" s="43"/>
      <c r="AL1500" s="43"/>
      <c r="AM1500" s="43"/>
      <c r="AN1500" s="43"/>
      <c r="AO1500" s="43"/>
      <c r="AP1500" s="43"/>
      <c r="AQ1500" s="43"/>
      <c r="AR1500" s="261" t="e">
        <v>#N/A</v>
      </c>
    </row>
    <row r="1501" spans="1:44" s="261" customFormat="1">
      <c r="A1501" s="43">
        <v>120642</v>
      </c>
      <c r="B1501" s="43" t="s">
        <v>3767</v>
      </c>
      <c r="C1501" s="43" t="s">
        <v>324</v>
      </c>
      <c r="D1501" s="43" t="s">
        <v>322</v>
      </c>
      <c r="E1501" s="43" t="s">
        <v>324</v>
      </c>
      <c r="F1501" s="43" t="s">
        <v>322</v>
      </c>
      <c r="G1501" s="43" t="s">
        <v>323</v>
      </c>
      <c r="H1501" s="43" t="s">
        <v>324</v>
      </c>
      <c r="I1501" s="43" t="s">
        <v>324</v>
      </c>
      <c r="J1501" s="43" t="s">
        <v>324</v>
      </c>
      <c r="K1501" s="43" t="s">
        <v>324</v>
      </c>
      <c r="L1501" s="43" t="s">
        <v>323</v>
      </c>
      <c r="M1501" s="43"/>
      <c r="N1501" s="43"/>
      <c r="O1501" s="43"/>
      <c r="P1501" s="43"/>
      <c r="Q1501" s="43"/>
      <c r="R1501" s="43"/>
      <c r="S1501" s="43"/>
      <c r="T1501" s="43"/>
      <c r="U1501" s="43"/>
      <c r="V1501" s="43"/>
      <c r="W1501" s="43"/>
      <c r="X1501" s="43"/>
      <c r="Y1501" s="43"/>
      <c r="Z1501" s="43"/>
      <c r="AA1501" s="43"/>
      <c r="AB1501" s="43"/>
      <c r="AC1501" s="43"/>
      <c r="AD1501" s="43"/>
      <c r="AE1501" s="43"/>
      <c r="AF1501" s="43"/>
      <c r="AG1501" s="43"/>
      <c r="AH1501" s="43"/>
      <c r="AI1501" s="43"/>
      <c r="AJ1501" s="43"/>
      <c r="AK1501" s="43"/>
      <c r="AL1501" s="43"/>
      <c r="AM1501" s="43"/>
      <c r="AN1501" s="43"/>
      <c r="AO1501" s="43"/>
      <c r="AP1501" s="43"/>
      <c r="AQ1501" s="43"/>
      <c r="AR1501" s="261" t="e">
        <v>#N/A</v>
      </c>
    </row>
    <row r="1502" spans="1:44" s="261" customFormat="1">
      <c r="A1502" s="43">
        <v>120390</v>
      </c>
      <c r="B1502" s="43" t="s">
        <v>3767</v>
      </c>
      <c r="C1502" s="43" t="s">
        <v>324</v>
      </c>
      <c r="D1502" s="43" t="s">
        <v>322</v>
      </c>
      <c r="E1502" s="43" t="s">
        <v>324</v>
      </c>
      <c r="F1502" s="43" t="s">
        <v>322</v>
      </c>
      <c r="G1502" s="43" t="s">
        <v>324</v>
      </c>
      <c r="H1502" s="43" t="s">
        <v>323</v>
      </c>
      <c r="I1502" s="43" t="s">
        <v>323</v>
      </c>
      <c r="J1502" s="43" t="s">
        <v>323</v>
      </c>
      <c r="K1502" s="43" t="s">
        <v>323</v>
      </c>
      <c r="L1502" s="43" t="s">
        <v>324</v>
      </c>
      <c r="M1502" s="43"/>
      <c r="N1502" s="43"/>
      <c r="O1502" s="43"/>
      <c r="P1502" s="43"/>
      <c r="Q1502" s="43"/>
      <c r="R1502" s="43"/>
      <c r="S1502" s="43"/>
      <c r="T1502" s="43"/>
      <c r="U1502" s="43"/>
      <c r="V1502" s="43"/>
      <c r="W1502" s="43"/>
      <c r="X1502" s="43"/>
      <c r="Y1502" s="43"/>
      <c r="Z1502" s="43"/>
      <c r="AA1502" s="43"/>
      <c r="AB1502" s="43"/>
      <c r="AC1502" s="43"/>
      <c r="AD1502" s="43"/>
      <c r="AE1502" s="43"/>
      <c r="AF1502" s="43"/>
      <c r="AG1502" s="43"/>
      <c r="AH1502" s="43"/>
      <c r="AI1502" s="43"/>
      <c r="AJ1502" s="43"/>
      <c r="AK1502" s="43"/>
      <c r="AL1502" s="43"/>
      <c r="AM1502" s="43"/>
      <c r="AN1502" s="43"/>
      <c r="AO1502" s="43"/>
      <c r="AP1502" s="43"/>
      <c r="AQ1502" s="43"/>
      <c r="AR1502" s="261" t="e">
        <v>#N/A</v>
      </c>
    </row>
    <row r="1503" spans="1:44" s="261" customFormat="1">
      <c r="A1503" s="43">
        <v>118810</v>
      </c>
      <c r="B1503" s="43" t="s">
        <v>3767</v>
      </c>
      <c r="C1503" s="43" t="s">
        <v>324</v>
      </c>
      <c r="D1503" s="43" t="s">
        <v>322</v>
      </c>
      <c r="E1503" s="43" t="s">
        <v>322</v>
      </c>
      <c r="F1503" s="43" t="s">
        <v>324</v>
      </c>
      <c r="G1503" s="43" t="s">
        <v>322</v>
      </c>
      <c r="H1503" s="43" t="s">
        <v>322</v>
      </c>
      <c r="I1503" s="43" t="s">
        <v>322</v>
      </c>
      <c r="J1503" s="43" t="s">
        <v>324</v>
      </c>
      <c r="K1503" s="43" t="s">
        <v>324</v>
      </c>
      <c r="L1503" s="43" t="s">
        <v>324</v>
      </c>
      <c r="M1503" s="43"/>
      <c r="N1503" s="43"/>
      <c r="O1503" s="43"/>
      <c r="P1503" s="43"/>
      <c r="Q1503" s="43"/>
      <c r="R1503" s="43"/>
      <c r="S1503" s="43"/>
      <c r="T1503" s="43"/>
      <c r="U1503" s="43"/>
      <c r="V1503" s="43"/>
      <c r="W1503" s="43"/>
      <c r="X1503" s="43"/>
      <c r="Y1503" s="43"/>
      <c r="Z1503" s="43"/>
      <c r="AA1503" s="43"/>
      <c r="AB1503" s="43"/>
      <c r="AC1503" s="43"/>
      <c r="AD1503" s="43"/>
      <c r="AE1503" s="43"/>
      <c r="AF1503" s="43"/>
      <c r="AG1503" s="43"/>
      <c r="AH1503" s="43"/>
      <c r="AI1503" s="43"/>
      <c r="AJ1503" s="43"/>
      <c r="AK1503" s="43"/>
      <c r="AL1503" s="43"/>
      <c r="AM1503" s="43"/>
      <c r="AN1503" s="43"/>
      <c r="AO1503" s="43"/>
      <c r="AP1503" s="43"/>
      <c r="AQ1503" s="43"/>
      <c r="AR1503" s="261" t="e">
        <v>#N/A</v>
      </c>
    </row>
    <row r="1504" spans="1:44" s="261" customFormat="1">
      <c r="A1504" s="43">
        <v>120404</v>
      </c>
      <c r="B1504" s="43" t="s">
        <v>3767</v>
      </c>
      <c r="C1504" s="43" t="s">
        <v>324</v>
      </c>
      <c r="D1504" s="43" t="s">
        <v>324</v>
      </c>
      <c r="E1504" s="43" t="s">
        <v>324</v>
      </c>
      <c r="F1504" s="43" t="s">
        <v>322</v>
      </c>
      <c r="G1504" s="43" t="s">
        <v>323</v>
      </c>
      <c r="H1504" s="43" t="s">
        <v>324</v>
      </c>
      <c r="I1504" s="43" t="s">
        <v>323</v>
      </c>
      <c r="J1504" s="43" t="s">
        <v>323</v>
      </c>
      <c r="K1504" s="43" t="s">
        <v>323</v>
      </c>
      <c r="L1504" s="43" t="s">
        <v>323</v>
      </c>
      <c r="M1504" s="43"/>
      <c r="N1504" s="43"/>
      <c r="O1504" s="43"/>
      <c r="P1504" s="43"/>
      <c r="Q1504" s="43"/>
      <c r="R1504" s="43"/>
      <c r="S1504" s="43"/>
      <c r="T1504" s="43"/>
      <c r="U1504" s="43"/>
      <c r="V1504" s="43"/>
      <c r="W1504" s="43"/>
      <c r="X1504" s="43"/>
      <c r="Y1504" s="43"/>
      <c r="Z1504" s="43"/>
      <c r="AA1504" s="43"/>
      <c r="AB1504" s="43"/>
      <c r="AC1504" s="43"/>
      <c r="AD1504" s="43"/>
      <c r="AE1504" s="43"/>
      <c r="AF1504" s="43"/>
      <c r="AG1504" s="43"/>
      <c r="AH1504" s="43"/>
      <c r="AI1504" s="43"/>
      <c r="AJ1504" s="43"/>
      <c r="AK1504" s="43"/>
      <c r="AL1504" s="43"/>
      <c r="AM1504" s="43"/>
      <c r="AN1504" s="43"/>
      <c r="AO1504" s="43"/>
      <c r="AP1504" s="43"/>
      <c r="AQ1504" s="43"/>
      <c r="AR1504" s="261" t="e">
        <v>#N/A</v>
      </c>
    </row>
    <row r="1505" spans="1:44" s="261" customFormat="1">
      <c r="A1505" s="43">
        <v>120358</v>
      </c>
      <c r="B1505" s="43" t="s">
        <v>3767</v>
      </c>
      <c r="C1505" s="43" t="s">
        <v>324</v>
      </c>
      <c r="D1505" s="43" t="s">
        <v>324</v>
      </c>
      <c r="E1505" s="43" t="s">
        <v>324</v>
      </c>
      <c r="F1505" s="43" t="s">
        <v>324</v>
      </c>
      <c r="G1505" s="43" t="s">
        <v>323</v>
      </c>
      <c r="H1505" s="43" t="s">
        <v>323</v>
      </c>
      <c r="I1505" s="43" t="s">
        <v>323</v>
      </c>
      <c r="J1505" s="43" t="s">
        <v>323</v>
      </c>
      <c r="K1505" s="43" t="s">
        <v>323</v>
      </c>
      <c r="L1505" s="43" t="s">
        <v>323</v>
      </c>
      <c r="M1505" s="43"/>
      <c r="N1505" s="43"/>
      <c r="O1505" s="43"/>
      <c r="P1505" s="43"/>
      <c r="Q1505" s="43"/>
      <c r="R1505" s="43"/>
      <c r="S1505" s="43"/>
      <c r="T1505" s="43"/>
      <c r="U1505" s="43"/>
      <c r="V1505" s="43"/>
      <c r="W1505" s="43"/>
      <c r="X1505" s="43"/>
      <c r="Y1505" s="43"/>
      <c r="Z1505" s="43"/>
      <c r="AA1505" s="43"/>
      <c r="AB1505" s="43"/>
      <c r="AC1505" s="43"/>
      <c r="AD1505" s="43"/>
      <c r="AE1505" s="43"/>
      <c r="AF1505" s="43"/>
      <c r="AG1505" s="43"/>
      <c r="AH1505" s="43"/>
      <c r="AI1505" s="43"/>
      <c r="AJ1505" s="43"/>
      <c r="AK1505" s="43"/>
      <c r="AL1505" s="43"/>
      <c r="AM1505" s="43"/>
      <c r="AN1505" s="43"/>
      <c r="AO1505" s="43"/>
      <c r="AP1505" s="43"/>
      <c r="AQ1505" s="43"/>
      <c r="AR1505" s="261" t="e">
        <v>#N/A</v>
      </c>
    </row>
    <row r="1506" spans="1:44" s="261" customFormat="1">
      <c r="A1506" s="43">
        <v>118021</v>
      </c>
      <c r="B1506" s="43" t="s">
        <v>3767</v>
      </c>
      <c r="C1506" s="43" t="s">
        <v>324</v>
      </c>
      <c r="D1506" s="43" t="s">
        <v>324</v>
      </c>
      <c r="E1506" s="43" t="s">
        <v>324</v>
      </c>
      <c r="F1506" s="43" t="s">
        <v>324</v>
      </c>
      <c r="G1506" s="43" t="s">
        <v>323</v>
      </c>
      <c r="H1506" s="43" t="s">
        <v>323</v>
      </c>
      <c r="I1506" s="43" t="s">
        <v>323</v>
      </c>
      <c r="J1506" s="43" t="s">
        <v>323</v>
      </c>
      <c r="K1506" s="43" t="s">
        <v>323</v>
      </c>
      <c r="L1506" s="43" t="s">
        <v>323</v>
      </c>
      <c r="M1506" s="43"/>
      <c r="N1506" s="43"/>
      <c r="O1506" s="43"/>
      <c r="P1506" s="43"/>
      <c r="Q1506" s="43"/>
      <c r="R1506" s="43"/>
      <c r="S1506" s="43"/>
      <c r="T1506" s="43"/>
      <c r="U1506" s="43"/>
      <c r="V1506" s="43"/>
      <c r="W1506" s="43"/>
      <c r="X1506" s="43"/>
      <c r="Y1506" s="43"/>
      <c r="Z1506" s="43"/>
      <c r="AA1506" s="43"/>
      <c r="AB1506" s="43"/>
      <c r="AC1506" s="43"/>
      <c r="AD1506" s="43"/>
      <c r="AE1506" s="43"/>
      <c r="AF1506" s="43"/>
      <c r="AG1506" s="43"/>
      <c r="AH1506" s="43"/>
      <c r="AI1506" s="43"/>
      <c r="AJ1506" s="43"/>
      <c r="AK1506" s="43"/>
      <c r="AL1506" s="43"/>
      <c r="AM1506" s="43"/>
      <c r="AN1506" s="43"/>
      <c r="AO1506" s="43"/>
      <c r="AP1506" s="43"/>
      <c r="AQ1506" s="43"/>
      <c r="AR1506" s="261" t="e">
        <v>#N/A</v>
      </c>
    </row>
    <row r="1507" spans="1:44" s="261" customFormat="1">
      <c r="A1507" s="43">
        <v>117994</v>
      </c>
      <c r="B1507" s="43" t="s">
        <v>3767</v>
      </c>
      <c r="C1507" s="43" t="s">
        <v>324</v>
      </c>
      <c r="D1507" s="43" t="s">
        <v>322</v>
      </c>
      <c r="E1507" s="43" t="s">
        <v>324</v>
      </c>
      <c r="F1507" s="43" t="s">
        <v>322</v>
      </c>
      <c r="G1507" s="43" t="s">
        <v>324</v>
      </c>
      <c r="H1507" s="43" t="s">
        <v>323</v>
      </c>
      <c r="I1507" s="43" t="s">
        <v>323</v>
      </c>
      <c r="J1507" s="43" t="s">
        <v>323</v>
      </c>
      <c r="K1507" s="43" t="s">
        <v>323</v>
      </c>
      <c r="L1507" s="43" t="s">
        <v>323</v>
      </c>
      <c r="M1507" s="43"/>
      <c r="N1507" s="43"/>
      <c r="O1507" s="43"/>
      <c r="P1507" s="43"/>
      <c r="Q1507" s="43"/>
      <c r="R1507" s="43"/>
      <c r="S1507" s="43"/>
      <c r="T1507" s="43"/>
      <c r="U1507" s="43"/>
      <c r="V1507" s="43"/>
      <c r="W1507" s="43"/>
      <c r="X1507" s="43"/>
      <c r="Y1507" s="43"/>
      <c r="Z1507" s="43"/>
      <c r="AA1507" s="43"/>
      <c r="AB1507" s="43"/>
      <c r="AC1507" s="43"/>
      <c r="AD1507" s="43"/>
      <c r="AE1507" s="43"/>
      <c r="AF1507" s="43"/>
      <c r="AG1507" s="43"/>
      <c r="AH1507" s="43"/>
      <c r="AI1507" s="43"/>
      <c r="AJ1507" s="43"/>
      <c r="AK1507" s="43"/>
      <c r="AL1507" s="43"/>
      <c r="AM1507" s="43"/>
      <c r="AN1507" s="43"/>
      <c r="AO1507" s="43"/>
      <c r="AP1507" s="43"/>
      <c r="AQ1507" s="43"/>
      <c r="AR1507" s="261" t="e">
        <v>#N/A</v>
      </c>
    </row>
    <row r="1508" spans="1:44" s="261" customFormat="1">
      <c r="A1508" s="43">
        <v>119158</v>
      </c>
      <c r="B1508" s="43" t="s">
        <v>3767</v>
      </c>
      <c r="C1508" s="43" t="s">
        <v>324</v>
      </c>
      <c r="D1508" s="43" t="s">
        <v>324</v>
      </c>
      <c r="E1508" s="43" t="s">
        <v>324</v>
      </c>
      <c r="F1508" s="43" t="s">
        <v>324</v>
      </c>
      <c r="G1508" s="43" t="s">
        <v>324</v>
      </c>
      <c r="H1508" s="43" t="s">
        <v>323</v>
      </c>
      <c r="I1508" s="43" t="s">
        <v>323</v>
      </c>
      <c r="J1508" s="43" t="s">
        <v>323</v>
      </c>
      <c r="K1508" s="43" t="s">
        <v>323</v>
      </c>
      <c r="L1508" s="43" t="s">
        <v>323</v>
      </c>
      <c r="M1508" s="43"/>
      <c r="N1508" s="43"/>
      <c r="O1508" s="43"/>
      <c r="P1508" s="43"/>
      <c r="Q1508" s="43"/>
      <c r="R1508" s="43"/>
      <c r="S1508" s="43"/>
      <c r="T1508" s="43"/>
      <c r="U1508" s="43"/>
      <c r="V1508" s="43"/>
      <c r="W1508" s="43"/>
      <c r="X1508" s="43"/>
      <c r="Y1508" s="43"/>
      <c r="Z1508" s="43"/>
      <c r="AA1508" s="43"/>
      <c r="AB1508" s="43"/>
      <c r="AC1508" s="43"/>
      <c r="AD1508" s="43"/>
      <c r="AE1508" s="43"/>
      <c r="AF1508" s="43"/>
      <c r="AG1508" s="43"/>
      <c r="AH1508" s="43"/>
      <c r="AI1508" s="43"/>
      <c r="AJ1508" s="43"/>
      <c r="AK1508" s="43"/>
      <c r="AL1508" s="43"/>
      <c r="AM1508" s="43"/>
      <c r="AN1508" s="43"/>
      <c r="AO1508" s="43"/>
      <c r="AP1508" s="43"/>
      <c r="AQ1508" s="43"/>
      <c r="AR1508" s="261" t="e">
        <v>#N/A</v>
      </c>
    </row>
    <row r="1509" spans="1:44" s="261" customFormat="1">
      <c r="A1509" s="43">
        <v>120731</v>
      </c>
      <c r="B1509" s="43" t="s">
        <v>3767</v>
      </c>
      <c r="C1509" s="43" t="s">
        <v>324</v>
      </c>
      <c r="D1509" s="43" t="s">
        <v>324</v>
      </c>
      <c r="E1509" s="43" t="s">
        <v>322</v>
      </c>
      <c r="F1509" s="43" t="s">
        <v>322</v>
      </c>
      <c r="G1509" s="43" t="s">
        <v>324</v>
      </c>
      <c r="H1509" s="43" t="s">
        <v>324</v>
      </c>
      <c r="I1509" s="43" t="s">
        <v>323</v>
      </c>
      <c r="J1509" s="43" t="s">
        <v>323</v>
      </c>
      <c r="K1509" s="43" t="s">
        <v>323</v>
      </c>
      <c r="L1509" s="43" t="s">
        <v>323</v>
      </c>
      <c r="M1509" s="43"/>
      <c r="N1509" s="43"/>
      <c r="O1509" s="43"/>
      <c r="P1509" s="43"/>
      <c r="Q1509" s="43"/>
      <c r="R1509" s="43"/>
      <c r="S1509" s="43"/>
      <c r="T1509" s="43"/>
      <c r="U1509" s="43"/>
      <c r="V1509" s="43"/>
      <c r="W1509" s="43"/>
      <c r="X1509" s="43"/>
      <c r="Y1509" s="43"/>
      <c r="Z1509" s="43"/>
      <c r="AA1509" s="43"/>
      <c r="AB1509" s="43"/>
      <c r="AC1509" s="43"/>
      <c r="AD1509" s="43"/>
      <c r="AE1509" s="43"/>
      <c r="AF1509" s="43"/>
      <c r="AG1509" s="43"/>
      <c r="AH1509" s="43"/>
      <c r="AI1509" s="43"/>
      <c r="AJ1509" s="43"/>
      <c r="AK1509" s="43"/>
      <c r="AL1509" s="43"/>
      <c r="AM1509" s="43"/>
      <c r="AN1509" s="43"/>
      <c r="AO1509" s="43"/>
      <c r="AP1509" s="43"/>
      <c r="AQ1509" s="43"/>
      <c r="AR1509" s="261" t="e">
        <v>#N/A</v>
      </c>
    </row>
    <row r="1510" spans="1:44" s="261" customFormat="1">
      <c r="A1510" s="43">
        <v>120523</v>
      </c>
      <c r="B1510" s="43" t="s">
        <v>3767</v>
      </c>
      <c r="C1510" s="43" t="s">
        <v>324</v>
      </c>
      <c r="D1510" s="43" t="s">
        <v>324</v>
      </c>
      <c r="E1510" s="43" t="s">
        <v>324</v>
      </c>
      <c r="F1510" s="43" t="s">
        <v>324</v>
      </c>
      <c r="G1510" s="43" t="s">
        <v>323</v>
      </c>
      <c r="H1510" s="43" t="s">
        <v>324</v>
      </c>
      <c r="I1510" s="43" t="s">
        <v>324</v>
      </c>
      <c r="J1510" s="43" t="s">
        <v>323</v>
      </c>
      <c r="K1510" s="43" t="s">
        <v>324</v>
      </c>
      <c r="L1510" s="43" t="s">
        <v>323</v>
      </c>
      <c r="M1510" s="43"/>
      <c r="N1510" s="43"/>
      <c r="O1510" s="43"/>
      <c r="P1510" s="43"/>
      <c r="Q1510" s="43"/>
      <c r="R1510" s="43"/>
      <c r="S1510" s="43"/>
      <c r="T1510" s="43"/>
      <c r="U1510" s="43"/>
      <c r="V1510" s="43"/>
      <c r="W1510" s="43"/>
      <c r="X1510" s="43"/>
      <c r="Y1510" s="43"/>
      <c r="Z1510" s="43"/>
      <c r="AA1510" s="43"/>
      <c r="AB1510" s="43"/>
      <c r="AC1510" s="43"/>
      <c r="AD1510" s="43"/>
      <c r="AE1510" s="43"/>
      <c r="AF1510" s="43"/>
      <c r="AG1510" s="43"/>
      <c r="AH1510" s="43"/>
      <c r="AI1510" s="43"/>
      <c r="AJ1510" s="43"/>
      <c r="AK1510" s="43"/>
      <c r="AL1510" s="43"/>
      <c r="AM1510" s="43"/>
      <c r="AN1510" s="43"/>
      <c r="AO1510" s="43"/>
      <c r="AP1510" s="43"/>
      <c r="AQ1510" s="43"/>
      <c r="AR1510" s="261" t="e">
        <v>#N/A</v>
      </c>
    </row>
    <row r="1511" spans="1:44" s="261" customFormat="1">
      <c r="A1511" s="43">
        <v>118273</v>
      </c>
      <c r="B1511" s="43" t="s">
        <v>3767</v>
      </c>
      <c r="C1511" s="43" t="s">
        <v>324</v>
      </c>
      <c r="D1511" s="43" t="s">
        <v>324</v>
      </c>
      <c r="E1511" s="43" t="s">
        <v>322</v>
      </c>
      <c r="F1511" s="43" t="s">
        <v>324</v>
      </c>
      <c r="G1511" s="43" t="s">
        <v>324</v>
      </c>
      <c r="H1511" s="43" t="s">
        <v>324</v>
      </c>
      <c r="I1511" s="43" t="s">
        <v>323</v>
      </c>
      <c r="J1511" s="43" t="s">
        <v>324</v>
      </c>
      <c r="K1511" s="43" t="s">
        <v>324</v>
      </c>
      <c r="L1511" s="43" t="s">
        <v>323</v>
      </c>
      <c r="M1511" s="43"/>
      <c r="N1511" s="43"/>
      <c r="O1511" s="43"/>
      <c r="P1511" s="43"/>
      <c r="Q1511" s="43"/>
      <c r="R1511" s="43"/>
      <c r="S1511" s="43"/>
      <c r="T1511" s="43"/>
      <c r="U1511" s="43"/>
      <c r="V1511" s="43"/>
      <c r="W1511" s="43"/>
      <c r="X1511" s="43"/>
      <c r="Y1511" s="43"/>
      <c r="Z1511" s="43"/>
      <c r="AA1511" s="43"/>
      <c r="AB1511" s="43"/>
      <c r="AC1511" s="43"/>
      <c r="AD1511" s="43"/>
      <c r="AE1511" s="43"/>
      <c r="AF1511" s="43"/>
      <c r="AG1511" s="43"/>
      <c r="AH1511" s="43"/>
      <c r="AI1511" s="43"/>
      <c r="AJ1511" s="43"/>
      <c r="AK1511" s="43"/>
      <c r="AL1511" s="43"/>
      <c r="AM1511" s="43"/>
      <c r="AN1511" s="43"/>
      <c r="AO1511" s="43"/>
      <c r="AP1511" s="43"/>
      <c r="AQ1511" s="43"/>
      <c r="AR1511" s="261" t="e">
        <v>#N/A</v>
      </c>
    </row>
    <row r="1512" spans="1:44" s="261" customFormat="1">
      <c r="A1512" s="43">
        <v>120743</v>
      </c>
      <c r="B1512" s="43" t="s">
        <v>3767</v>
      </c>
      <c r="C1512" s="43" t="s">
        <v>324</v>
      </c>
      <c r="D1512" s="43" t="s">
        <v>324</v>
      </c>
      <c r="E1512" s="43" t="s">
        <v>324</v>
      </c>
      <c r="F1512" s="43" t="s">
        <v>322</v>
      </c>
      <c r="G1512" s="43" t="s">
        <v>324</v>
      </c>
      <c r="H1512" s="43" t="s">
        <v>323</v>
      </c>
      <c r="I1512" s="43" t="s">
        <v>323</v>
      </c>
      <c r="J1512" s="43" t="s">
        <v>323</v>
      </c>
      <c r="K1512" s="43" t="s">
        <v>323</v>
      </c>
      <c r="L1512" s="43" t="s">
        <v>323</v>
      </c>
      <c r="M1512" s="43"/>
      <c r="N1512" s="43"/>
      <c r="O1512" s="43"/>
      <c r="P1512" s="43"/>
      <c r="Q1512" s="43"/>
      <c r="R1512" s="43"/>
      <c r="S1512" s="43"/>
      <c r="T1512" s="43"/>
      <c r="U1512" s="43"/>
      <c r="V1512" s="43"/>
      <c r="W1512" s="43"/>
      <c r="X1512" s="43"/>
      <c r="Y1512" s="43"/>
      <c r="Z1512" s="43"/>
      <c r="AA1512" s="43"/>
      <c r="AB1512" s="43"/>
      <c r="AC1512" s="43"/>
      <c r="AD1512" s="43"/>
      <c r="AE1512" s="43"/>
      <c r="AF1512" s="43"/>
      <c r="AG1512" s="43"/>
      <c r="AH1512" s="43"/>
      <c r="AI1512" s="43"/>
      <c r="AJ1512" s="43"/>
      <c r="AK1512" s="43"/>
      <c r="AL1512" s="43"/>
      <c r="AM1512" s="43"/>
      <c r="AN1512" s="43"/>
      <c r="AO1512" s="43"/>
      <c r="AP1512" s="43"/>
      <c r="AQ1512" s="43"/>
      <c r="AR1512" s="261" t="e">
        <v>#N/A</v>
      </c>
    </row>
    <row r="1513" spans="1:44" s="261" customFormat="1">
      <c r="A1513" s="43">
        <v>104114</v>
      </c>
      <c r="B1513" s="43" t="s">
        <v>3767</v>
      </c>
      <c r="C1513" s="43" t="s">
        <v>324</v>
      </c>
      <c r="D1513" s="43" t="s">
        <v>322</v>
      </c>
      <c r="E1513" s="43" t="s">
        <v>322</v>
      </c>
      <c r="F1513" s="43" t="s">
        <v>322</v>
      </c>
      <c r="G1513" s="43" t="s">
        <v>322</v>
      </c>
      <c r="H1513" s="43" t="s">
        <v>322</v>
      </c>
      <c r="I1513" s="43" t="s">
        <v>322</v>
      </c>
      <c r="J1513" s="43" t="s">
        <v>324</v>
      </c>
      <c r="K1513" s="43" t="s">
        <v>322</v>
      </c>
      <c r="L1513" s="43" t="s">
        <v>322</v>
      </c>
      <c r="M1513" s="43"/>
      <c r="N1513" s="43"/>
      <c r="O1513" s="43"/>
      <c r="P1513" s="43"/>
      <c r="Q1513" s="43"/>
      <c r="R1513" s="43"/>
      <c r="S1513" s="43"/>
      <c r="T1513" s="43"/>
      <c r="U1513" s="43"/>
      <c r="V1513" s="43"/>
      <c r="W1513" s="43"/>
      <c r="X1513" s="43"/>
      <c r="Y1513" s="43"/>
      <c r="Z1513" s="43"/>
      <c r="AA1513" s="43"/>
      <c r="AB1513" s="43"/>
      <c r="AC1513" s="43"/>
      <c r="AD1513" s="43"/>
      <c r="AE1513" s="43"/>
      <c r="AF1513" s="43"/>
      <c r="AG1513" s="43"/>
      <c r="AH1513" s="43"/>
      <c r="AI1513" s="43"/>
      <c r="AJ1513" s="43"/>
      <c r="AK1513" s="43"/>
      <c r="AL1513" s="43"/>
      <c r="AM1513" s="43"/>
      <c r="AN1513" s="43"/>
      <c r="AO1513" s="43"/>
      <c r="AP1513" s="43"/>
      <c r="AQ1513" s="43"/>
      <c r="AR1513" s="261" t="e">
        <v>#N/A</v>
      </c>
    </row>
    <row r="1514" spans="1:44" s="261" customFormat="1">
      <c r="A1514" s="43">
        <v>120491</v>
      </c>
      <c r="B1514" s="43" t="s">
        <v>3767</v>
      </c>
      <c r="C1514" s="43" t="s">
        <v>324</v>
      </c>
      <c r="D1514" s="43" t="s">
        <v>323</v>
      </c>
      <c r="E1514" s="43" t="s">
        <v>323</v>
      </c>
      <c r="F1514" s="43" t="s">
        <v>323</v>
      </c>
      <c r="G1514" s="43" t="s">
        <v>324</v>
      </c>
      <c r="H1514" s="43" t="s">
        <v>324</v>
      </c>
      <c r="I1514" s="43" t="s">
        <v>324</v>
      </c>
      <c r="J1514" s="43" t="s">
        <v>323</v>
      </c>
      <c r="K1514" s="43" t="s">
        <v>323</v>
      </c>
      <c r="L1514" s="43" t="s">
        <v>323</v>
      </c>
      <c r="M1514" s="43"/>
      <c r="N1514" s="43"/>
      <c r="O1514" s="43"/>
      <c r="P1514" s="43"/>
      <c r="Q1514" s="43"/>
      <c r="R1514" s="43"/>
      <c r="S1514" s="43"/>
      <c r="T1514" s="43"/>
      <c r="U1514" s="43"/>
      <c r="V1514" s="43"/>
      <c r="W1514" s="43"/>
      <c r="X1514" s="43"/>
      <c r="Y1514" s="43"/>
      <c r="Z1514" s="43"/>
      <c r="AA1514" s="43"/>
      <c r="AB1514" s="43"/>
      <c r="AC1514" s="43"/>
      <c r="AD1514" s="43"/>
      <c r="AE1514" s="43"/>
      <c r="AF1514" s="43"/>
      <c r="AG1514" s="43"/>
      <c r="AH1514" s="43"/>
      <c r="AI1514" s="43"/>
      <c r="AJ1514" s="43"/>
      <c r="AK1514" s="43"/>
      <c r="AL1514" s="43"/>
      <c r="AM1514" s="43"/>
      <c r="AN1514" s="43"/>
      <c r="AO1514" s="43"/>
      <c r="AP1514" s="43"/>
      <c r="AQ1514" s="43"/>
      <c r="AR1514" s="261" t="e">
        <v>#N/A</v>
      </c>
    </row>
    <row r="1515" spans="1:44" s="261" customFormat="1">
      <c r="A1515" s="43">
        <v>121484</v>
      </c>
      <c r="B1515" s="43" t="s">
        <v>3767</v>
      </c>
      <c r="C1515" s="43" t="s">
        <v>324</v>
      </c>
      <c r="D1515" s="43" t="s">
        <v>322</v>
      </c>
      <c r="E1515" s="43" t="s">
        <v>322</v>
      </c>
      <c r="F1515" s="43" t="s">
        <v>324</v>
      </c>
      <c r="G1515" s="43" t="s">
        <v>324</v>
      </c>
      <c r="H1515" s="43" t="s">
        <v>324</v>
      </c>
      <c r="I1515" s="43" t="s">
        <v>324</v>
      </c>
      <c r="J1515" s="43" t="s">
        <v>324</v>
      </c>
      <c r="K1515" s="43" t="s">
        <v>323</v>
      </c>
      <c r="L1515" s="43" t="s">
        <v>324</v>
      </c>
      <c r="M1515" s="43"/>
      <c r="N1515" s="43"/>
      <c r="O1515" s="43"/>
      <c r="P1515" s="43"/>
      <c r="Q1515" s="43"/>
      <c r="R1515" s="43"/>
      <c r="S1515" s="43"/>
      <c r="T1515" s="43"/>
      <c r="U1515" s="43"/>
      <c r="V1515" s="43"/>
      <c r="W1515" s="43"/>
      <c r="X1515" s="43"/>
      <c r="Y1515" s="43"/>
      <c r="Z1515" s="43"/>
      <c r="AA1515" s="43"/>
      <c r="AB1515" s="43"/>
      <c r="AC1515" s="43"/>
      <c r="AD1515" s="43"/>
      <c r="AE1515" s="43"/>
      <c r="AF1515" s="43"/>
      <c r="AG1515" s="43"/>
      <c r="AH1515" s="43"/>
      <c r="AI1515" s="43"/>
      <c r="AJ1515" s="43"/>
      <c r="AK1515" s="43"/>
      <c r="AL1515" s="43"/>
      <c r="AM1515" s="43"/>
      <c r="AN1515" s="43"/>
      <c r="AO1515" s="43"/>
      <c r="AP1515" s="43"/>
      <c r="AQ1515" s="43"/>
      <c r="AR1515" s="261" t="e">
        <v>#N/A</v>
      </c>
    </row>
    <row r="1516" spans="1:44" s="261" customFormat="1">
      <c r="A1516" s="43">
        <v>120865</v>
      </c>
      <c r="B1516" s="43" t="s">
        <v>3767</v>
      </c>
      <c r="C1516" s="43" t="s">
        <v>324</v>
      </c>
      <c r="D1516" s="43" t="s">
        <v>324</v>
      </c>
      <c r="E1516" s="43" t="s">
        <v>322</v>
      </c>
      <c r="F1516" s="43" t="s">
        <v>322</v>
      </c>
      <c r="G1516" s="43" t="s">
        <v>324</v>
      </c>
      <c r="H1516" s="43" t="s">
        <v>324</v>
      </c>
      <c r="I1516" s="43" t="s">
        <v>323</v>
      </c>
      <c r="J1516" s="43" t="s">
        <v>324</v>
      </c>
      <c r="K1516" s="43" t="s">
        <v>323</v>
      </c>
      <c r="L1516" s="43" t="s">
        <v>323</v>
      </c>
      <c r="M1516" s="43"/>
      <c r="N1516" s="43"/>
      <c r="O1516" s="43"/>
      <c r="P1516" s="43"/>
      <c r="Q1516" s="43"/>
      <c r="R1516" s="43"/>
      <c r="S1516" s="43"/>
      <c r="T1516" s="43"/>
      <c r="U1516" s="43"/>
      <c r="V1516" s="43"/>
      <c r="W1516" s="43"/>
      <c r="X1516" s="43"/>
      <c r="Y1516" s="43"/>
      <c r="Z1516" s="43"/>
      <c r="AA1516" s="43"/>
      <c r="AB1516" s="43"/>
      <c r="AC1516" s="43"/>
      <c r="AD1516" s="43"/>
      <c r="AE1516" s="43"/>
      <c r="AF1516" s="43"/>
      <c r="AG1516" s="43"/>
      <c r="AH1516" s="43"/>
      <c r="AI1516" s="43"/>
      <c r="AJ1516" s="43"/>
      <c r="AK1516" s="43"/>
      <c r="AL1516" s="43"/>
      <c r="AM1516" s="43"/>
      <c r="AN1516" s="43"/>
      <c r="AO1516" s="43"/>
      <c r="AP1516" s="43"/>
      <c r="AQ1516" s="43"/>
      <c r="AR1516" s="261" t="e">
        <v>#N/A</v>
      </c>
    </row>
    <row r="1517" spans="1:44" s="261" customFormat="1">
      <c r="A1517" s="43">
        <v>120528</v>
      </c>
      <c r="B1517" s="43" t="s">
        <v>3767</v>
      </c>
      <c r="C1517" s="43" t="s">
        <v>324</v>
      </c>
      <c r="D1517" s="43" t="s">
        <v>322</v>
      </c>
      <c r="E1517" s="43" t="s">
        <v>323</v>
      </c>
      <c r="F1517" s="43" t="s">
        <v>323</v>
      </c>
      <c r="G1517" s="43" t="s">
        <v>324</v>
      </c>
      <c r="H1517" s="43" t="s">
        <v>322</v>
      </c>
      <c r="I1517" s="43" t="s">
        <v>322</v>
      </c>
      <c r="J1517" s="43" t="s">
        <v>322</v>
      </c>
      <c r="K1517" s="43" t="s">
        <v>322</v>
      </c>
      <c r="L1517" s="43" t="s">
        <v>322</v>
      </c>
      <c r="M1517" s="43"/>
      <c r="N1517" s="43"/>
      <c r="O1517" s="43"/>
      <c r="P1517" s="43"/>
      <c r="Q1517" s="43"/>
      <c r="R1517" s="43"/>
      <c r="S1517" s="43"/>
      <c r="T1517" s="43"/>
      <c r="U1517" s="43"/>
      <c r="V1517" s="43"/>
      <c r="W1517" s="43"/>
      <c r="X1517" s="43"/>
      <c r="Y1517" s="43"/>
      <c r="Z1517" s="43"/>
      <c r="AA1517" s="43"/>
      <c r="AB1517" s="43"/>
      <c r="AC1517" s="43"/>
      <c r="AD1517" s="43"/>
      <c r="AE1517" s="43"/>
      <c r="AF1517" s="43"/>
      <c r="AG1517" s="43"/>
      <c r="AH1517" s="43"/>
      <c r="AI1517" s="43"/>
      <c r="AJ1517" s="43"/>
      <c r="AK1517" s="43"/>
      <c r="AL1517" s="43"/>
      <c r="AM1517" s="43"/>
      <c r="AN1517" s="43"/>
      <c r="AO1517" s="43"/>
      <c r="AP1517" s="43"/>
      <c r="AQ1517" s="43"/>
      <c r="AR1517" s="261" t="e">
        <v>#N/A</v>
      </c>
    </row>
    <row r="1518" spans="1:44" s="261" customFormat="1">
      <c r="A1518" s="43">
        <v>120096</v>
      </c>
      <c r="B1518" s="43" t="s">
        <v>3767</v>
      </c>
      <c r="C1518" s="43" t="s">
        <v>324</v>
      </c>
      <c r="D1518" s="43" t="s">
        <v>322</v>
      </c>
      <c r="E1518" s="43" t="s">
        <v>322</v>
      </c>
      <c r="F1518" s="43" t="s">
        <v>322</v>
      </c>
      <c r="G1518" s="43" t="s">
        <v>324</v>
      </c>
      <c r="H1518" s="43" t="s">
        <v>323</v>
      </c>
      <c r="I1518" s="43" t="s">
        <v>323</v>
      </c>
      <c r="J1518" s="43" t="s">
        <v>323</v>
      </c>
      <c r="K1518" s="43" t="s">
        <v>323</v>
      </c>
      <c r="L1518" s="43" t="s">
        <v>323</v>
      </c>
      <c r="M1518" s="43"/>
      <c r="N1518" s="43"/>
      <c r="O1518" s="43"/>
      <c r="P1518" s="43"/>
      <c r="Q1518" s="43"/>
      <c r="R1518" s="43"/>
      <c r="S1518" s="43"/>
      <c r="T1518" s="43"/>
      <c r="U1518" s="43"/>
      <c r="V1518" s="43"/>
      <c r="W1518" s="43"/>
      <c r="X1518" s="43"/>
      <c r="Y1518" s="43"/>
      <c r="Z1518" s="43"/>
      <c r="AA1518" s="43"/>
      <c r="AB1518" s="43"/>
      <c r="AC1518" s="43"/>
      <c r="AD1518" s="43"/>
      <c r="AE1518" s="43"/>
      <c r="AF1518" s="43"/>
      <c r="AG1518" s="43"/>
      <c r="AH1518" s="43"/>
      <c r="AI1518" s="43"/>
      <c r="AJ1518" s="43"/>
      <c r="AK1518" s="43"/>
      <c r="AL1518" s="43"/>
      <c r="AM1518" s="43"/>
      <c r="AN1518" s="43"/>
      <c r="AO1518" s="43"/>
      <c r="AP1518" s="43"/>
      <c r="AQ1518" s="43"/>
      <c r="AR1518" s="261" t="e">
        <v>#N/A</v>
      </c>
    </row>
    <row r="1519" spans="1:44" s="261" customFormat="1">
      <c r="A1519" s="43">
        <v>119960</v>
      </c>
      <c r="B1519" s="43" t="s">
        <v>3767</v>
      </c>
      <c r="C1519" s="43" t="s">
        <v>324</v>
      </c>
      <c r="D1519" s="43" t="s">
        <v>322</v>
      </c>
      <c r="E1519" s="43" t="s">
        <v>322</v>
      </c>
      <c r="F1519" s="43" t="s">
        <v>324</v>
      </c>
      <c r="G1519" s="43" t="s">
        <v>324</v>
      </c>
      <c r="H1519" s="43" t="s">
        <v>324</v>
      </c>
      <c r="I1519" s="43" t="s">
        <v>324</v>
      </c>
      <c r="J1519" s="43" t="s">
        <v>322</v>
      </c>
      <c r="K1519" s="43" t="s">
        <v>324</v>
      </c>
      <c r="L1519" s="43" t="s">
        <v>324</v>
      </c>
      <c r="M1519" s="43"/>
      <c r="N1519" s="43"/>
      <c r="O1519" s="43"/>
      <c r="P1519" s="43"/>
      <c r="Q1519" s="43"/>
      <c r="R1519" s="43"/>
      <c r="S1519" s="43"/>
      <c r="T1519" s="43"/>
      <c r="U1519" s="43"/>
      <c r="V1519" s="43"/>
      <c r="W1519" s="43"/>
      <c r="X1519" s="43"/>
      <c r="Y1519" s="43"/>
      <c r="Z1519" s="43"/>
      <c r="AA1519" s="43"/>
      <c r="AB1519" s="43"/>
      <c r="AC1519" s="43"/>
      <c r="AD1519" s="43"/>
      <c r="AE1519" s="43"/>
      <c r="AF1519" s="43"/>
      <c r="AG1519" s="43"/>
      <c r="AH1519" s="43"/>
      <c r="AI1519" s="43"/>
      <c r="AJ1519" s="43"/>
      <c r="AK1519" s="43"/>
      <c r="AL1519" s="43"/>
      <c r="AM1519" s="43"/>
      <c r="AN1519" s="43"/>
      <c r="AO1519" s="43"/>
      <c r="AP1519" s="43"/>
      <c r="AQ1519" s="43"/>
      <c r="AR1519" s="261" t="e">
        <v>#N/A</v>
      </c>
    </row>
    <row r="1520" spans="1:44" s="261" customFormat="1">
      <c r="A1520" s="43">
        <v>120463</v>
      </c>
      <c r="B1520" s="43" t="s">
        <v>3767</v>
      </c>
      <c r="C1520" s="43" t="s">
        <v>324</v>
      </c>
      <c r="D1520" s="43" t="s">
        <v>324</v>
      </c>
      <c r="E1520" s="43" t="s">
        <v>322</v>
      </c>
      <c r="F1520" s="43" t="s">
        <v>322</v>
      </c>
      <c r="G1520" s="43" t="s">
        <v>324</v>
      </c>
      <c r="H1520" s="43" t="s">
        <v>324</v>
      </c>
      <c r="I1520" s="43" t="s">
        <v>324</v>
      </c>
      <c r="J1520" s="43" t="s">
        <v>323</v>
      </c>
      <c r="K1520" s="43" t="s">
        <v>323</v>
      </c>
      <c r="L1520" s="43" t="s">
        <v>323</v>
      </c>
      <c r="M1520" s="43"/>
      <c r="N1520" s="43"/>
      <c r="O1520" s="43"/>
      <c r="P1520" s="43"/>
      <c r="Q1520" s="43"/>
      <c r="R1520" s="43"/>
      <c r="S1520" s="43"/>
      <c r="T1520" s="43"/>
      <c r="U1520" s="43"/>
      <c r="V1520" s="43"/>
      <c r="W1520" s="43"/>
      <c r="X1520" s="43"/>
      <c r="Y1520" s="43"/>
      <c r="Z1520" s="43"/>
      <c r="AA1520" s="43"/>
      <c r="AB1520" s="43"/>
      <c r="AC1520" s="43"/>
      <c r="AD1520" s="43"/>
      <c r="AE1520" s="43"/>
      <c r="AF1520" s="43"/>
      <c r="AG1520" s="43"/>
      <c r="AH1520" s="43"/>
      <c r="AI1520" s="43"/>
      <c r="AJ1520" s="43"/>
      <c r="AK1520" s="43"/>
      <c r="AL1520" s="43"/>
      <c r="AM1520" s="43"/>
      <c r="AN1520" s="43"/>
      <c r="AO1520" s="43"/>
      <c r="AP1520" s="43"/>
      <c r="AQ1520" s="43"/>
      <c r="AR1520" s="261" t="e">
        <v>#N/A</v>
      </c>
    </row>
    <row r="1521" spans="1:44" s="261" customFormat="1">
      <c r="A1521" s="43">
        <v>118460</v>
      </c>
      <c r="B1521" s="43" t="s">
        <v>3767</v>
      </c>
      <c r="C1521" s="43" t="s">
        <v>324</v>
      </c>
      <c r="D1521" s="43" t="s">
        <v>324</v>
      </c>
      <c r="E1521" s="43" t="s">
        <v>324</v>
      </c>
      <c r="F1521" s="43" t="s">
        <v>324</v>
      </c>
      <c r="G1521" s="43" t="s">
        <v>323</v>
      </c>
      <c r="H1521" s="43" t="s">
        <v>324</v>
      </c>
      <c r="I1521" s="43" t="s">
        <v>323</v>
      </c>
      <c r="J1521" s="43" t="s">
        <v>323</v>
      </c>
      <c r="K1521" s="43" t="s">
        <v>324</v>
      </c>
      <c r="L1521" s="43" t="s">
        <v>323</v>
      </c>
      <c r="M1521" s="43"/>
      <c r="N1521" s="43"/>
      <c r="O1521" s="43"/>
      <c r="P1521" s="43"/>
      <c r="Q1521" s="43"/>
      <c r="R1521" s="43"/>
      <c r="S1521" s="43"/>
      <c r="T1521" s="43"/>
      <c r="U1521" s="43"/>
      <c r="V1521" s="43"/>
      <c r="W1521" s="43"/>
      <c r="X1521" s="43"/>
      <c r="Y1521" s="43"/>
      <c r="Z1521" s="43"/>
      <c r="AA1521" s="43"/>
      <c r="AB1521" s="43"/>
      <c r="AC1521" s="43"/>
      <c r="AD1521" s="43"/>
      <c r="AE1521" s="43"/>
      <c r="AF1521" s="43"/>
      <c r="AG1521" s="43"/>
      <c r="AH1521" s="43"/>
      <c r="AI1521" s="43"/>
      <c r="AJ1521" s="43"/>
      <c r="AK1521" s="43"/>
      <c r="AL1521" s="43"/>
      <c r="AM1521" s="43"/>
      <c r="AN1521" s="43"/>
      <c r="AO1521" s="43"/>
      <c r="AP1521" s="43"/>
      <c r="AQ1521" s="43"/>
      <c r="AR1521" s="261" t="e">
        <v>#N/A</v>
      </c>
    </row>
    <row r="1522" spans="1:44" s="261" customFormat="1">
      <c r="A1522" s="43">
        <v>119214</v>
      </c>
      <c r="B1522" s="43" t="s">
        <v>3767</v>
      </c>
      <c r="C1522" s="43" t="s">
        <v>324</v>
      </c>
      <c r="D1522" s="43" t="s">
        <v>322</v>
      </c>
      <c r="E1522" s="43" t="s">
        <v>322</v>
      </c>
      <c r="F1522" s="43" t="s">
        <v>322</v>
      </c>
      <c r="G1522" s="43" t="s">
        <v>322</v>
      </c>
      <c r="H1522" s="43" t="s">
        <v>324</v>
      </c>
      <c r="I1522" s="43" t="s">
        <v>322</v>
      </c>
      <c r="J1522" s="43" t="s">
        <v>322</v>
      </c>
      <c r="K1522" s="43" t="s">
        <v>322</v>
      </c>
      <c r="L1522" s="43" t="s">
        <v>324</v>
      </c>
      <c r="M1522" s="43"/>
      <c r="N1522" s="43"/>
      <c r="O1522" s="43"/>
      <c r="P1522" s="43"/>
      <c r="Q1522" s="43"/>
      <c r="R1522" s="43"/>
      <c r="S1522" s="43"/>
      <c r="T1522" s="43"/>
      <c r="U1522" s="43"/>
      <c r="V1522" s="43"/>
      <c r="W1522" s="43"/>
      <c r="X1522" s="43"/>
      <c r="Y1522" s="43"/>
      <c r="Z1522" s="43"/>
      <c r="AA1522" s="43"/>
      <c r="AB1522" s="43"/>
      <c r="AC1522" s="43"/>
      <c r="AD1522" s="43"/>
      <c r="AE1522" s="43"/>
      <c r="AF1522" s="43"/>
      <c r="AG1522" s="43"/>
      <c r="AH1522" s="43"/>
      <c r="AI1522" s="43"/>
      <c r="AJ1522" s="43"/>
      <c r="AK1522" s="43"/>
      <c r="AL1522" s="43"/>
      <c r="AM1522" s="43"/>
      <c r="AN1522" s="43"/>
      <c r="AO1522" s="43"/>
      <c r="AP1522" s="43"/>
      <c r="AQ1522" s="43"/>
      <c r="AR1522" s="261" t="e">
        <v>#N/A</v>
      </c>
    </row>
    <row r="1523" spans="1:44" s="261" customFormat="1">
      <c r="A1523" s="43">
        <v>120913</v>
      </c>
      <c r="B1523" s="43" t="s">
        <v>3767</v>
      </c>
      <c r="C1523" s="43" t="s">
        <v>324</v>
      </c>
      <c r="D1523" s="43" t="s">
        <v>322</v>
      </c>
      <c r="E1523" s="43" t="s">
        <v>324</v>
      </c>
      <c r="F1523" s="43" t="s">
        <v>324</v>
      </c>
      <c r="G1523" s="43" t="s">
        <v>323</v>
      </c>
      <c r="H1523" s="43" t="s">
        <v>324</v>
      </c>
      <c r="I1523" s="43" t="s">
        <v>324</v>
      </c>
      <c r="J1523" s="43" t="s">
        <v>324</v>
      </c>
      <c r="K1523" s="43" t="s">
        <v>323</v>
      </c>
      <c r="L1523" s="43" t="s">
        <v>324</v>
      </c>
      <c r="M1523" s="43"/>
      <c r="N1523" s="43"/>
      <c r="O1523" s="43"/>
      <c r="P1523" s="43"/>
      <c r="Q1523" s="43"/>
      <c r="R1523" s="43"/>
      <c r="S1523" s="43"/>
      <c r="T1523" s="43"/>
      <c r="U1523" s="43"/>
      <c r="V1523" s="43"/>
      <c r="W1523" s="43"/>
      <c r="X1523" s="43"/>
      <c r="Y1523" s="43"/>
      <c r="Z1523" s="43"/>
      <c r="AA1523" s="43"/>
      <c r="AB1523" s="43"/>
      <c r="AC1523" s="43"/>
      <c r="AD1523" s="43"/>
      <c r="AE1523" s="43"/>
      <c r="AF1523" s="43"/>
      <c r="AG1523" s="43"/>
      <c r="AH1523" s="43"/>
      <c r="AI1523" s="43"/>
      <c r="AJ1523" s="43"/>
      <c r="AK1523" s="43"/>
      <c r="AL1523" s="43"/>
      <c r="AM1523" s="43"/>
      <c r="AN1523" s="43"/>
      <c r="AO1523" s="43"/>
      <c r="AP1523" s="43"/>
      <c r="AQ1523" s="43"/>
      <c r="AR1523" s="261" t="e">
        <v>#N/A</v>
      </c>
    </row>
    <row r="1524" spans="1:44" s="261" customFormat="1">
      <c r="A1524" s="43">
        <v>118676</v>
      </c>
      <c r="B1524" s="43" t="s">
        <v>3767</v>
      </c>
      <c r="C1524" s="43" t="s">
        <v>324</v>
      </c>
      <c r="D1524" s="43" t="s">
        <v>322</v>
      </c>
      <c r="E1524" s="43" t="s">
        <v>324</v>
      </c>
      <c r="F1524" s="43" t="s">
        <v>324</v>
      </c>
      <c r="G1524" s="43" t="s">
        <v>322</v>
      </c>
      <c r="H1524" s="43" t="s">
        <v>322</v>
      </c>
      <c r="I1524" s="43" t="s">
        <v>322</v>
      </c>
      <c r="J1524" s="43" t="s">
        <v>324</v>
      </c>
      <c r="K1524" s="43" t="s">
        <v>324</v>
      </c>
      <c r="L1524" s="43" t="s">
        <v>324</v>
      </c>
      <c r="M1524" s="43"/>
      <c r="N1524" s="43"/>
      <c r="O1524" s="43"/>
      <c r="P1524" s="43"/>
      <c r="Q1524" s="43"/>
      <c r="R1524" s="43"/>
      <c r="S1524" s="43"/>
      <c r="T1524" s="43"/>
      <c r="U1524" s="43"/>
      <c r="V1524" s="43"/>
      <c r="W1524" s="43"/>
      <c r="X1524" s="43"/>
      <c r="Y1524" s="43"/>
      <c r="Z1524" s="43"/>
      <c r="AA1524" s="43"/>
      <c r="AB1524" s="43"/>
      <c r="AC1524" s="43"/>
      <c r="AD1524" s="43"/>
      <c r="AE1524" s="43"/>
      <c r="AF1524" s="43"/>
      <c r="AG1524" s="43"/>
      <c r="AH1524" s="43"/>
      <c r="AI1524" s="43"/>
      <c r="AJ1524" s="43"/>
      <c r="AK1524" s="43"/>
      <c r="AL1524" s="43"/>
      <c r="AM1524" s="43"/>
      <c r="AN1524" s="43"/>
      <c r="AO1524" s="43"/>
      <c r="AP1524" s="43"/>
      <c r="AQ1524" s="43"/>
      <c r="AR1524" s="261" t="e">
        <v>#N/A</v>
      </c>
    </row>
    <row r="1525" spans="1:44" s="261" customFormat="1">
      <c r="A1525" s="43">
        <v>118416</v>
      </c>
      <c r="B1525" s="43" t="s">
        <v>3767</v>
      </c>
      <c r="C1525" s="43" t="s">
        <v>324</v>
      </c>
      <c r="D1525" s="43" t="s">
        <v>322</v>
      </c>
      <c r="E1525" s="43" t="s">
        <v>322</v>
      </c>
      <c r="F1525" s="43" t="s">
        <v>322</v>
      </c>
      <c r="G1525" s="43" t="s">
        <v>324</v>
      </c>
      <c r="H1525" s="43" t="s">
        <v>323</v>
      </c>
      <c r="I1525" s="43" t="s">
        <v>323</v>
      </c>
      <c r="J1525" s="43" t="s">
        <v>323</v>
      </c>
      <c r="K1525" s="43" t="s">
        <v>323</v>
      </c>
      <c r="L1525" s="43" t="s">
        <v>323</v>
      </c>
      <c r="M1525" s="43"/>
      <c r="N1525" s="43"/>
      <c r="O1525" s="43"/>
      <c r="P1525" s="43"/>
      <c r="Q1525" s="43"/>
      <c r="R1525" s="43"/>
      <c r="S1525" s="43"/>
      <c r="T1525" s="43"/>
      <c r="U1525" s="43"/>
      <c r="V1525" s="43"/>
      <c r="W1525" s="43"/>
      <c r="X1525" s="43"/>
      <c r="Y1525" s="43"/>
      <c r="Z1525" s="43"/>
      <c r="AA1525" s="43"/>
      <c r="AB1525" s="43"/>
      <c r="AC1525" s="43"/>
      <c r="AD1525" s="43"/>
      <c r="AE1525" s="43"/>
      <c r="AF1525" s="43"/>
      <c r="AG1525" s="43"/>
      <c r="AH1525" s="43"/>
      <c r="AI1525" s="43"/>
      <c r="AJ1525" s="43"/>
      <c r="AK1525" s="43"/>
      <c r="AL1525" s="43"/>
      <c r="AM1525" s="43"/>
      <c r="AN1525" s="43"/>
      <c r="AO1525" s="43"/>
      <c r="AP1525" s="43"/>
      <c r="AQ1525" s="43"/>
      <c r="AR1525" s="261" t="e">
        <v>#N/A</v>
      </c>
    </row>
    <row r="1526" spans="1:44" s="261" customFormat="1">
      <c r="A1526" s="43">
        <v>120514</v>
      </c>
      <c r="B1526" s="43" t="s">
        <v>3767</v>
      </c>
      <c r="C1526" s="43" t="s">
        <v>324</v>
      </c>
      <c r="D1526" s="43" t="s">
        <v>322</v>
      </c>
      <c r="E1526" s="43" t="s">
        <v>324</v>
      </c>
      <c r="F1526" s="43" t="s">
        <v>324</v>
      </c>
      <c r="G1526" s="43" t="s">
        <v>324</v>
      </c>
      <c r="H1526" s="43" t="s">
        <v>324</v>
      </c>
      <c r="I1526" s="43" t="s">
        <v>323</v>
      </c>
      <c r="J1526" s="43" t="s">
        <v>323</v>
      </c>
      <c r="K1526" s="43" t="s">
        <v>323</v>
      </c>
      <c r="L1526" s="43" t="s">
        <v>323</v>
      </c>
      <c r="M1526" s="43"/>
      <c r="N1526" s="43"/>
      <c r="O1526" s="43"/>
      <c r="P1526" s="43"/>
      <c r="Q1526" s="43"/>
      <c r="R1526" s="43"/>
      <c r="S1526" s="43"/>
      <c r="T1526" s="43"/>
      <c r="U1526" s="43"/>
      <c r="V1526" s="43"/>
      <c r="W1526" s="43"/>
      <c r="X1526" s="43"/>
      <c r="Y1526" s="43"/>
      <c r="Z1526" s="43"/>
      <c r="AA1526" s="43"/>
      <c r="AB1526" s="43"/>
      <c r="AC1526" s="43"/>
      <c r="AD1526" s="43"/>
      <c r="AE1526" s="43"/>
      <c r="AF1526" s="43"/>
      <c r="AG1526" s="43"/>
      <c r="AH1526" s="43"/>
      <c r="AI1526" s="43"/>
      <c r="AJ1526" s="43"/>
      <c r="AK1526" s="43"/>
      <c r="AL1526" s="43"/>
      <c r="AM1526" s="43"/>
      <c r="AN1526" s="43"/>
      <c r="AO1526" s="43"/>
      <c r="AP1526" s="43"/>
      <c r="AQ1526" s="43"/>
      <c r="AR1526" s="261" t="e">
        <v>#N/A</v>
      </c>
    </row>
    <row r="1527" spans="1:44" s="261" customFormat="1">
      <c r="A1527" s="43">
        <v>121424</v>
      </c>
      <c r="B1527" s="43" t="s">
        <v>3767</v>
      </c>
      <c r="C1527" s="43" t="s">
        <v>324</v>
      </c>
      <c r="D1527" s="43" t="s">
        <v>324</v>
      </c>
      <c r="E1527" s="43" t="s">
        <v>322</v>
      </c>
      <c r="F1527" s="43" t="s">
        <v>322</v>
      </c>
      <c r="G1527" s="43" t="s">
        <v>324</v>
      </c>
      <c r="H1527" s="43" t="s">
        <v>324</v>
      </c>
      <c r="I1527" s="43" t="s">
        <v>324</v>
      </c>
      <c r="J1527" s="43" t="s">
        <v>324</v>
      </c>
      <c r="K1527" s="43" t="s">
        <v>324</v>
      </c>
      <c r="L1527" s="43" t="s">
        <v>324</v>
      </c>
      <c r="M1527" s="43"/>
      <c r="N1527" s="43"/>
      <c r="O1527" s="43"/>
      <c r="P1527" s="43"/>
      <c r="Q1527" s="43"/>
      <c r="R1527" s="43"/>
      <c r="S1527" s="43"/>
      <c r="T1527" s="43"/>
      <c r="U1527" s="43"/>
      <c r="V1527" s="43"/>
      <c r="W1527" s="43"/>
      <c r="X1527" s="43"/>
      <c r="Y1527" s="43"/>
      <c r="Z1527" s="43"/>
      <c r="AA1527" s="43"/>
      <c r="AB1527" s="43"/>
      <c r="AC1527" s="43"/>
      <c r="AD1527" s="43"/>
      <c r="AE1527" s="43"/>
      <c r="AF1527" s="43"/>
      <c r="AG1527" s="43"/>
      <c r="AH1527" s="43"/>
      <c r="AI1527" s="43"/>
      <c r="AJ1527" s="43"/>
      <c r="AK1527" s="43"/>
      <c r="AL1527" s="43"/>
      <c r="AM1527" s="43"/>
      <c r="AN1527" s="43"/>
      <c r="AO1527" s="43"/>
      <c r="AP1527" s="43"/>
      <c r="AQ1527" s="43"/>
      <c r="AR1527" s="261" t="e">
        <v>#N/A</v>
      </c>
    </row>
    <row r="1528" spans="1:44" s="261" customFormat="1">
      <c r="A1528" s="43">
        <v>118958</v>
      </c>
      <c r="B1528" s="43" t="s">
        <v>3767</v>
      </c>
      <c r="C1528" s="43" t="s">
        <v>324</v>
      </c>
      <c r="D1528" s="43" t="s">
        <v>322</v>
      </c>
      <c r="E1528" s="43" t="s">
        <v>324</v>
      </c>
      <c r="F1528" s="43" t="s">
        <v>324</v>
      </c>
      <c r="G1528" s="43" t="s">
        <v>324</v>
      </c>
      <c r="H1528" s="43" t="s">
        <v>324</v>
      </c>
      <c r="I1528" s="43" t="s">
        <v>323</v>
      </c>
      <c r="J1528" s="43" t="s">
        <v>323</v>
      </c>
      <c r="K1528" s="43" t="s">
        <v>324</v>
      </c>
      <c r="L1528" s="43" t="s">
        <v>323</v>
      </c>
      <c r="M1528" s="43"/>
      <c r="N1528" s="43"/>
      <c r="O1528" s="43"/>
      <c r="P1528" s="43"/>
      <c r="Q1528" s="43"/>
      <c r="R1528" s="43"/>
      <c r="S1528" s="43"/>
      <c r="T1528" s="43"/>
      <c r="U1528" s="43"/>
      <c r="V1528" s="43"/>
      <c r="W1528" s="43"/>
      <c r="X1528" s="43"/>
      <c r="Y1528" s="43"/>
      <c r="Z1528" s="43"/>
      <c r="AA1528" s="43"/>
      <c r="AB1528" s="43"/>
      <c r="AC1528" s="43"/>
      <c r="AD1528" s="43"/>
      <c r="AE1528" s="43"/>
      <c r="AF1528" s="43"/>
      <c r="AG1528" s="43"/>
      <c r="AH1528" s="43"/>
      <c r="AI1528" s="43"/>
      <c r="AJ1528" s="43"/>
      <c r="AK1528" s="43"/>
      <c r="AL1528" s="43"/>
      <c r="AM1528" s="43"/>
      <c r="AN1528" s="43"/>
      <c r="AO1528" s="43"/>
      <c r="AP1528" s="43"/>
      <c r="AQ1528" s="43"/>
      <c r="AR1528" s="261" t="e">
        <v>#N/A</v>
      </c>
    </row>
    <row r="1529" spans="1:44" s="261" customFormat="1">
      <c r="A1529" s="43">
        <v>119579</v>
      </c>
      <c r="B1529" s="43" t="s">
        <v>3767</v>
      </c>
      <c r="C1529" s="43" t="s">
        <v>324</v>
      </c>
      <c r="D1529" s="43" t="s">
        <v>324</v>
      </c>
      <c r="E1529" s="43" t="s">
        <v>324</v>
      </c>
      <c r="F1529" s="43" t="s">
        <v>324</v>
      </c>
      <c r="G1529" s="43" t="s">
        <v>324</v>
      </c>
      <c r="H1529" s="43" t="s">
        <v>323</v>
      </c>
      <c r="I1529" s="43" t="s">
        <v>324</v>
      </c>
      <c r="J1529" s="43" t="s">
        <v>324</v>
      </c>
      <c r="K1529" s="43" t="s">
        <v>323</v>
      </c>
      <c r="L1529" s="43" t="s">
        <v>323</v>
      </c>
      <c r="M1529" s="43"/>
      <c r="N1529" s="43"/>
      <c r="O1529" s="43"/>
      <c r="P1529" s="43"/>
      <c r="Q1529" s="43"/>
      <c r="R1529" s="43"/>
      <c r="S1529" s="43"/>
      <c r="T1529" s="43"/>
      <c r="U1529" s="43"/>
      <c r="V1529" s="43"/>
      <c r="W1529" s="43"/>
      <c r="X1529" s="43"/>
      <c r="Y1529" s="43"/>
      <c r="Z1529" s="43"/>
      <c r="AA1529" s="43"/>
      <c r="AB1529" s="43"/>
      <c r="AC1529" s="43"/>
      <c r="AD1529" s="43"/>
      <c r="AE1529" s="43"/>
      <c r="AF1529" s="43"/>
      <c r="AG1529" s="43"/>
      <c r="AH1529" s="43"/>
      <c r="AI1529" s="43"/>
      <c r="AJ1529" s="43"/>
      <c r="AK1529" s="43"/>
      <c r="AL1529" s="43"/>
      <c r="AM1529" s="43"/>
      <c r="AN1529" s="43"/>
      <c r="AO1529" s="43"/>
      <c r="AP1529" s="43"/>
      <c r="AQ1529" s="43"/>
      <c r="AR1529" s="261" t="e">
        <v>#N/A</v>
      </c>
    </row>
    <row r="1530" spans="1:44" s="261" customFormat="1">
      <c r="A1530" s="43">
        <v>120543</v>
      </c>
      <c r="B1530" s="43" t="s">
        <v>3767</v>
      </c>
      <c r="C1530" s="43" t="s">
        <v>324</v>
      </c>
      <c r="D1530" s="43" t="s">
        <v>324</v>
      </c>
      <c r="E1530" s="43" t="s">
        <v>323</v>
      </c>
      <c r="F1530" s="43" t="s">
        <v>324</v>
      </c>
      <c r="G1530" s="43" t="s">
        <v>324</v>
      </c>
      <c r="H1530" s="43" t="s">
        <v>323</v>
      </c>
      <c r="I1530" s="43" t="s">
        <v>323</v>
      </c>
      <c r="J1530" s="43" t="s">
        <v>323</v>
      </c>
      <c r="K1530" s="43" t="s">
        <v>323</v>
      </c>
      <c r="L1530" s="43" t="s">
        <v>323</v>
      </c>
      <c r="M1530" s="43"/>
      <c r="N1530" s="43"/>
      <c r="O1530" s="43"/>
      <c r="P1530" s="43"/>
      <c r="Q1530" s="43"/>
      <c r="R1530" s="43"/>
      <c r="S1530" s="43"/>
      <c r="T1530" s="43"/>
      <c r="U1530" s="43"/>
      <c r="V1530" s="43"/>
      <c r="W1530" s="43"/>
      <c r="X1530" s="43"/>
      <c r="Y1530" s="43"/>
      <c r="Z1530" s="43"/>
      <c r="AA1530" s="43"/>
      <c r="AB1530" s="43"/>
      <c r="AC1530" s="43"/>
      <c r="AD1530" s="43"/>
      <c r="AE1530" s="43"/>
      <c r="AF1530" s="43"/>
      <c r="AG1530" s="43"/>
      <c r="AH1530" s="43"/>
      <c r="AI1530" s="43"/>
      <c r="AJ1530" s="43"/>
      <c r="AK1530" s="43"/>
      <c r="AL1530" s="43"/>
      <c r="AM1530" s="43"/>
      <c r="AN1530" s="43"/>
      <c r="AO1530" s="43"/>
      <c r="AP1530" s="43"/>
      <c r="AQ1530" s="43"/>
      <c r="AR1530" s="261" t="e">
        <v>#N/A</v>
      </c>
    </row>
    <row r="1531" spans="1:44" s="261" customFormat="1">
      <c r="A1531" s="43">
        <v>121175</v>
      </c>
      <c r="B1531" s="43" t="s">
        <v>3767</v>
      </c>
      <c r="C1531" s="43" t="s">
        <v>324</v>
      </c>
      <c r="D1531" s="43" t="s">
        <v>322</v>
      </c>
      <c r="E1531" s="43" t="s">
        <v>322</v>
      </c>
      <c r="F1531" s="43" t="s">
        <v>322</v>
      </c>
      <c r="G1531" s="43" t="s">
        <v>324</v>
      </c>
      <c r="H1531" s="43" t="s">
        <v>322</v>
      </c>
      <c r="I1531" s="43" t="s">
        <v>323</v>
      </c>
      <c r="J1531" s="43" t="s">
        <v>323</v>
      </c>
      <c r="K1531" s="43" t="s">
        <v>323</v>
      </c>
      <c r="L1531" s="43" t="s">
        <v>324</v>
      </c>
      <c r="M1531" s="43"/>
      <c r="N1531" s="43"/>
      <c r="O1531" s="43"/>
      <c r="P1531" s="43"/>
      <c r="Q1531" s="43"/>
      <c r="R1531" s="43"/>
      <c r="S1531" s="43"/>
      <c r="T1531" s="43"/>
      <c r="U1531" s="43"/>
      <c r="V1531" s="43"/>
      <c r="W1531" s="43"/>
      <c r="X1531" s="43"/>
      <c r="Y1531" s="43"/>
      <c r="Z1531" s="43"/>
      <c r="AA1531" s="43"/>
      <c r="AB1531" s="43"/>
      <c r="AC1531" s="43"/>
      <c r="AD1531" s="43"/>
      <c r="AE1531" s="43"/>
      <c r="AF1531" s="43"/>
      <c r="AG1531" s="43"/>
      <c r="AH1531" s="43"/>
      <c r="AI1531" s="43"/>
      <c r="AJ1531" s="43"/>
      <c r="AK1531" s="43"/>
      <c r="AL1531" s="43"/>
      <c r="AM1531" s="43"/>
      <c r="AN1531" s="43"/>
      <c r="AO1531" s="43"/>
      <c r="AP1531" s="43"/>
      <c r="AQ1531" s="43"/>
      <c r="AR1531" s="261" t="e">
        <v>#N/A</v>
      </c>
    </row>
    <row r="1532" spans="1:44" s="261" customFormat="1">
      <c r="A1532" s="43">
        <v>120923</v>
      </c>
      <c r="B1532" s="43" t="s">
        <v>3767</v>
      </c>
      <c r="C1532" s="43" t="s">
        <v>324</v>
      </c>
      <c r="D1532" s="43" t="s">
        <v>324</v>
      </c>
      <c r="E1532" s="43" t="s">
        <v>323</v>
      </c>
      <c r="F1532" s="43" t="s">
        <v>324</v>
      </c>
      <c r="G1532" s="43" t="s">
        <v>323</v>
      </c>
      <c r="H1532" s="43" t="s">
        <v>323</v>
      </c>
      <c r="I1532" s="43" t="s">
        <v>323</v>
      </c>
      <c r="J1532" s="43" t="s">
        <v>324</v>
      </c>
      <c r="K1532" s="43" t="s">
        <v>323</v>
      </c>
      <c r="L1532" s="43" t="s">
        <v>324</v>
      </c>
      <c r="M1532" s="43"/>
      <c r="N1532" s="43"/>
      <c r="O1532" s="43"/>
      <c r="P1532" s="43"/>
      <c r="Q1532" s="43"/>
      <c r="R1532" s="43"/>
      <c r="S1532" s="43"/>
      <c r="T1532" s="43"/>
      <c r="U1532" s="43"/>
      <c r="V1532" s="43"/>
      <c r="W1532" s="43"/>
      <c r="X1532" s="43"/>
      <c r="Y1532" s="43"/>
      <c r="Z1532" s="43"/>
      <c r="AA1532" s="43"/>
      <c r="AB1532" s="43"/>
      <c r="AC1532" s="43"/>
      <c r="AD1532" s="43"/>
      <c r="AE1532" s="43"/>
      <c r="AF1532" s="43"/>
      <c r="AG1532" s="43"/>
      <c r="AH1532" s="43"/>
      <c r="AI1532" s="43"/>
      <c r="AJ1532" s="43"/>
      <c r="AK1532" s="43"/>
      <c r="AL1532" s="43"/>
      <c r="AM1532" s="43"/>
      <c r="AN1532" s="43"/>
      <c r="AO1532" s="43"/>
      <c r="AP1532" s="43"/>
      <c r="AQ1532" s="43"/>
      <c r="AR1532" s="261" t="e">
        <v>#N/A</v>
      </c>
    </row>
    <row r="1533" spans="1:44" s="261" customFormat="1">
      <c r="A1533" s="43">
        <v>121153</v>
      </c>
      <c r="B1533" s="43" t="s">
        <v>3767</v>
      </c>
      <c r="C1533" s="43" t="s">
        <v>324</v>
      </c>
      <c r="D1533" s="43" t="s">
        <v>322</v>
      </c>
      <c r="E1533" s="43" t="s">
        <v>322</v>
      </c>
      <c r="F1533" s="43" t="s">
        <v>322</v>
      </c>
      <c r="G1533" s="43" t="s">
        <v>324</v>
      </c>
      <c r="H1533" s="43" t="s">
        <v>324</v>
      </c>
      <c r="I1533" s="43" t="s">
        <v>323</v>
      </c>
      <c r="J1533" s="43" t="s">
        <v>323</v>
      </c>
      <c r="K1533" s="43" t="s">
        <v>323</v>
      </c>
      <c r="L1533" s="43" t="s">
        <v>323</v>
      </c>
      <c r="M1533" s="43"/>
      <c r="N1533" s="43"/>
      <c r="O1533" s="43"/>
      <c r="P1533" s="43"/>
      <c r="Q1533" s="43"/>
      <c r="R1533" s="43"/>
      <c r="S1533" s="43"/>
      <c r="T1533" s="43"/>
      <c r="U1533" s="43"/>
      <c r="V1533" s="43"/>
      <c r="W1533" s="43"/>
      <c r="X1533" s="43"/>
      <c r="Y1533" s="43"/>
      <c r="Z1533" s="43"/>
      <c r="AA1533" s="43"/>
      <c r="AB1533" s="43"/>
      <c r="AC1533" s="43"/>
      <c r="AD1533" s="43"/>
      <c r="AE1533" s="43"/>
      <c r="AF1533" s="43"/>
      <c r="AG1533" s="43"/>
      <c r="AH1533" s="43"/>
      <c r="AI1533" s="43"/>
      <c r="AJ1533" s="43"/>
      <c r="AK1533" s="43"/>
      <c r="AL1533" s="43"/>
      <c r="AM1533" s="43"/>
      <c r="AN1533" s="43"/>
      <c r="AO1533" s="43"/>
      <c r="AP1533" s="43"/>
      <c r="AQ1533" s="43"/>
      <c r="AR1533" s="261" t="e">
        <v>#N/A</v>
      </c>
    </row>
    <row r="1534" spans="1:44" s="261" customFormat="1">
      <c r="A1534" s="43">
        <v>119249</v>
      </c>
      <c r="B1534" s="43" t="s">
        <v>3767</v>
      </c>
      <c r="C1534" s="43" t="s">
        <v>324</v>
      </c>
      <c r="D1534" s="43" t="s">
        <v>322</v>
      </c>
      <c r="E1534" s="43" t="s">
        <v>322</v>
      </c>
      <c r="F1534" s="43" t="s">
        <v>324</v>
      </c>
      <c r="G1534" s="43" t="s">
        <v>324</v>
      </c>
      <c r="H1534" s="43" t="s">
        <v>322</v>
      </c>
      <c r="I1534" s="43" t="s">
        <v>324</v>
      </c>
      <c r="J1534" s="43" t="s">
        <v>324</v>
      </c>
      <c r="K1534" s="43" t="s">
        <v>324</v>
      </c>
      <c r="L1534" s="43" t="s">
        <v>323</v>
      </c>
      <c r="M1534" s="43"/>
      <c r="N1534" s="43"/>
      <c r="O1534" s="43"/>
      <c r="P1534" s="43"/>
      <c r="Q1534" s="43"/>
      <c r="R1534" s="43"/>
      <c r="S1534" s="43"/>
      <c r="T1534" s="43"/>
      <c r="U1534" s="43"/>
      <c r="V1534" s="43"/>
      <c r="W1534" s="43"/>
      <c r="X1534" s="43"/>
      <c r="Y1534" s="43"/>
      <c r="Z1534" s="43"/>
      <c r="AA1534" s="43"/>
      <c r="AB1534" s="43"/>
      <c r="AC1534" s="43"/>
      <c r="AD1534" s="43"/>
      <c r="AE1534" s="43"/>
      <c r="AF1534" s="43"/>
      <c r="AG1534" s="43"/>
      <c r="AH1534" s="43"/>
      <c r="AI1534" s="43"/>
      <c r="AJ1534" s="43"/>
      <c r="AK1534" s="43"/>
      <c r="AL1534" s="43"/>
      <c r="AM1534" s="43"/>
      <c r="AN1534" s="43"/>
      <c r="AO1534" s="43"/>
      <c r="AP1534" s="43"/>
      <c r="AQ1534" s="43"/>
      <c r="AR1534" s="261" t="e">
        <v>#N/A</v>
      </c>
    </row>
    <row r="1535" spans="1:44" s="261" customFormat="1">
      <c r="A1535" s="43">
        <v>121024</v>
      </c>
      <c r="B1535" s="43" t="s">
        <v>3767</v>
      </c>
      <c r="C1535" s="43" t="s">
        <v>324</v>
      </c>
      <c r="D1535" s="43" t="s">
        <v>322</v>
      </c>
      <c r="E1535" s="43" t="s">
        <v>322</v>
      </c>
      <c r="F1535" s="43" t="s">
        <v>324</v>
      </c>
      <c r="G1535" s="43" t="s">
        <v>323</v>
      </c>
      <c r="H1535" s="43" t="s">
        <v>324</v>
      </c>
      <c r="I1535" s="43" t="s">
        <v>324</v>
      </c>
      <c r="J1535" s="43" t="s">
        <v>324</v>
      </c>
      <c r="K1535" s="43" t="s">
        <v>324</v>
      </c>
      <c r="L1535" s="43" t="s">
        <v>324</v>
      </c>
      <c r="M1535" s="43"/>
      <c r="N1535" s="43"/>
      <c r="O1535" s="43"/>
      <c r="P1535" s="43"/>
      <c r="Q1535" s="43"/>
      <c r="R1535" s="43"/>
      <c r="S1535" s="43"/>
      <c r="T1535" s="43"/>
      <c r="U1535" s="43"/>
      <c r="V1535" s="43"/>
      <c r="W1535" s="43"/>
      <c r="X1535" s="43"/>
      <c r="Y1535" s="43"/>
      <c r="Z1535" s="43"/>
      <c r="AA1535" s="43"/>
      <c r="AB1535" s="43"/>
      <c r="AC1535" s="43"/>
      <c r="AD1535" s="43"/>
      <c r="AE1535" s="43"/>
      <c r="AF1535" s="43"/>
      <c r="AG1535" s="43"/>
      <c r="AH1535" s="43"/>
      <c r="AI1535" s="43"/>
      <c r="AJ1535" s="43"/>
      <c r="AK1535" s="43"/>
      <c r="AL1535" s="43"/>
      <c r="AM1535" s="43"/>
      <c r="AN1535" s="43"/>
      <c r="AO1535" s="43"/>
      <c r="AP1535" s="43"/>
      <c r="AQ1535" s="43"/>
      <c r="AR1535" s="261" t="e">
        <v>#N/A</v>
      </c>
    </row>
    <row r="1536" spans="1:44" s="261" customFormat="1">
      <c r="A1536" s="43">
        <v>118640</v>
      </c>
      <c r="B1536" s="43" t="s">
        <v>3767</v>
      </c>
      <c r="C1536" s="43" t="s">
        <v>324</v>
      </c>
      <c r="D1536" s="43" t="s">
        <v>322</v>
      </c>
      <c r="E1536" s="43" t="s">
        <v>322</v>
      </c>
      <c r="F1536" s="43" t="s">
        <v>324</v>
      </c>
      <c r="G1536" s="43" t="s">
        <v>322</v>
      </c>
      <c r="H1536" s="43" t="s">
        <v>322</v>
      </c>
      <c r="I1536" s="43" t="s">
        <v>324</v>
      </c>
      <c r="J1536" s="43" t="s">
        <v>324</v>
      </c>
      <c r="K1536" s="43" t="s">
        <v>324</v>
      </c>
      <c r="L1536" s="43" t="s">
        <v>322</v>
      </c>
      <c r="M1536" s="43"/>
      <c r="N1536" s="43"/>
      <c r="O1536" s="43"/>
      <c r="P1536" s="43"/>
      <c r="Q1536" s="43"/>
      <c r="R1536" s="43"/>
      <c r="S1536" s="43"/>
      <c r="T1536" s="43"/>
      <c r="U1536" s="43"/>
      <c r="V1536" s="43"/>
      <c r="W1536" s="43"/>
      <c r="X1536" s="43"/>
      <c r="Y1536" s="43"/>
      <c r="Z1536" s="43"/>
      <c r="AA1536" s="43"/>
      <c r="AB1536" s="43"/>
      <c r="AC1536" s="43"/>
      <c r="AD1536" s="43"/>
      <c r="AE1536" s="43"/>
      <c r="AF1536" s="43"/>
      <c r="AG1536" s="43"/>
      <c r="AH1536" s="43"/>
      <c r="AI1536" s="43"/>
      <c r="AJ1536" s="43"/>
      <c r="AK1536" s="43"/>
      <c r="AL1536" s="43"/>
      <c r="AM1536" s="43"/>
      <c r="AN1536" s="43"/>
      <c r="AO1536" s="43"/>
      <c r="AP1536" s="43"/>
      <c r="AQ1536" s="43"/>
      <c r="AR1536" s="261" t="e">
        <v>#N/A</v>
      </c>
    </row>
    <row r="1537" spans="1:44" s="261" customFormat="1">
      <c r="A1537" s="43">
        <v>118912</v>
      </c>
      <c r="B1537" s="43" t="s">
        <v>3767</v>
      </c>
      <c r="C1537" s="43" t="s">
        <v>324</v>
      </c>
      <c r="D1537" s="43" t="s">
        <v>322</v>
      </c>
      <c r="E1537" s="43" t="s">
        <v>324</v>
      </c>
      <c r="F1537" s="43" t="s">
        <v>322</v>
      </c>
      <c r="G1537" s="43" t="s">
        <v>323</v>
      </c>
      <c r="H1537" s="43" t="s">
        <v>322</v>
      </c>
      <c r="I1537" s="43" t="s">
        <v>323</v>
      </c>
      <c r="J1537" s="43" t="s">
        <v>323</v>
      </c>
      <c r="K1537" s="43" t="s">
        <v>323</v>
      </c>
      <c r="L1537" s="43" t="s">
        <v>323</v>
      </c>
      <c r="M1537" s="43"/>
      <c r="N1537" s="43"/>
      <c r="O1537" s="43"/>
      <c r="P1537" s="43"/>
      <c r="Q1537" s="43"/>
      <c r="R1537" s="43"/>
      <c r="S1537" s="43"/>
      <c r="T1537" s="43"/>
      <c r="U1537" s="43"/>
      <c r="V1537" s="43"/>
      <c r="W1537" s="43"/>
      <c r="X1537" s="43"/>
      <c r="Y1537" s="43"/>
      <c r="Z1537" s="43"/>
      <c r="AA1537" s="43"/>
      <c r="AB1537" s="43"/>
      <c r="AC1537" s="43"/>
      <c r="AD1537" s="43"/>
      <c r="AE1537" s="43"/>
      <c r="AF1537" s="43"/>
      <c r="AG1537" s="43"/>
      <c r="AH1537" s="43"/>
      <c r="AI1537" s="43"/>
      <c r="AJ1537" s="43"/>
      <c r="AK1537" s="43"/>
      <c r="AL1537" s="43"/>
      <c r="AM1537" s="43"/>
      <c r="AN1537" s="43"/>
      <c r="AO1537" s="43"/>
      <c r="AP1537" s="43"/>
      <c r="AQ1537" s="43"/>
      <c r="AR1537" s="261" t="e">
        <v>#N/A</v>
      </c>
    </row>
    <row r="1538" spans="1:44" s="261" customFormat="1">
      <c r="A1538" s="43">
        <v>121445</v>
      </c>
      <c r="B1538" s="43" t="s">
        <v>3767</v>
      </c>
      <c r="C1538" s="43" t="s">
        <v>324</v>
      </c>
      <c r="D1538" s="43" t="s">
        <v>324</v>
      </c>
      <c r="E1538" s="43" t="s">
        <v>324</v>
      </c>
      <c r="F1538" s="43" t="s">
        <v>322</v>
      </c>
      <c r="G1538" s="43" t="s">
        <v>324</v>
      </c>
      <c r="H1538" s="43" t="s">
        <v>324</v>
      </c>
      <c r="I1538" s="43" t="s">
        <v>324</v>
      </c>
      <c r="J1538" s="43" t="s">
        <v>324</v>
      </c>
      <c r="K1538" s="43" t="s">
        <v>324</v>
      </c>
      <c r="L1538" s="43" t="s">
        <v>324</v>
      </c>
      <c r="M1538" s="43"/>
      <c r="N1538" s="43"/>
      <c r="O1538" s="43"/>
      <c r="P1538" s="43"/>
      <c r="Q1538" s="43"/>
      <c r="R1538" s="43"/>
      <c r="S1538" s="43"/>
      <c r="T1538" s="43"/>
      <c r="U1538" s="43"/>
      <c r="V1538" s="43"/>
      <c r="W1538" s="43"/>
      <c r="X1538" s="43"/>
      <c r="Y1538" s="43"/>
      <c r="Z1538" s="43"/>
      <c r="AA1538" s="43"/>
      <c r="AB1538" s="43"/>
      <c r="AC1538" s="43"/>
      <c r="AD1538" s="43"/>
      <c r="AE1538" s="43"/>
      <c r="AF1538" s="43"/>
      <c r="AG1538" s="43"/>
      <c r="AH1538" s="43"/>
      <c r="AI1538" s="43"/>
      <c r="AJ1538" s="43"/>
      <c r="AK1538" s="43"/>
      <c r="AL1538" s="43"/>
      <c r="AM1538" s="43"/>
      <c r="AN1538" s="43"/>
      <c r="AO1538" s="43"/>
      <c r="AP1538" s="43"/>
      <c r="AQ1538" s="43"/>
      <c r="AR1538" s="261" t="e">
        <v>#N/A</v>
      </c>
    </row>
    <row r="1539" spans="1:44" s="261" customFormat="1">
      <c r="A1539" s="43">
        <v>119257</v>
      </c>
      <c r="B1539" s="43" t="s">
        <v>3767</v>
      </c>
      <c r="C1539" s="43" t="s">
        <v>324</v>
      </c>
      <c r="D1539" s="43" t="s">
        <v>324</v>
      </c>
      <c r="E1539" s="43" t="s">
        <v>322</v>
      </c>
      <c r="F1539" s="43" t="s">
        <v>324</v>
      </c>
      <c r="G1539" s="43" t="s">
        <v>322</v>
      </c>
      <c r="H1539" s="43" t="s">
        <v>322</v>
      </c>
      <c r="I1539" s="43" t="s">
        <v>322</v>
      </c>
      <c r="J1539" s="43" t="s">
        <v>324</v>
      </c>
      <c r="K1539" s="43" t="s">
        <v>322</v>
      </c>
      <c r="L1539" s="43" t="s">
        <v>322</v>
      </c>
      <c r="M1539" s="43"/>
      <c r="N1539" s="43"/>
      <c r="O1539" s="43"/>
      <c r="P1539" s="43"/>
      <c r="Q1539" s="43"/>
      <c r="R1539" s="43"/>
      <c r="S1539" s="43"/>
      <c r="T1539" s="43"/>
      <c r="U1539" s="43"/>
      <c r="V1539" s="43"/>
      <c r="W1539" s="43"/>
      <c r="X1539" s="43"/>
      <c r="Y1539" s="43"/>
      <c r="Z1539" s="43"/>
      <c r="AA1539" s="43"/>
      <c r="AB1539" s="43"/>
      <c r="AC1539" s="43"/>
      <c r="AD1539" s="43"/>
      <c r="AE1539" s="43"/>
      <c r="AF1539" s="43"/>
      <c r="AG1539" s="43"/>
      <c r="AH1539" s="43"/>
      <c r="AI1539" s="43"/>
      <c r="AJ1539" s="43"/>
      <c r="AK1539" s="43"/>
      <c r="AL1539" s="43"/>
      <c r="AM1539" s="43"/>
      <c r="AN1539" s="43"/>
      <c r="AO1539" s="43"/>
      <c r="AP1539" s="43"/>
      <c r="AQ1539" s="43"/>
      <c r="AR1539" s="261" t="e">
        <v>#N/A</v>
      </c>
    </row>
    <row r="1540" spans="1:44" s="261" customFormat="1">
      <c r="A1540" s="43">
        <v>120905</v>
      </c>
      <c r="B1540" s="43" t="s">
        <v>3767</v>
      </c>
      <c r="C1540" s="43" t="s">
        <v>324</v>
      </c>
      <c r="D1540" s="43" t="s">
        <v>322</v>
      </c>
      <c r="E1540" s="43" t="s">
        <v>323</v>
      </c>
      <c r="F1540" s="43" t="s">
        <v>322</v>
      </c>
      <c r="G1540" s="43" t="s">
        <v>324</v>
      </c>
      <c r="H1540" s="43" t="s">
        <v>323</v>
      </c>
      <c r="I1540" s="43" t="s">
        <v>323</v>
      </c>
      <c r="J1540" s="43" t="s">
        <v>323</v>
      </c>
      <c r="K1540" s="43" t="s">
        <v>322</v>
      </c>
      <c r="L1540" s="43" t="s">
        <v>323</v>
      </c>
      <c r="M1540" s="43"/>
      <c r="N1540" s="43"/>
      <c r="O1540" s="43"/>
      <c r="P1540" s="43"/>
      <c r="Q1540" s="43"/>
      <c r="R1540" s="43"/>
      <c r="S1540" s="43"/>
      <c r="T1540" s="43"/>
      <c r="U1540" s="43"/>
      <c r="V1540" s="43"/>
      <c r="W1540" s="43"/>
      <c r="X1540" s="43"/>
      <c r="Y1540" s="43"/>
      <c r="Z1540" s="43"/>
      <c r="AA1540" s="43"/>
      <c r="AB1540" s="43"/>
      <c r="AC1540" s="43"/>
      <c r="AD1540" s="43"/>
      <c r="AE1540" s="43"/>
      <c r="AF1540" s="43"/>
      <c r="AG1540" s="43"/>
      <c r="AH1540" s="43"/>
      <c r="AI1540" s="43"/>
      <c r="AJ1540" s="43"/>
      <c r="AK1540" s="43"/>
      <c r="AL1540" s="43"/>
      <c r="AM1540" s="43"/>
      <c r="AN1540" s="43"/>
      <c r="AO1540" s="43"/>
      <c r="AP1540" s="43"/>
      <c r="AQ1540" s="43"/>
      <c r="AR1540" s="261" t="e">
        <v>#N/A</v>
      </c>
    </row>
    <row r="1541" spans="1:44" s="261" customFormat="1">
      <c r="A1541" s="43">
        <v>118981</v>
      </c>
      <c r="B1541" s="43" t="s">
        <v>3767</v>
      </c>
      <c r="C1541" s="43" t="s">
        <v>324</v>
      </c>
      <c r="D1541" s="43" t="s">
        <v>322</v>
      </c>
      <c r="E1541" s="43" t="s">
        <v>324</v>
      </c>
      <c r="F1541" s="43" t="s">
        <v>324</v>
      </c>
      <c r="G1541" s="43" t="s">
        <v>322</v>
      </c>
      <c r="H1541" s="43" t="s">
        <v>324</v>
      </c>
      <c r="I1541" s="43" t="s">
        <v>323</v>
      </c>
      <c r="J1541" s="43" t="s">
        <v>323</v>
      </c>
      <c r="K1541" s="43" t="s">
        <v>323</v>
      </c>
      <c r="L1541" s="43" t="s">
        <v>323</v>
      </c>
      <c r="M1541" s="43"/>
      <c r="N1541" s="43"/>
      <c r="O1541" s="43"/>
      <c r="P1541" s="43"/>
      <c r="Q1541" s="43"/>
      <c r="R1541" s="43"/>
      <c r="S1541" s="43"/>
      <c r="T1541" s="43"/>
      <c r="U1541" s="43"/>
      <c r="V1541" s="43"/>
      <c r="W1541" s="43"/>
      <c r="X1541" s="43"/>
      <c r="Y1541" s="43"/>
      <c r="Z1541" s="43"/>
      <c r="AA1541" s="43"/>
      <c r="AB1541" s="43"/>
      <c r="AC1541" s="43"/>
      <c r="AD1541" s="43"/>
      <c r="AE1541" s="43"/>
      <c r="AF1541" s="43"/>
      <c r="AG1541" s="43"/>
      <c r="AH1541" s="43"/>
      <c r="AI1541" s="43"/>
      <c r="AJ1541" s="43"/>
      <c r="AK1541" s="43"/>
      <c r="AL1541" s="43"/>
      <c r="AM1541" s="43"/>
      <c r="AN1541" s="43"/>
      <c r="AO1541" s="43"/>
      <c r="AP1541" s="43"/>
      <c r="AQ1541" s="43"/>
      <c r="AR1541" s="261" t="e">
        <v>#N/A</v>
      </c>
    </row>
    <row r="1542" spans="1:44" s="261" customFormat="1">
      <c r="A1542" s="43">
        <v>120759</v>
      </c>
      <c r="B1542" s="43" t="s">
        <v>3767</v>
      </c>
      <c r="C1542" s="43" t="s">
        <v>324</v>
      </c>
      <c r="D1542" s="43" t="s">
        <v>324</v>
      </c>
      <c r="E1542" s="43" t="s">
        <v>324</v>
      </c>
      <c r="F1542" s="43" t="s">
        <v>324</v>
      </c>
      <c r="G1542" s="43" t="s">
        <v>323</v>
      </c>
      <c r="H1542" s="43" t="s">
        <v>324</v>
      </c>
      <c r="I1542" s="43" t="s">
        <v>324</v>
      </c>
      <c r="J1542" s="43" t="s">
        <v>323</v>
      </c>
      <c r="K1542" s="43" t="s">
        <v>324</v>
      </c>
      <c r="L1542" s="43" t="s">
        <v>323</v>
      </c>
      <c r="M1542" s="43"/>
      <c r="N1542" s="43"/>
      <c r="O1542" s="43"/>
      <c r="P1542" s="43"/>
      <c r="Q1542" s="43"/>
      <c r="R1542" s="43"/>
      <c r="S1542" s="43"/>
      <c r="T1542" s="43"/>
      <c r="U1542" s="43"/>
      <c r="V1542" s="43"/>
      <c r="W1542" s="43"/>
      <c r="X1542" s="43"/>
      <c r="Y1542" s="43"/>
      <c r="Z1542" s="43"/>
      <c r="AA1542" s="43"/>
      <c r="AB1542" s="43"/>
      <c r="AC1542" s="43"/>
      <c r="AD1542" s="43"/>
      <c r="AE1542" s="43"/>
      <c r="AF1542" s="43"/>
      <c r="AG1542" s="43"/>
      <c r="AH1542" s="43"/>
      <c r="AI1542" s="43"/>
      <c r="AJ1542" s="43"/>
      <c r="AK1542" s="43"/>
      <c r="AL1542" s="43"/>
      <c r="AM1542" s="43"/>
      <c r="AN1542" s="43"/>
      <c r="AO1542" s="43"/>
      <c r="AP1542" s="43"/>
      <c r="AQ1542" s="43"/>
      <c r="AR1542" s="261" t="e">
        <v>#N/A</v>
      </c>
    </row>
    <row r="1543" spans="1:44" s="261" customFormat="1">
      <c r="A1543" s="43">
        <v>120439</v>
      </c>
      <c r="B1543" s="43" t="s">
        <v>3767</v>
      </c>
      <c r="C1543" s="43" t="s">
        <v>324</v>
      </c>
      <c r="D1543" s="43" t="s">
        <v>324</v>
      </c>
      <c r="E1543" s="43" t="s">
        <v>324</v>
      </c>
      <c r="F1543" s="43" t="s">
        <v>324</v>
      </c>
      <c r="G1543" s="43" t="s">
        <v>324</v>
      </c>
      <c r="H1543" s="43" t="s">
        <v>323</v>
      </c>
      <c r="I1543" s="43" t="s">
        <v>324</v>
      </c>
      <c r="J1543" s="43" t="s">
        <v>324</v>
      </c>
      <c r="K1543" s="43" t="s">
        <v>323</v>
      </c>
      <c r="L1543" s="43" t="s">
        <v>324</v>
      </c>
      <c r="M1543" s="43"/>
      <c r="N1543" s="43"/>
      <c r="O1543" s="43"/>
      <c r="P1543" s="43"/>
      <c r="Q1543" s="43"/>
      <c r="R1543" s="43"/>
      <c r="S1543" s="43"/>
      <c r="T1543" s="43"/>
      <c r="U1543" s="43"/>
      <c r="V1543" s="43"/>
      <c r="W1543" s="43"/>
      <c r="X1543" s="43"/>
      <c r="Y1543" s="43"/>
      <c r="Z1543" s="43"/>
      <c r="AA1543" s="43"/>
      <c r="AB1543" s="43"/>
      <c r="AC1543" s="43"/>
      <c r="AD1543" s="43"/>
      <c r="AE1543" s="43"/>
      <c r="AF1543" s="43"/>
      <c r="AG1543" s="43"/>
      <c r="AH1543" s="43"/>
      <c r="AI1543" s="43"/>
      <c r="AJ1543" s="43"/>
      <c r="AK1543" s="43"/>
      <c r="AL1543" s="43"/>
      <c r="AM1543" s="43"/>
      <c r="AN1543" s="43"/>
      <c r="AO1543" s="43"/>
      <c r="AP1543" s="43"/>
      <c r="AQ1543" s="43"/>
      <c r="AR1543" s="261" t="e">
        <v>#N/A</v>
      </c>
    </row>
    <row r="1544" spans="1:44" s="261" customFormat="1">
      <c r="A1544" s="43">
        <v>120038</v>
      </c>
      <c r="B1544" s="43" t="s">
        <v>3767</v>
      </c>
      <c r="C1544" s="43" t="s">
        <v>324</v>
      </c>
      <c r="D1544" s="43" t="s">
        <v>324</v>
      </c>
      <c r="E1544" s="43" t="s">
        <v>322</v>
      </c>
      <c r="F1544" s="43" t="s">
        <v>324</v>
      </c>
      <c r="G1544" s="43" t="s">
        <v>323</v>
      </c>
      <c r="H1544" s="43" t="s">
        <v>324</v>
      </c>
      <c r="I1544" s="43" t="s">
        <v>323</v>
      </c>
      <c r="J1544" s="43" t="s">
        <v>323</v>
      </c>
      <c r="K1544" s="43" t="s">
        <v>323</v>
      </c>
      <c r="L1544" s="43" t="s">
        <v>323</v>
      </c>
      <c r="M1544" s="43"/>
      <c r="N1544" s="43"/>
      <c r="O1544" s="43"/>
      <c r="P1544" s="43"/>
      <c r="Q1544" s="43"/>
      <c r="R1544" s="43"/>
      <c r="S1544" s="43"/>
      <c r="T1544" s="43"/>
      <c r="U1544" s="43"/>
      <c r="V1544" s="43"/>
      <c r="W1544" s="43"/>
      <c r="X1544" s="43"/>
      <c r="Y1544" s="43"/>
      <c r="Z1544" s="43"/>
      <c r="AA1544" s="43"/>
      <c r="AB1544" s="43"/>
      <c r="AC1544" s="43"/>
      <c r="AD1544" s="43"/>
      <c r="AE1544" s="43"/>
      <c r="AF1544" s="43"/>
      <c r="AG1544" s="43"/>
      <c r="AH1544" s="43"/>
      <c r="AI1544" s="43"/>
      <c r="AJ1544" s="43"/>
      <c r="AK1544" s="43"/>
      <c r="AL1544" s="43"/>
      <c r="AM1544" s="43"/>
      <c r="AN1544" s="43"/>
      <c r="AO1544" s="43"/>
      <c r="AP1544" s="43"/>
      <c r="AQ1544" s="43"/>
      <c r="AR1544" s="261" t="e">
        <v>#N/A</v>
      </c>
    </row>
    <row r="1545" spans="1:44" s="261" customFormat="1">
      <c r="A1545" s="43">
        <v>120733</v>
      </c>
      <c r="B1545" s="43" t="s">
        <v>3767</v>
      </c>
      <c r="C1545" s="43" t="s">
        <v>324</v>
      </c>
      <c r="D1545" s="43" t="s">
        <v>324</v>
      </c>
      <c r="E1545" s="43" t="s">
        <v>324</v>
      </c>
      <c r="F1545" s="43" t="s">
        <v>324</v>
      </c>
      <c r="G1545" s="43" t="s">
        <v>324</v>
      </c>
      <c r="H1545" s="43" t="s">
        <v>323</v>
      </c>
      <c r="I1545" s="43" t="s">
        <v>323</v>
      </c>
      <c r="J1545" s="43" t="s">
        <v>323</v>
      </c>
      <c r="K1545" s="43" t="s">
        <v>323</v>
      </c>
      <c r="L1545" s="43" t="s">
        <v>323</v>
      </c>
      <c r="M1545" s="43"/>
      <c r="N1545" s="43"/>
      <c r="O1545" s="43"/>
      <c r="P1545" s="43"/>
      <c r="Q1545" s="43"/>
      <c r="R1545" s="43"/>
      <c r="S1545" s="43"/>
      <c r="T1545" s="43"/>
      <c r="U1545" s="43"/>
      <c r="V1545" s="43"/>
      <c r="W1545" s="43"/>
      <c r="X1545" s="43"/>
      <c r="Y1545" s="43"/>
      <c r="Z1545" s="43"/>
      <c r="AA1545" s="43"/>
      <c r="AB1545" s="43"/>
      <c r="AC1545" s="43"/>
      <c r="AD1545" s="43"/>
      <c r="AE1545" s="43"/>
      <c r="AF1545" s="43"/>
      <c r="AG1545" s="43"/>
      <c r="AH1545" s="43"/>
      <c r="AI1545" s="43"/>
      <c r="AJ1545" s="43"/>
      <c r="AK1545" s="43"/>
      <c r="AL1545" s="43"/>
      <c r="AM1545" s="43"/>
      <c r="AN1545" s="43"/>
      <c r="AO1545" s="43"/>
      <c r="AP1545" s="43"/>
      <c r="AQ1545" s="43"/>
      <c r="AR1545" s="261" t="e">
        <v>#N/A</v>
      </c>
    </row>
    <row r="1546" spans="1:44" s="261" customFormat="1">
      <c r="A1546" s="43">
        <v>119662</v>
      </c>
      <c r="B1546" s="43" t="s">
        <v>3767</v>
      </c>
      <c r="C1546" s="43" t="s">
        <v>324</v>
      </c>
      <c r="D1546" s="43" t="s">
        <v>324</v>
      </c>
      <c r="E1546" s="43" t="s">
        <v>324</v>
      </c>
      <c r="F1546" s="43" t="s">
        <v>324</v>
      </c>
      <c r="G1546" s="43" t="s">
        <v>324</v>
      </c>
      <c r="H1546" s="43" t="s">
        <v>323</v>
      </c>
      <c r="I1546" s="43" t="s">
        <v>324</v>
      </c>
      <c r="J1546" s="43" t="s">
        <v>324</v>
      </c>
      <c r="K1546" s="43" t="s">
        <v>323</v>
      </c>
      <c r="L1546" s="43" t="s">
        <v>323</v>
      </c>
      <c r="M1546" s="43"/>
      <c r="N1546" s="43"/>
      <c r="O1546" s="43"/>
      <c r="P1546" s="43"/>
      <c r="Q1546" s="43"/>
      <c r="R1546" s="43"/>
      <c r="S1546" s="43"/>
      <c r="T1546" s="43"/>
      <c r="U1546" s="43"/>
      <c r="V1546" s="43"/>
      <c r="W1546" s="43"/>
      <c r="X1546" s="43"/>
      <c r="Y1546" s="43"/>
      <c r="Z1546" s="43"/>
      <c r="AA1546" s="43"/>
      <c r="AB1546" s="43"/>
      <c r="AC1546" s="43"/>
      <c r="AD1546" s="43"/>
      <c r="AE1546" s="43"/>
      <c r="AF1546" s="43"/>
      <c r="AG1546" s="43"/>
      <c r="AH1546" s="43"/>
      <c r="AI1546" s="43"/>
      <c r="AJ1546" s="43"/>
      <c r="AK1546" s="43"/>
      <c r="AL1546" s="43"/>
      <c r="AM1546" s="43"/>
      <c r="AN1546" s="43"/>
      <c r="AO1546" s="43"/>
      <c r="AP1546" s="43"/>
      <c r="AQ1546" s="43"/>
      <c r="AR1546" s="261" t="e">
        <v>#N/A</v>
      </c>
    </row>
    <row r="1547" spans="1:44" s="261" customFormat="1">
      <c r="A1547" s="43">
        <v>121015</v>
      </c>
      <c r="B1547" s="43" t="s">
        <v>3767</v>
      </c>
      <c r="C1547" s="43" t="s">
        <v>324</v>
      </c>
      <c r="D1547" s="43" t="s">
        <v>322</v>
      </c>
      <c r="E1547" s="43" t="s">
        <v>322</v>
      </c>
      <c r="F1547" s="43" t="s">
        <v>322</v>
      </c>
      <c r="G1547" s="43" t="s">
        <v>324</v>
      </c>
      <c r="H1547" s="43" t="s">
        <v>323</v>
      </c>
      <c r="I1547" s="43" t="s">
        <v>323</v>
      </c>
      <c r="J1547" s="43" t="s">
        <v>323</v>
      </c>
      <c r="K1547" s="43" t="s">
        <v>323</v>
      </c>
      <c r="L1547" s="43" t="s">
        <v>323</v>
      </c>
      <c r="M1547" s="43"/>
      <c r="N1547" s="43"/>
      <c r="O1547" s="43"/>
      <c r="P1547" s="43"/>
      <c r="Q1547" s="43"/>
      <c r="R1547" s="43"/>
      <c r="S1547" s="43"/>
      <c r="T1547" s="43"/>
      <c r="U1547" s="43"/>
      <c r="V1547" s="43"/>
      <c r="W1547" s="43"/>
      <c r="X1547" s="43"/>
      <c r="Y1547" s="43"/>
      <c r="Z1547" s="43"/>
      <c r="AA1547" s="43"/>
      <c r="AB1547" s="43"/>
      <c r="AC1547" s="43"/>
      <c r="AD1547" s="43"/>
      <c r="AE1547" s="43"/>
      <c r="AF1547" s="43"/>
      <c r="AG1547" s="43"/>
      <c r="AH1547" s="43"/>
      <c r="AI1547" s="43"/>
      <c r="AJ1547" s="43"/>
      <c r="AK1547" s="43"/>
      <c r="AL1547" s="43"/>
      <c r="AM1547" s="43"/>
      <c r="AN1547" s="43"/>
      <c r="AO1547" s="43"/>
      <c r="AP1547" s="43"/>
      <c r="AQ1547" s="43"/>
      <c r="AR1547" s="261" t="e">
        <v>#N/A</v>
      </c>
    </row>
    <row r="1548" spans="1:44" s="261" customFormat="1">
      <c r="A1548" s="43">
        <v>120116</v>
      </c>
      <c r="B1548" s="43" t="s">
        <v>3767</v>
      </c>
      <c r="C1548" s="43" t="s">
        <v>324</v>
      </c>
      <c r="D1548" s="43" t="s">
        <v>322</v>
      </c>
      <c r="E1548" s="43" t="s">
        <v>322</v>
      </c>
      <c r="F1548" s="43" t="s">
        <v>322</v>
      </c>
      <c r="G1548" s="43" t="s">
        <v>324</v>
      </c>
      <c r="H1548" s="43" t="s">
        <v>323</v>
      </c>
      <c r="I1548" s="43" t="s">
        <v>323</v>
      </c>
      <c r="J1548" s="43" t="s">
        <v>323</v>
      </c>
      <c r="K1548" s="43" t="s">
        <v>323</v>
      </c>
      <c r="L1548" s="43" t="s">
        <v>323</v>
      </c>
      <c r="M1548" s="43"/>
      <c r="N1548" s="43"/>
      <c r="O1548" s="43"/>
      <c r="P1548" s="43"/>
      <c r="Q1548" s="43"/>
      <c r="R1548" s="43"/>
      <c r="S1548" s="43"/>
      <c r="T1548" s="43"/>
      <c r="U1548" s="43"/>
      <c r="V1548" s="43"/>
      <c r="W1548" s="43"/>
      <c r="X1548" s="43"/>
      <c r="Y1548" s="43"/>
      <c r="Z1548" s="43"/>
      <c r="AA1548" s="43"/>
      <c r="AB1548" s="43"/>
      <c r="AC1548" s="43"/>
      <c r="AD1548" s="43"/>
      <c r="AE1548" s="43"/>
      <c r="AF1548" s="43"/>
      <c r="AG1548" s="43"/>
      <c r="AH1548" s="43"/>
      <c r="AI1548" s="43"/>
      <c r="AJ1548" s="43"/>
      <c r="AK1548" s="43"/>
      <c r="AL1548" s="43"/>
      <c r="AM1548" s="43"/>
      <c r="AN1548" s="43"/>
      <c r="AO1548" s="43"/>
      <c r="AP1548" s="43"/>
      <c r="AQ1548" s="43"/>
      <c r="AR1548" s="261" t="e">
        <v>#N/A</v>
      </c>
    </row>
    <row r="1549" spans="1:44" s="261" customFormat="1">
      <c r="A1549" s="43">
        <v>119538</v>
      </c>
      <c r="B1549" s="43" t="s">
        <v>3767</v>
      </c>
      <c r="C1549" s="43" t="s">
        <v>324</v>
      </c>
      <c r="D1549" s="43" t="s">
        <v>324</v>
      </c>
      <c r="E1549" s="43" t="s">
        <v>324</v>
      </c>
      <c r="F1549" s="43" t="s">
        <v>323</v>
      </c>
      <c r="G1549" s="43" t="s">
        <v>324</v>
      </c>
      <c r="H1549" s="43" t="s">
        <v>323</v>
      </c>
      <c r="I1549" s="43" t="s">
        <v>323</v>
      </c>
      <c r="J1549" s="43" t="s">
        <v>323</v>
      </c>
      <c r="K1549" s="43" t="s">
        <v>323</v>
      </c>
      <c r="L1549" s="43" t="s">
        <v>323</v>
      </c>
      <c r="M1549" s="43"/>
      <c r="N1549" s="43"/>
      <c r="O1549" s="43"/>
      <c r="P1549" s="43"/>
      <c r="Q1549" s="43"/>
      <c r="R1549" s="43"/>
      <c r="S1549" s="43"/>
      <c r="T1549" s="43"/>
      <c r="U1549" s="43"/>
      <c r="V1549" s="43"/>
      <c r="W1549" s="43"/>
      <c r="X1549" s="43"/>
      <c r="Y1549" s="43"/>
      <c r="Z1549" s="43"/>
      <c r="AA1549" s="43"/>
      <c r="AB1549" s="43"/>
      <c r="AC1549" s="43"/>
      <c r="AD1549" s="43"/>
      <c r="AE1549" s="43"/>
      <c r="AF1549" s="43"/>
      <c r="AG1549" s="43"/>
      <c r="AH1549" s="43"/>
      <c r="AI1549" s="43"/>
      <c r="AJ1549" s="43"/>
      <c r="AK1549" s="43"/>
      <c r="AL1549" s="43"/>
      <c r="AM1549" s="43"/>
      <c r="AN1549" s="43"/>
      <c r="AO1549" s="43"/>
      <c r="AP1549" s="43"/>
      <c r="AQ1549" s="43"/>
      <c r="AR1549" s="261" t="e">
        <v>#N/A</v>
      </c>
    </row>
    <row r="1550" spans="1:44" s="261" customFormat="1">
      <c r="A1550" s="43">
        <v>121243</v>
      </c>
      <c r="B1550" s="43" t="s">
        <v>3767</v>
      </c>
      <c r="C1550" s="43" t="s">
        <v>324</v>
      </c>
      <c r="D1550" s="43" t="s">
        <v>324</v>
      </c>
      <c r="E1550" s="43" t="s">
        <v>322</v>
      </c>
      <c r="F1550" s="43" t="s">
        <v>322</v>
      </c>
      <c r="G1550" s="43" t="s">
        <v>324</v>
      </c>
      <c r="H1550" s="43" t="s">
        <v>324</v>
      </c>
      <c r="I1550" s="43" t="s">
        <v>324</v>
      </c>
      <c r="J1550" s="43" t="s">
        <v>324</v>
      </c>
      <c r="K1550" s="43" t="s">
        <v>324</v>
      </c>
      <c r="L1550" s="43" t="s">
        <v>323</v>
      </c>
      <c r="M1550" s="43"/>
      <c r="N1550" s="43"/>
      <c r="O1550" s="43"/>
      <c r="P1550" s="43"/>
      <c r="Q1550" s="43"/>
      <c r="R1550" s="43"/>
      <c r="S1550" s="43"/>
      <c r="T1550" s="43"/>
      <c r="U1550" s="43"/>
      <c r="V1550" s="43"/>
      <c r="W1550" s="43"/>
      <c r="X1550" s="43"/>
      <c r="Y1550" s="43"/>
      <c r="Z1550" s="43"/>
      <c r="AA1550" s="43"/>
      <c r="AB1550" s="43"/>
      <c r="AC1550" s="43"/>
      <c r="AD1550" s="43"/>
      <c r="AE1550" s="43"/>
      <c r="AF1550" s="43"/>
      <c r="AG1550" s="43"/>
      <c r="AH1550" s="43"/>
      <c r="AI1550" s="43"/>
      <c r="AJ1550" s="43"/>
      <c r="AK1550" s="43"/>
      <c r="AL1550" s="43"/>
      <c r="AM1550" s="43"/>
      <c r="AN1550" s="43"/>
      <c r="AO1550" s="43"/>
      <c r="AP1550" s="43"/>
      <c r="AQ1550" s="43"/>
      <c r="AR1550" s="261" t="e">
        <v>#N/A</v>
      </c>
    </row>
    <row r="1551" spans="1:44" s="261" customFormat="1">
      <c r="A1551" s="43">
        <v>121054</v>
      </c>
      <c r="B1551" s="43" t="s">
        <v>3767</v>
      </c>
      <c r="C1551" s="43" t="s">
        <v>324</v>
      </c>
      <c r="D1551" s="43" t="s">
        <v>324</v>
      </c>
      <c r="E1551" s="43" t="s">
        <v>322</v>
      </c>
      <c r="F1551" s="43" t="s">
        <v>324</v>
      </c>
      <c r="G1551" s="43" t="s">
        <v>324</v>
      </c>
      <c r="H1551" s="43" t="s">
        <v>324</v>
      </c>
      <c r="I1551" s="43" t="s">
        <v>324</v>
      </c>
      <c r="J1551" s="43" t="s">
        <v>322</v>
      </c>
      <c r="K1551" s="43" t="s">
        <v>324</v>
      </c>
      <c r="L1551" s="43" t="s">
        <v>323</v>
      </c>
      <c r="M1551" s="43"/>
      <c r="N1551" s="43"/>
      <c r="O1551" s="43"/>
      <c r="P1551" s="43"/>
      <c r="Q1551" s="43"/>
      <c r="R1551" s="43"/>
      <c r="S1551" s="43"/>
      <c r="T1551" s="43"/>
      <c r="U1551" s="43"/>
      <c r="V1551" s="43"/>
      <c r="W1551" s="43"/>
      <c r="X1551" s="43"/>
      <c r="Y1551" s="43"/>
      <c r="Z1551" s="43"/>
      <c r="AA1551" s="43"/>
      <c r="AB1551" s="43"/>
      <c r="AC1551" s="43"/>
      <c r="AD1551" s="43"/>
      <c r="AE1551" s="43"/>
      <c r="AF1551" s="43"/>
      <c r="AG1551" s="43"/>
      <c r="AH1551" s="43"/>
      <c r="AI1551" s="43"/>
      <c r="AJ1551" s="43"/>
      <c r="AK1551" s="43"/>
      <c r="AL1551" s="43"/>
      <c r="AM1551" s="43"/>
      <c r="AN1551" s="43"/>
      <c r="AO1551" s="43"/>
      <c r="AP1551" s="43"/>
      <c r="AQ1551" s="43"/>
      <c r="AR1551" s="261" t="e">
        <v>#N/A</v>
      </c>
    </row>
    <row r="1552" spans="1:44" s="261" customFormat="1">
      <c r="A1552" s="43">
        <v>118949</v>
      </c>
      <c r="B1552" s="43" t="s">
        <v>3767</v>
      </c>
      <c r="C1552" s="43" t="s">
        <v>324</v>
      </c>
      <c r="D1552" s="43" t="s">
        <v>324</v>
      </c>
      <c r="E1552" s="43" t="s">
        <v>324</v>
      </c>
      <c r="F1552" s="43" t="s">
        <v>324</v>
      </c>
      <c r="G1552" s="43" t="s">
        <v>324</v>
      </c>
      <c r="H1552" s="43" t="s">
        <v>323</v>
      </c>
      <c r="I1552" s="43" t="s">
        <v>323</v>
      </c>
      <c r="J1552" s="43" t="s">
        <v>323</v>
      </c>
      <c r="K1552" s="43" t="s">
        <v>324</v>
      </c>
      <c r="L1552" s="43" t="s">
        <v>323</v>
      </c>
      <c r="M1552" s="43"/>
      <c r="N1552" s="43"/>
      <c r="O1552" s="43"/>
      <c r="P1552" s="43"/>
      <c r="Q1552" s="43"/>
      <c r="R1552" s="43"/>
      <c r="S1552" s="43"/>
      <c r="T1552" s="43"/>
      <c r="U1552" s="43"/>
      <c r="V1552" s="43"/>
      <c r="W1552" s="43"/>
      <c r="X1552" s="43"/>
      <c r="Y1552" s="43"/>
      <c r="Z1552" s="43"/>
      <c r="AA1552" s="43"/>
      <c r="AB1552" s="43"/>
      <c r="AC1552" s="43"/>
      <c r="AD1552" s="43"/>
      <c r="AE1552" s="43"/>
      <c r="AF1552" s="43"/>
      <c r="AG1552" s="43"/>
      <c r="AH1552" s="43"/>
      <c r="AI1552" s="43"/>
      <c r="AJ1552" s="43"/>
      <c r="AK1552" s="43"/>
      <c r="AL1552" s="43"/>
      <c r="AM1552" s="43"/>
      <c r="AN1552" s="43"/>
      <c r="AO1552" s="43"/>
      <c r="AP1552" s="43"/>
      <c r="AQ1552" s="43"/>
      <c r="AR1552" s="261" t="e">
        <v>#N/A</v>
      </c>
    </row>
    <row r="1553" spans="1:44" s="261" customFormat="1">
      <c r="A1553" s="43">
        <v>120458</v>
      </c>
      <c r="B1553" s="43" t="s">
        <v>3767</v>
      </c>
      <c r="C1553" s="43" t="s">
        <v>324</v>
      </c>
      <c r="D1553" s="43" t="s">
        <v>324</v>
      </c>
      <c r="E1553" s="43" t="s">
        <v>324</v>
      </c>
      <c r="F1553" s="43" t="s">
        <v>324</v>
      </c>
      <c r="G1553" s="43" t="s">
        <v>324</v>
      </c>
      <c r="H1553" s="43" t="s">
        <v>324</v>
      </c>
      <c r="I1553" s="43" t="s">
        <v>324</v>
      </c>
      <c r="J1553" s="43" t="s">
        <v>323</v>
      </c>
      <c r="K1553" s="43" t="s">
        <v>323</v>
      </c>
      <c r="L1553" s="43" t="s">
        <v>323</v>
      </c>
      <c r="M1553" s="43"/>
      <c r="N1553" s="43"/>
      <c r="O1553" s="43"/>
      <c r="P1553" s="43"/>
      <c r="Q1553" s="43"/>
      <c r="R1553" s="43"/>
      <c r="S1553" s="43"/>
      <c r="T1553" s="43"/>
      <c r="U1553" s="43"/>
      <c r="V1553" s="43"/>
      <c r="W1553" s="43"/>
      <c r="X1553" s="43"/>
      <c r="Y1553" s="43"/>
      <c r="Z1553" s="43"/>
      <c r="AA1553" s="43"/>
      <c r="AB1553" s="43"/>
      <c r="AC1553" s="43"/>
      <c r="AD1553" s="43"/>
      <c r="AE1553" s="43"/>
      <c r="AF1553" s="43"/>
      <c r="AG1553" s="43"/>
      <c r="AH1553" s="43"/>
      <c r="AI1553" s="43"/>
      <c r="AJ1553" s="43"/>
      <c r="AK1553" s="43"/>
      <c r="AL1553" s="43"/>
      <c r="AM1553" s="43"/>
      <c r="AN1553" s="43"/>
      <c r="AO1553" s="43"/>
      <c r="AP1553" s="43"/>
      <c r="AQ1553" s="43"/>
      <c r="AR1553" s="261" t="e">
        <v>#N/A</v>
      </c>
    </row>
    <row r="1554" spans="1:44" s="261" customFormat="1">
      <c r="A1554" s="43">
        <v>121493</v>
      </c>
      <c r="B1554" s="43" t="s">
        <v>3767</v>
      </c>
      <c r="C1554" s="43" t="s">
        <v>324</v>
      </c>
      <c r="D1554" s="43" t="s">
        <v>324</v>
      </c>
      <c r="E1554" s="43" t="s">
        <v>322</v>
      </c>
      <c r="F1554" s="43" t="s">
        <v>324</v>
      </c>
      <c r="G1554" s="43" t="s">
        <v>324</v>
      </c>
      <c r="H1554" s="43" t="s">
        <v>324</v>
      </c>
      <c r="I1554" s="43" t="s">
        <v>324</v>
      </c>
      <c r="J1554" s="43" t="s">
        <v>324</v>
      </c>
      <c r="K1554" s="43" t="s">
        <v>322</v>
      </c>
      <c r="L1554" s="43" t="s">
        <v>323</v>
      </c>
      <c r="M1554" s="43"/>
      <c r="N1554" s="43"/>
      <c r="O1554" s="43"/>
      <c r="P1554" s="43"/>
      <c r="Q1554" s="43"/>
      <c r="R1554" s="43"/>
      <c r="S1554" s="43"/>
      <c r="T1554" s="43"/>
      <c r="U1554" s="43"/>
      <c r="V1554" s="43"/>
      <c r="W1554" s="43"/>
      <c r="X1554" s="43"/>
      <c r="Y1554" s="43"/>
      <c r="Z1554" s="43"/>
      <c r="AA1554" s="43"/>
      <c r="AB1554" s="43"/>
      <c r="AC1554" s="43"/>
      <c r="AD1554" s="43"/>
      <c r="AE1554" s="43"/>
      <c r="AF1554" s="43"/>
      <c r="AG1554" s="43"/>
      <c r="AH1554" s="43"/>
      <c r="AI1554" s="43"/>
      <c r="AJ1554" s="43"/>
      <c r="AK1554" s="43"/>
      <c r="AL1554" s="43"/>
      <c r="AM1554" s="43"/>
      <c r="AN1554" s="43"/>
      <c r="AO1554" s="43"/>
      <c r="AP1554" s="43"/>
      <c r="AQ1554" s="43"/>
      <c r="AR1554" s="261" t="e">
        <v>#N/A</v>
      </c>
    </row>
    <row r="1555" spans="1:44" s="261" customFormat="1">
      <c r="A1555" s="43">
        <v>120079</v>
      </c>
      <c r="B1555" s="43" t="s">
        <v>3767</v>
      </c>
      <c r="C1555" s="43" t="s">
        <v>324</v>
      </c>
      <c r="D1555" s="43" t="s">
        <v>322</v>
      </c>
      <c r="E1555" s="43" t="s">
        <v>322</v>
      </c>
      <c r="F1555" s="43" t="s">
        <v>323</v>
      </c>
      <c r="G1555" s="43" t="s">
        <v>323</v>
      </c>
      <c r="H1555" s="43" t="s">
        <v>323</v>
      </c>
      <c r="I1555" s="43" t="s">
        <v>323</v>
      </c>
      <c r="J1555" s="43" t="s">
        <v>323</v>
      </c>
      <c r="K1555" s="43" t="s">
        <v>323</v>
      </c>
      <c r="L1555" s="43" t="s">
        <v>323</v>
      </c>
      <c r="M1555" s="43"/>
      <c r="N1555" s="43"/>
      <c r="O1555" s="43"/>
      <c r="P1555" s="43"/>
      <c r="Q1555" s="43"/>
      <c r="R1555" s="43"/>
      <c r="S1555" s="43"/>
      <c r="T1555" s="43"/>
      <c r="U1555" s="43"/>
      <c r="V1555" s="43"/>
      <c r="W1555" s="43"/>
      <c r="X1555" s="43"/>
      <c r="Y1555" s="43"/>
      <c r="Z1555" s="43"/>
      <c r="AA1555" s="43"/>
      <c r="AB1555" s="43"/>
      <c r="AC1555" s="43"/>
      <c r="AD1555" s="43"/>
      <c r="AE1555" s="43"/>
      <c r="AF1555" s="43"/>
      <c r="AG1555" s="43"/>
      <c r="AH1555" s="43"/>
      <c r="AI1555" s="43"/>
      <c r="AJ1555" s="43"/>
      <c r="AK1555" s="43"/>
      <c r="AL1555" s="43"/>
      <c r="AM1555" s="43"/>
      <c r="AN1555" s="43"/>
      <c r="AO1555" s="43"/>
      <c r="AP1555" s="43"/>
      <c r="AQ1555" s="43"/>
      <c r="AR1555" s="261" t="e">
        <v>#N/A</v>
      </c>
    </row>
    <row r="1556" spans="1:44" s="261" customFormat="1">
      <c r="A1556" s="43">
        <v>121104</v>
      </c>
      <c r="B1556" s="43" t="s">
        <v>3767</v>
      </c>
      <c r="C1556" s="43" t="s">
        <v>324</v>
      </c>
      <c r="D1556" s="43" t="s">
        <v>322</v>
      </c>
      <c r="E1556" s="43" t="s">
        <v>324</v>
      </c>
      <c r="F1556" s="43" t="s">
        <v>322</v>
      </c>
      <c r="G1556" s="43" t="s">
        <v>324</v>
      </c>
      <c r="H1556" s="43" t="s">
        <v>323</v>
      </c>
      <c r="I1556" s="43" t="s">
        <v>323</v>
      </c>
      <c r="J1556" s="43" t="s">
        <v>324</v>
      </c>
      <c r="K1556" s="43" t="s">
        <v>324</v>
      </c>
      <c r="L1556" s="43" t="s">
        <v>324</v>
      </c>
      <c r="M1556" s="43"/>
      <c r="N1556" s="43"/>
      <c r="O1556" s="43"/>
      <c r="P1556" s="43"/>
      <c r="Q1556" s="43"/>
      <c r="R1556" s="43"/>
      <c r="S1556" s="43"/>
      <c r="T1556" s="43"/>
      <c r="U1556" s="43"/>
      <c r="V1556" s="43"/>
      <c r="W1556" s="43"/>
      <c r="X1556" s="43"/>
      <c r="Y1556" s="43"/>
      <c r="Z1556" s="43"/>
      <c r="AA1556" s="43"/>
      <c r="AB1556" s="43"/>
      <c r="AC1556" s="43"/>
      <c r="AD1556" s="43"/>
      <c r="AE1556" s="43"/>
      <c r="AF1556" s="43"/>
      <c r="AG1556" s="43"/>
      <c r="AH1556" s="43"/>
      <c r="AI1556" s="43"/>
      <c r="AJ1556" s="43"/>
      <c r="AK1556" s="43"/>
      <c r="AL1556" s="43"/>
      <c r="AM1556" s="43"/>
      <c r="AN1556" s="43"/>
      <c r="AO1556" s="43"/>
      <c r="AP1556" s="43"/>
      <c r="AQ1556" s="43"/>
      <c r="AR1556" s="261" t="e">
        <v>#N/A</v>
      </c>
    </row>
    <row r="1557" spans="1:44" s="261" customFormat="1">
      <c r="A1557" s="43">
        <v>120580</v>
      </c>
      <c r="B1557" s="43" t="s">
        <v>3767</v>
      </c>
      <c r="C1557" s="43" t="s">
        <v>324</v>
      </c>
      <c r="D1557" s="43" t="s">
        <v>322</v>
      </c>
      <c r="E1557" s="43" t="s">
        <v>324</v>
      </c>
      <c r="F1557" s="43" t="s">
        <v>322</v>
      </c>
      <c r="G1557" s="43" t="s">
        <v>324</v>
      </c>
      <c r="H1557" s="43" t="s">
        <v>324</v>
      </c>
      <c r="I1557" s="43" t="s">
        <v>323</v>
      </c>
      <c r="J1557" s="43" t="s">
        <v>323</v>
      </c>
      <c r="K1557" s="43" t="s">
        <v>323</v>
      </c>
      <c r="L1557" s="43" t="s">
        <v>322</v>
      </c>
      <c r="M1557" s="43"/>
      <c r="N1557" s="43"/>
      <c r="O1557" s="43"/>
      <c r="P1557" s="43"/>
      <c r="Q1557" s="43"/>
      <c r="R1557" s="43"/>
      <c r="S1557" s="43"/>
      <c r="T1557" s="43"/>
      <c r="U1557" s="43"/>
      <c r="V1557" s="43"/>
      <c r="W1557" s="43"/>
      <c r="X1557" s="43"/>
      <c r="Y1557" s="43"/>
      <c r="Z1557" s="43"/>
      <c r="AA1557" s="43"/>
      <c r="AB1557" s="43"/>
      <c r="AC1557" s="43"/>
      <c r="AD1557" s="43"/>
      <c r="AE1557" s="43"/>
      <c r="AF1557" s="43"/>
      <c r="AG1557" s="43"/>
      <c r="AH1557" s="43"/>
      <c r="AI1557" s="43"/>
      <c r="AJ1557" s="43"/>
      <c r="AK1557" s="43"/>
      <c r="AL1557" s="43"/>
      <c r="AM1557" s="43"/>
      <c r="AN1557" s="43"/>
      <c r="AO1557" s="43"/>
      <c r="AP1557" s="43"/>
      <c r="AQ1557" s="43"/>
      <c r="AR1557" s="261" t="e">
        <v>#N/A</v>
      </c>
    </row>
    <row r="1558" spans="1:44" s="261" customFormat="1">
      <c r="A1558" s="43">
        <v>119539</v>
      </c>
      <c r="B1558" s="43" t="s">
        <v>3767</v>
      </c>
      <c r="C1558" s="43" t="s">
        <v>324</v>
      </c>
      <c r="D1558" s="43" t="s">
        <v>324</v>
      </c>
      <c r="E1558" s="43" t="s">
        <v>324</v>
      </c>
      <c r="F1558" s="43" t="s">
        <v>324</v>
      </c>
      <c r="G1558" s="43" t="s">
        <v>324</v>
      </c>
      <c r="H1558" s="43" t="s">
        <v>324</v>
      </c>
      <c r="I1558" s="43" t="s">
        <v>324</v>
      </c>
      <c r="J1558" s="43" t="s">
        <v>323</v>
      </c>
      <c r="K1558" s="43" t="s">
        <v>323</v>
      </c>
      <c r="L1558" s="43" t="s">
        <v>323</v>
      </c>
      <c r="M1558" s="43"/>
      <c r="N1558" s="43"/>
      <c r="O1558" s="43"/>
      <c r="P1558" s="43"/>
      <c r="Q1558" s="43"/>
      <c r="R1558" s="43"/>
      <c r="S1558" s="43"/>
      <c r="T1558" s="43"/>
      <c r="U1558" s="43"/>
      <c r="V1558" s="43"/>
      <c r="W1558" s="43"/>
      <c r="X1558" s="43"/>
      <c r="Y1558" s="43"/>
      <c r="Z1558" s="43"/>
      <c r="AA1558" s="43"/>
      <c r="AB1558" s="43"/>
      <c r="AC1558" s="43"/>
      <c r="AD1558" s="43"/>
      <c r="AE1558" s="43"/>
      <c r="AF1558" s="43"/>
      <c r="AG1558" s="43"/>
      <c r="AH1558" s="43"/>
      <c r="AI1558" s="43"/>
      <c r="AJ1558" s="43"/>
      <c r="AK1558" s="43"/>
      <c r="AL1558" s="43"/>
      <c r="AM1558" s="43"/>
      <c r="AN1558" s="43"/>
      <c r="AO1558" s="43"/>
      <c r="AP1558" s="43"/>
      <c r="AQ1558" s="43"/>
      <c r="AR1558" s="261" t="e">
        <v>#N/A</v>
      </c>
    </row>
    <row r="1559" spans="1:44" s="261" customFormat="1">
      <c r="A1559" s="43">
        <v>120188</v>
      </c>
      <c r="B1559" s="43" t="s">
        <v>3767</v>
      </c>
      <c r="C1559" s="43" t="s">
        <v>324</v>
      </c>
      <c r="D1559" s="43" t="s">
        <v>324</v>
      </c>
      <c r="E1559" s="43" t="s">
        <v>323</v>
      </c>
      <c r="F1559" s="43" t="s">
        <v>324</v>
      </c>
      <c r="G1559" s="43" t="s">
        <v>323</v>
      </c>
      <c r="H1559" s="43" t="s">
        <v>324</v>
      </c>
      <c r="I1559" s="43" t="s">
        <v>323</v>
      </c>
      <c r="J1559" s="43" t="s">
        <v>323</v>
      </c>
      <c r="K1559" s="43" t="s">
        <v>323</v>
      </c>
      <c r="L1559" s="43" t="s">
        <v>323</v>
      </c>
      <c r="M1559" s="43"/>
      <c r="N1559" s="43"/>
      <c r="O1559" s="43"/>
      <c r="P1559" s="43"/>
      <c r="Q1559" s="43"/>
      <c r="R1559" s="43"/>
      <c r="S1559" s="43"/>
      <c r="T1559" s="43"/>
      <c r="U1559" s="43"/>
      <c r="V1559" s="43"/>
      <c r="W1559" s="43"/>
      <c r="X1559" s="43"/>
      <c r="Y1559" s="43"/>
      <c r="Z1559" s="43"/>
      <c r="AA1559" s="43"/>
      <c r="AB1559" s="43"/>
      <c r="AC1559" s="43"/>
      <c r="AD1559" s="43"/>
      <c r="AE1559" s="43"/>
      <c r="AF1559" s="43"/>
      <c r="AG1559" s="43"/>
      <c r="AH1559" s="43"/>
      <c r="AI1559" s="43"/>
      <c r="AJ1559" s="43"/>
      <c r="AK1559" s="43"/>
      <c r="AL1559" s="43"/>
      <c r="AM1559" s="43"/>
      <c r="AN1559" s="43"/>
      <c r="AO1559" s="43"/>
      <c r="AP1559" s="43"/>
      <c r="AQ1559" s="43"/>
      <c r="AR1559" s="261" t="e">
        <v>#N/A</v>
      </c>
    </row>
    <row r="1560" spans="1:44" s="261" customFormat="1">
      <c r="A1560" s="43">
        <v>120323</v>
      </c>
      <c r="B1560" s="43" t="s">
        <v>3767</v>
      </c>
      <c r="C1560" s="43" t="s">
        <v>324</v>
      </c>
      <c r="D1560" s="43" t="s">
        <v>324</v>
      </c>
      <c r="E1560" s="43" t="s">
        <v>324</v>
      </c>
      <c r="F1560" s="43" t="s">
        <v>323</v>
      </c>
      <c r="G1560" s="43" t="s">
        <v>323</v>
      </c>
      <c r="H1560" s="43" t="s">
        <v>323</v>
      </c>
      <c r="I1560" s="43" t="s">
        <v>323</v>
      </c>
      <c r="J1560" s="43" t="s">
        <v>323</v>
      </c>
      <c r="K1560" s="43" t="s">
        <v>323</v>
      </c>
      <c r="L1560" s="43" t="s">
        <v>323</v>
      </c>
      <c r="M1560" s="43"/>
      <c r="N1560" s="43"/>
      <c r="O1560" s="43"/>
      <c r="P1560" s="43"/>
      <c r="Q1560" s="43"/>
      <c r="R1560" s="43"/>
      <c r="S1560" s="43"/>
      <c r="T1560" s="43"/>
      <c r="U1560" s="43"/>
      <c r="V1560" s="43"/>
      <c r="W1560" s="43"/>
      <c r="X1560" s="43"/>
      <c r="Y1560" s="43"/>
      <c r="Z1560" s="43"/>
      <c r="AA1560" s="43"/>
      <c r="AB1560" s="43"/>
      <c r="AC1560" s="43"/>
      <c r="AD1560" s="43"/>
      <c r="AE1560" s="43"/>
      <c r="AF1560" s="43"/>
      <c r="AG1560" s="43"/>
      <c r="AH1560" s="43"/>
      <c r="AI1560" s="43"/>
      <c r="AJ1560" s="43"/>
      <c r="AK1560" s="43"/>
      <c r="AL1560" s="43"/>
      <c r="AM1560" s="43"/>
      <c r="AN1560" s="43"/>
      <c r="AO1560" s="43"/>
      <c r="AP1560" s="43"/>
      <c r="AQ1560" s="43"/>
      <c r="AR1560" s="261" t="e">
        <v>#N/A</v>
      </c>
    </row>
    <row r="1561" spans="1:44" s="261" customFormat="1">
      <c r="A1561" s="43">
        <v>120704</v>
      </c>
      <c r="B1561" s="43" t="s">
        <v>3767</v>
      </c>
      <c r="C1561" s="43" t="s">
        <v>324</v>
      </c>
      <c r="D1561" s="43" t="s">
        <v>322</v>
      </c>
      <c r="E1561" s="43" t="s">
        <v>322</v>
      </c>
      <c r="F1561" s="43" t="s">
        <v>322</v>
      </c>
      <c r="G1561" s="43" t="s">
        <v>324</v>
      </c>
      <c r="H1561" s="43" t="s">
        <v>324</v>
      </c>
      <c r="I1561" s="43" t="s">
        <v>324</v>
      </c>
      <c r="J1561" s="43" t="s">
        <v>324</v>
      </c>
      <c r="K1561" s="43" t="s">
        <v>324</v>
      </c>
      <c r="L1561" s="43" t="s">
        <v>324</v>
      </c>
      <c r="M1561" s="43"/>
      <c r="N1561" s="43"/>
      <c r="O1561" s="43"/>
      <c r="P1561" s="43"/>
      <c r="Q1561" s="43"/>
      <c r="R1561" s="43"/>
      <c r="S1561" s="43"/>
      <c r="T1561" s="43"/>
      <c r="U1561" s="43"/>
      <c r="V1561" s="43"/>
      <c r="W1561" s="43"/>
      <c r="X1561" s="43"/>
      <c r="Y1561" s="43"/>
      <c r="Z1561" s="43"/>
      <c r="AA1561" s="43"/>
      <c r="AB1561" s="43"/>
      <c r="AC1561" s="43"/>
      <c r="AD1561" s="43"/>
      <c r="AE1561" s="43"/>
      <c r="AF1561" s="43"/>
      <c r="AG1561" s="43"/>
      <c r="AH1561" s="43"/>
      <c r="AI1561" s="43"/>
      <c r="AJ1561" s="43"/>
      <c r="AK1561" s="43"/>
      <c r="AL1561" s="43"/>
      <c r="AM1561" s="43"/>
      <c r="AN1561" s="43"/>
      <c r="AO1561" s="43"/>
      <c r="AP1561" s="43"/>
      <c r="AQ1561" s="43"/>
      <c r="AR1561" s="261" t="e">
        <v>#N/A</v>
      </c>
    </row>
    <row r="1562" spans="1:44" s="261" customFormat="1">
      <c r="A1562" s="43">
        <v>120877</v>
      </c>
      <c r="B1562" s="43" t="s">
        <v>3767</v>
      </c>
      <c r="C1562" s="43" t="s">
        <v>324</v>
      </c>
      <c r="D1562" s="43" t="s">
        <v>322</v>
      </c>
      <c r="E1562" s="43" t="s">
        <v>324</v>
      </c>
      <c r="F1562" s="43" t="s">
        <v>322</v>
      </c>
      <c r="G1562" s="43" t="s">
        <v>324</v>
      </c>
      <c r="H1562" s="43" t="s">
        <v>322</v>
      </c>
      <c r="I1562" s="43" t="s">
        <v>323</v>
      </c>
      <c r="J1562" s="43" t="s">
        <v>323</v>
      </c>
      <c r="K1562" s="43" t="s">
        <v>324</v>
      </c>
      <c r="L1562" s="43" t="s">
        <v>323</v>
      </c>
      <c r="M1562" s="43"/>
      <c r="N1562" s="43"/>
      <c r="O1562" s="43"/>
      <c r="P1562" s="43"/>
      <c r="Q1562" s="43"/>
      <c r="R1562" s="43"/>
      <c r="S1562" s="43"/>
      <c r="T1562" s="43"/>
      <c r="U1562" s="43"/>
      <c r="V1562" s="43"/>
      <c r="W1562" s="43"/>
      <c r="X1562" s="43"/>
      <c r="Y1562" s="43"/>
      <c r="Z1562" s="43"/>
      <c r="AA1562" s="43"/>
      <c r="AB1562" s="43"/>
      <c r="AC1562" s="43"/>
      <c r="AD1562" s="43"/>
      <c r="AE1562" s="43"/>
      <c r="AF1562" s="43"/>
      <c r="AG1562" s="43"/>
      <c r="AH1562" s="43"/>
      <c r="AI1562" s="43"/>
      <c r="AJ1562" s="43"/>
      <c r="AK1562" s="43"/>
      <c r="AL1562" s="43"/>
      <c r="AM1562" s="43"/>
      <c r="AN1562" s="43"/>
      <c r="AO1562" s="43"/>
      <c r="AP1562" s="43"/>
      <c r="AQ1562" s="43"/>
      <c r="AR1562" s="261" t="e">
        <v>#N/A</v>
      </c>
    </row>
    <row r="1563" spans="1:44" s="261" customFormat="1">
      <c r="A1563" s="43">
        <v>121036</v>
      </c>
      <c r="B1563" s="43" t="s">
        <v>3767</v>
      </c>
      <c r="C1563" s="43" t="s">
        <v>324</v>
      </c>
      <c r="D1563" s="43" t="s">
        <v>322</v>
      </c>
      <c r="E1563" s="43" t="s">
        <v>324</v>
      </c>
      <c r="F1563" s="43" t="s">
        <v>322</v>
      </c>
      <c r="G1563" s="43" t="s">
        <v>324</v>
      </c>
      <c r="H1563" s="43" t="s">
        <v>324</v>
      </c>
      <c r="I1563" s="43" t="s">
        <v>324</v>
      </c>
      <c r="J1563" s="43" t="s">
        <v>323</v>
      </c>
      <c r="K1563" s="43" t="s">
        <v>323</v>
      </c>
      <c r="L1563" s="43" t="s">
        <v>323</v>
      </c>
      <c r="M1563" s="43"/>
      <c r="N1563" s="43"/>
      <c r="O1563" s="43"/>
      <c r="P1563" s="43"/>
      <c r="Q1563" s="43"/>
      <c r="R1563" s="43"/>
      <c r="S1563" s="43"/>
      <c r="T1563" s="43"/>
      <c r="U1563" s="43"/>
      <c r="V1563" s="43"/>
      <c r="W1563" s="43"/>
      <c r="X1563" s="43"/>
      <c r="Y1563" s="43"/>
      <c r="Z1563" s="43"/>
      <c r="AA1563" s="43"/>
      <c r="AB1563" s="43"/>
      <c r="AC1563" s="43"/>
      <c r="AD1563" s="43"/>
      <c r="AE1563" s="43"/>
      <c r="AF1563" s="43"/>
      <c r="AG1563" s="43"/>
      <c r="AH1563" s="43"/>
      <c r="AI1563" s="43"/>
      <c r="AJ1563" s="43"/>
      <c r="AK1563" s="43"/>
      <c r="AL1563" s="43"/>
      <c r="AM1563" s="43"/>
      <c r="AN1563" s="43"/>
      <c r="AO1563" s="43"/>
      <c r="AP1563" s="43"/>
      <c r="AQ1563" s="43"/>
      <c r="AR1563" s="261" t="e">
        <v>#N/A</v>
      </c>
    </row>
    <row r="1564" spans="1:44" s="261" customFormat="1">
      <c r="A1564" s="43">
        <v>120732</v>
      </c>
      <c r="B1564" s="43" t="s">
        <v>3767</v>
      </c>
      <c r="C1564" s="43" t="s">
        <v>324</v>
      </c>
      <c r="D1564" s="43" t="s">
        <v>324</v>
      </c>
      <c r="E1564" s="43" t="s">
        <v>323</v>
      </c>
      <c r="F1564" s="43" t="s">
        <v>324</v>
      </c>
      <c r="G1564" s="43" t="s">
        <v>324</v>
      </c>
      <c r="H1564" s="43" t="s">
        <v>324</v>
      </c>
      <c r="I1564" s="43" t="s">
        <v>323</v>
      </c>
      <c r="J1564" s="43" t="s">
        <v>324</v>
      </c>
      <c r="K1564" s="43" t="s">
        <v>323</v>
      </c>
      <c r="L1564" s="43" t="s">
        <v>324</v>
      </c>
      <c r="M1564" s="43"/>
      <c r="N1564" s="43"/>
      <c r="O1564" s="43"/>
      <c r="P1564" s="43"/>
      <c r="Q1564" s="43"/>
      <c r="R1564" s="43"/>
      <c r="S1564" s="43"/>
      <c r="T1564" s="43"/>
      <c r="U1564" s="43"/>
      <c r="V1564" s="43"/>
      <c r="W1564" s="43"/>
      <c r="X1564" s="43"/>
      <c r="Y1564" s="43"/>
      <c r="Z1564" s="43"/>
      <c r="AA1564" s="43"/>
      <c r="AB1564" s="43"/>
      <c r="AC1564" s="43"/>
      <c r="AD1564" s="43"/>
      <c r="AE1564" s="43"/>
      <c r="AF1564" s="43"/>
      <c r="AG1564" s="43"/>
      <c r="AH1564" s="43"/>
      <c r="AI1564" s="43"/>
      <c r="AJ1564" s="43"/>
      <c r="AK1564" s="43"/>
      <c r="AL1564" s="43"/>
      <c r="AM1564" s="43"/>
      <c r="AN1564" s="43"/>
      <c r="AO1564" s="43"/>
      <c r="AP1564" s="43"/>
      <c r="AQ1564" s="43"/>
      <c r="AR1564" s="261" t="e">
        <v>#N/A</v>
      </c>
    </row>
    <row r="1565" spans="1:44" s="261" customFormat="1">
      <c r="A1565" s="43">
        <v>121540</v>
      </c>
      <c r="B1565" s="43" t="s">
        <v>3767</v>
      </c>
      <c r="C1565" s="43" t="s">
        <v>324</v>
      </c>
      <c r="D1565" s="43" t="s">
        <v>324</v>
      </c>
      <c r="E1565" s="43" t="s">
        <v>324</v>
      </c>
      <c r="F1565" s="43" t="s">
        <v>324</v>
      </c>
      <c r="G1565" s="43" t="s">
        <v>324</v>
      </c>
      <c r="H1565" s="43" t="s">
        <v>323</v>
      </c>
      <c r="I1565" s="43" t="s">
        <v>323</v>
      </c>
      <c r="J1565" s="43" t="s">
        <v>323</v>
      </c>
      <c r="K1565" s="43" t="s">
        <v>323</v>
      </c>
      <c r="L1565" s="43" t="s">
        <v>323</v>
      </c>
      <c r="M1565" s="43"/>
      <c r="N1565" s="43"/>
      <c r="O1565" s="43"/>
      <c r="P1565" s="43"/>
      <c r="Q1565" s="43"/>
      <c r="R1565" s="43"/>
      <c r="S1565" s="43"/>
      <c r="T1565" s="43"/>
      <c r="U1565" s="43"/>
      <c r="V1565" s="43"/>
      <c r="W1565" s="43"/>
      <c r="X1565" s="43"/>
      <c r="Y1565" s="43"/>
      <c r="Z1565" s="43"/>
      <c r="AA1565" s="43"/>
      <c r="AB1565" s="43"/>
      <c r="AC1565" s="43"/>
      <c r="AD1565" s="43"/>
      <c r="AE1565" s="43"/>
      <c r="AF1565" s="43"/>
      <c r="AG1565" s="43"/>
      <c r="AH1565" s="43"/>
      <c r="AI1565" s="43"/>
      <c r="AJ1565" s="43"/>
      <c r="AK1565" s="43"/>
      <c r="AL1565" s="43"/>
      <c r="AM1565" s="43"/>
      <c r="AN1565" s="43"/>
      <c r="AO1565" s="43"/>
      <c r="AP1565" s="43"/>
      <c r="AQ1565" s="43"/>
      <c r="AR1565" s="261" t="e">
        <v>#N/A</v>
      </c>
    </row>
    <row r="1566" spans="1:44" s="261" customFormat="1">
      <c r="A1566" s="43">
        <v>121545</v>
      </c>
      <c r="B1566" s="43" t="s">
        <v>3767</v>
      </c>
      <c r="C1566" s="43" t="s">
        <v>324</v>
      </c>
      <c r="D1566" s="43" t="s">
        <v>323</v>
      </c>
      <c r="E1566" s="43" t="s">
        <v>324</v>
      </c>
      <c r="F1566" s="43" t="s">
        <v>323</v>
      </c>
      <c r="G1566" s="43" t="s">
        <v>324</v>
      </c>
      <c r="H1566" s="43" t="s">
        <v>323</v>
      </c>
      <c r="I1566" s="43" t="s">
        <v>323</v>
      </c>
      <c r="J1566" s="43" t="s">
        <v>323</v>
      </c>
      <c r="K1566" s="43" t="s">
        <v>323</v>
      </c>
      <c r="L1566" s="43" t="s">
        <v>323</v>
      </c>
      <c r="M1566" s="43"/>
      <c r="N1566" s="43"/>
      <c r="O1566" s="43"/>
      <c r="P1566" s="43"/>
      <c r="Q1566" s="43"/>
      <c r="R1566" s="43"/>
      <c r="S1566" s="43"/>
      <c r="T1566" s="43"/>
      <c r="U1566" s="43"/>
      <c r="V1566" s="43"/>
      <c r="W1566" s="43"/>
      <c r="X1566" s="43"/>
      <c r="Y1566" s="43"/>
      <c r="Z1566" s="43"/>
      <c r="AA1566" s="43"/>
      <c r="AB1566" s="43"/>
      <c r="AC1566" s="43"/>
      <c r="AD1566" s="43"/>
      <c r="AE1566" s="43"/>
      <c r="AF1566" s="43"/>
      <c r="AG1566" s="43"/>
      <c r="AH1566" s="43"/>
      <c r="AI1566" s="43"/>
      <c r="AJ1566" s="43"/>
      <c r="AK1566" s="43"/>
      <c r="AL1566" s="43"/>
      <c r="AM1566" s="43"/>
      <c r="AN1566" s="43"/>
      <c r="AO1566" s="43"/>
      <c r="AP1566" s="43"/>
      <c r="AQ1566" s="43"/>
      <c r="AR1566" s="261" t="e">
        <v>#N/A</v>
      </c>
    </row>
    <row r="1567" spans="1:44" s="261" customFormat="1">
      <c r="A1567" s="43">
        <v>121550</v>
      </c>
      <c r="B1567" s="43" t="s">
        <v>3767</v>
      </c>
      <c r="C1567" s="43" t="s">
        <v>324</v>
      </c>
      <c r="D1567" s="43" t="s">
        <v>324</v>
      </c>
      <c r="E1567" s="43" t="s">
        <v>324</v>
      </c>
      <c r="F1567" s="43" t="s">
        <v>324</v>
      </c>
      <c r="G1567" s="43" t="s">
        <v>324</v>
      </c>
      <c r="H1567" s="43" t="s">
        <v>323</v>
      </c>
      <c r="I1567" s="43" t="s">
        <v>323</v>
      </c>
      <c r="J1567" s="43" t="s">
        <v>323</v>
      </c>
      <c r="K1567" s="43" t="s">
        <v>323</v>
      </c>
      <c r="L1567" s="43" t="s">
        <v>323</v>
      </c>
      <c r="M1567" s="43"/>
      <c r="N1567" s="43"/>
      <c r="O1567" s="43"/>
      <c r="P1567" s="43"/>
      <c r="Q1567" s="43"/>
      <c r="R1567" s="43"/>
      <c r="S1567" s="43"/>
      <c r="T1567" s="43"/>
      <c r="U1567" s="43"/>
      <c r="V1567" s="43"/>
      <c r="W1567" s="43"/>
      <c r="X1567" s="43"/>
      <c r="Y1567" s="43"/>
      <c r="Z1567" s="43"/>
      <c r="AA1567" s="43"/>
      <c r="AB1567" s="43"/>
      <c r="AC1567" s="43"/>
      <c r="AD1567" s="43"/>
      <c r="AE1567" s="43"/>
      <c r="AF1567" s="43"/>
      <c r="AG1567" s="43"/>
      <c r="AH1567" s="43"/>
      <c r="AI1567" s="43"/>
      <c r="AJ1567" s="43"/>
      <c r="AK1567" s="43"/>
      <c r="AL1567" s="43"/>
      <c r="AM1567" s="43"/>
      <c r="AN1567" s="43"/>
      <c r="AO1567" s="43"/>
      <c r="AP1567" s="43"/>
      <c r="AQ1567" s="43"/>
      <c r="AR1567" s="261" t="e">
        <v>#N/A</v>
      </c>
    </row>
    <row r="1568" spans="1:44" s="261" customFormat="1">
      <c r="A1568" s="43">
        <v>121551</v>
      </c>
      <c r="B1568" s="43" t="s">
        <v>3767</v>
      </c>
      <c r="C1568" s="43" t="s">
        <v>324</v>
      </c>
      <c r="D1568" s="43" t="s">
        <v>324</v>
      </c>
      <c r="E1568" s="43" t="s">
        <v>324</v>
      </c>
      <c r="F1568" s="43" t="s">
        <v>324</v>
      </c>
      <c r="G1568" s="43" t="s">
        <v>324</v>
      </c>
      <c r="H1568" s="43" t="s">
        <v>323</v>
      </c>
      <c r="I1568" s="43" t="s">
        <v>323</v>
      </c>
      <c r="J1568" s="43" t="s">
        <v>323</v>
      </c>
      <c r="K1568" s="43" t="s">
        <v>323</v>
      </c>
      <c r="L1568" s="43" t="s">
        <v>323</v>
      </c>
      <c r="M1568" s="43"/>
      <c r="N1568" s="43"/>
      <c r="O1568" s="43"/>
      <c r="P1568" s="43"/>
      <c r="Q1568" s="43"/>
      <c r="R1568" s="43"/>
      <c r="S1568" s="43"/>
      <c r="T1568" s="43"/>
      <c r="U1568" s="43"/>
      <c r="V1568" s="43"/>
      <c r="W1568" s="43"/>
      <c r="X1568" s="43"/>
      <c r="Y1568" s="43"/>
      <c r="Z1568" s="43"/>
      <c r="AA1568" s="43"/>
      <c r="AB1568" s="43"/>
      <c r="AC1568" s="43"/>
      <c r="AD1568" s="43"/>
      <c r="AE1568" s="43"/>
      <c r="AF1568" s="43"/>
      <c r="AG1568" s="43"/>
      <c r="AH1568" s="43"/>
      <c r="AI1568" s="43"/>
      <c r="AJ1568" s="43"/>
      <c r="AK1568" s="43"/>
      <c r="AL1568" s="43"/>
      <c r="AM1568" s="43"/>
      <c r="AN1568" s="43"/>
      <c r="AO1568" s="43"/>
      <c r="AP1568" s="43"/>
      <c r="AQ1568" s="43"/>
      <c r="AR1568" s="261" t="e">
        <v>#N/A</v>
      </c>
    </row>
    <row r="1569" spans="1:44" s="261" customFormat="1">
      <c r="A1569" s="43">
        <v>121553</v>
      </c>
      <c r="B1569" s="43" t="s">
        <v>3767</v>
      </c>
      <c r="C1569" s="43" t="s">
        <v>324</v>
      </c>
      <c r="D1569" s="43" t="s">
        <v>324</v>
      </c>
      <c r="E1569" s="43" t="s">
        <v>324</v>
      </c>
      <c r="F1569" s="43" t="s">
        <v>323</v>
      </c>
      <c r="G1569" s="43" t="s">
        <v>323</v>
      </c>
      <c r="H1569" s="43" t="s">
        <v>323</v>
      </c>
      <c r="I1569" s="43" t="s">
        <v>323</v>
      </c>
      <c r="J1569" s="43" t="s">
        <v>323</v>
      </c>
      <c r="K1569" s="43" t="s">
        <v>323</v>
      </c>
      <c r="L1569" s="43" t="s">
        <v>323</v>
      </c>
      <c r="M1569" s="43"/>
      <c r="N1569" s="43"/>
      <c r="O1569" s="43"/>
      <c r="P1569" s="43"/>
      <c r="Q1569" s="43"/>
      <c r="R1569" s="43"/>
      <c r="S1569" s="43"/>
      <c r="T1569" s="43"/>
      <c r="U1569" s="43"/>
      <c r="V1569" s="43"/>
      <c r="W1569" s="43"/>
      <c r="X1569" s="43"/>
      <c r="Y1569" s="43"/>
      <c r="Z1569" s="43"/>
      <c r="AA1569" s="43"/>
      <c r="AB1569" s="43"/>
      <c r="AC1569" s="43"/>
      <c r="AD1569" s="43"/>
      <c r="AE1569" s="43"/>
      <c r="AF1569" s="43"/>
      <c r="AG1569" s="43"/>
      <c r="AH1569" s="43"/>
      <c r="AI1569" s="43"/>
      <c r="AJ1569" s="43"/>
      <c r="AK1569" s="43"/>
      <c r="AL1569" s="43"/>
      <c r="AM1569" s="43"/>
      <c r="AN1569" s="43"/>
      <c r="AO1569" s="43"/>
      <c r="AP1569" s="43"/>
      <c r="AQ1569" s="43"/>
      <c r="AR1569" s="261" t="e">
        <v>#N/A</v>
      </c>
    </row>
    <row r="1570" spans="1:44" s="261" customFormat="1">
      <c r="A1570" s="43">
        <v>121558</v>
      </c>
      <c r="B1570" s="43" t="s">
        <v>3767</v>
      </c>
      <c r="C1570" s="43" t="s">
        <v>324</v>
      </c>
      <c r="D1570" s="43" t="s">
        <v>324</v>
      </c>
      <c r="E1570" s="43" t="s">
        <v>324</v>
      </c>
      <c r="F1570" s="43" t="s">
        <v>324</v>
      </c>
      <c r="G1570" s="43" t="s">
        <v>324</v>
      </c>
      <c r="H1570" s="43" t="s">
        <v>323</v>
      </c>
      <c r="I1570" s="43" t="s">
        <v>323</v>
      </c>
      <c r="J1570" s="43" t="s">
        <v>323</v>
      </c>
      <c r="K1570" s="43" t="s">
        <v>323</v>
      </c>
      <c r="L1570" s="43" t="s">
        <v>323</v>
      </c>
      <c r="M1570" s="43"/>
      <c r="N1570" s="43"/>
      <c r="O1570" s="43"/>
      <c r="P1570" s="43"/>
      <c r="Q1570" s="43"/>
      <c r="R1570" s="43"/>
      <c r="S1570" s="43"/>
      <c r="T1570" s="43"/>
      <c r="U1570" s="43"/>
      <c r="V1570" s="43"/>
      <c r="W1570" s="43"/>
      <c r="X1570" s="43"/>
      <c r="Y1570" s="43"/>
      <c r="Z1570" s="43"/>
      <c r="AA1570" s="43"/>
      <c r="AB1570" s="43"/>
      <c r="AC1570" s="43"/>
      <c r="AD1570" s="43"/>
      <c r="AE1570" s="43"/>
      <c r="AF1570" s="43"/>
      <c r="AG1570" s="43"/>
      <c r="AH1570" s="43"/>
      <c r="AI1570" s="43"/>
      <c r="AJ1570" s="43"/>
      <c r="AK1570" s="43"/>
      <c r="AL1570" s="43"/>
      <c r="AM1570" s="43"/>
      <c r="AN1570" s="43"/>
      <c r="AO1570" s="43"/>
      <c r="AP1570" s="43"/>
      <c r="AQ1570" s="43"/>
      <c r="AR1570" s="261" t="e">
        <v>#N/A</v>
      </c>
    </row>
    <row r="1571" spans="1:44" s="261" customFormat="1">
      <c r="A1571" s="43">
        <v>121562</v>
      </c>
      <c r="B1571" s="43" t="s">
        <v>3767</v>
      </c>
      <c r="C1571" s="43" t="s">
        <v>324</v>
      </c>
      <c r="D1571" s="43" t="s">
        <v>323</v>
      </c>
      <c r="E1571" s="43" t="s">
        <v>324</v>
      </c>
      <c r="F1571" s="43" t="s">
        <v>324</v>
      </c>
      <c r="G1571" s="43" t="s">
        <v>324</v>
      </c>
      <c r="H1571" s="43" t="s">
        <v>323</v>
      </c>
      <c r="I1571" s="43" t="s">
        <v>323</v>
      </c>
      <c r="J1571" s="43" t="s">
        <v>323</v>
      </c>
      <c r="K1571" s="43" t="s">
        <v>323</v>
      </c>
      <c r="L1571" s="43" t="s">
        <v>323</v>
      </c>
      <c r="M1571" s="43"/>
      <c r="N1571" s="43"/>
      <c r="O1571" s="43"/>
      <c r="P1571" s="43"/>
      <c r="Q1571" s="43"/>
      <c r="R1571" s="43"/>
      <c r="S1571" s="43"/>
      <c r="T1571" s="43"/>
      <c r="U1571" s="43"/>
      <c r="V1571" s="43"/>
      <c r="W1571" s="43"/>
      <c r="X1571" s="43"/>
      <c r="Y1571" s="43"/>
      <c r="Z1571" s="43"/>
      <c r="AA1571" s="43"/>
      <c r="AB1571" s="43"/>
      <c r="AC1571" s="43"/>
      <c r="AD1571" s="43"/>
      <c r="AE1571" s="43"/>
      <c r="AF1571" s="43"/>
      <c r="AG1571" s="43"/>
      <c r="AH1571" s="43"/>
      <c r="AI1571" s="43"/>
      <c r="AJ1571" s="43"/>
      <c r="AK1571" s="43"/>
      <c r="AL1571" s="43"/>
      <c r="AM1571" s="43"/>
      <c r="AN1571" s="43"/>
      <c r="AO1571" s="43"/>
      <c r="AP1571" s="43"/>
      <c r="AQ1571" s="43"/>
      <c r="AR1571" s="261" t="e">
        <v>#N/A</v>
      </c>
    </row>
    <row r="1572" spans="1:44" s="261" customFormat="1">
      <c r="A1572" s="43">
        <v>121570</v>
      </c>
      <c r="B1572" s="43" t="s">
        <v>3767</v>
      </c>
      <c r="C1572" s="43" t="s">
        <v>324</v>
      </c>
      <c r="D1572" s="43" t="s">
        <v>324</v>
      </c>
      <c r="E1572" s="43" t="s">
        <v>323</v>
      </c>
      <c r="F1572" s="43" t="s">
        <v>323</v>
      </c>
      <c r="G1572" s="43" t="s">
        <v>323</v>
      </c>
      <c r="H1572" s="43" t="s">
        <v>323</v>
      </c>
      <c r="I1572" s="43" t="s">
        <v>323</v>
      </c>
      <c r="J1572" s="43" t="s">
        <v>323</v>
      </c>
      <c r="K1572" s="43" t="s">
        <v>323</v>
      </c>
      <c r="L1572" s="43" t="s">
        <v>323</v>
      </c>
      <c r="M1572" s="43"/>
      <c r="N1572" s="43"/>
      <c r="O1572" s="43"/>
      <c r="P1572" s="43"/>
      <c r="Q1572" s="43"/>
      <c r="R1572" s="43"/>
      <c r="S1572" s="43"/>
      <c r="T1572" s="43"/>
      <c r="U1572" s="43"/>
      <c r="V1572" s="43"/>
      <c r="W1572" s="43"/>
      <c r="X1572" s="43"/>
      <c r="Y1572" s="43"/>
      <c r="Z1572" s="43"/>
      <c r="AA1572" s="43"/>
      <c r="AB1572" s="43"/>
      <c r="AC1572" s="43"/>
      <c r="AD1572" s="43"/>
      <c r="AE1572" s="43"/>
      <c r="AF1572" s="43"/>
      <c r="AG1572" s="43"/>
      <c r="AH1572" s="43"/>
      <c r="AI1572" s="43"/>
      <c r="AJ1572" s="43"/>
      <c r="AK1572" s="43"/>
      <c r="AL1572" s="43"/>
      <c r="AM1572" s="43"/>
      <c r="AN1572" s="43"/>
      <c r="AO1572" s="43"/>
      <c r="AP1572" s="43"/>
      <c r="AQ1572" s="43"/>
      <c r="AR1572" s="261" t="e">
        <v>#N/A</v>
      </c>
    </row>
    <row r="1573" spans="1:44" s="261" customFormat="1">
      <c r="A1573" s="43">
        <v>121572</v>
      </c>
      <c r="B1573" s="43" t="s">
        <v>3767</v>
      </c>
      <c r="C1573" s="43" t="s">
        <v>324</v>
      </c>
      <c r="D1573" s="43" t="s">
        <v>323</v>
      </c>
      <c r="E1573" s="43" t="s">
        <v>324</v>
      </c>
      <c r="F1573" s="43" t="s">
        <v>324</v>
      </c>
      <c r="G1573" s="43" t="s">
        <v>323</v>
      </c>
      <c r="H1573" s="43" t="s">
        <v>323</v>
      </c>
      <c r="I1573" s="43" t="s">
        <v>323</v>
      </c>
      <c r="J1573" s="43" t="s">
        <v>323</v>
      </c>
      <c r="K1573" s="43" t="s">
        <v>323</v>
      </c>
      <c r="L1573" s="43" t="s">
        <v>323</v>
      </c>
      <c r="M1573" s="43"/>
      <c r="N1573" s="43"/>
      <c r="O1573" s="43"/>
      <c r="P1573" s="43"/>
      <c r="Q1573" s="43"/>
      <c r="R1573" s="43"/>
      <c r="S1573" s="43"/>
      <c r="T1573" s="43"/>
      <c r="U1573" s="43"/>
      <c r="V1573" s="43"/>
      <c r="W1573" s="43"/>
      <c r="X1573" s="43"/>
      <c r="Y1573" s="43"/>
      <c r="Z1573" s="43"/>
      <c r="AA1573" s="43"/>
      <c r="AB1573" s="43"/>
      <c r="AC1573" s="43"/>
      <c r="AD1573" s="43"/>
      <c r="AE1573" s="43"/>
      <c r="AF1573" s="43"/>
      <c r="AG1573" s="43"/>
      <c r="AH1573" s="43"/>
      <c r="AI1573" s="43"/>
      <c r="AJ1573" s="43"/>
      <c r="AK1573" s="43"/>
      <c r="AL1573" s="43"/>
      <c r="AM1573" s="43"/>
      <c r="AN1573" s="43"/>
      <c r="AO1573" s="43"/>
      <c r="AP1573" s="43"/>
      <c r="AQ1573" s="43"/>
      <c r="AR1573" s="261" t="e">
        <v>#N/A</v>
      </c>
    </row>
    <row r="1574" spans="1:44" s="261" customFormat="1">
      <c r="A1574" s="43">
        <v>121577</v>
      </c>
      <c r="B1574" s="43" t="s">
        <v>3767</v>
      </c>
      <c r="C1574" s="43" t="s">
        <v>324</v>
      </c>
      <c r="D1574" s="43" t="s">
        <v>324</v>
      </c>
      <c r="E1574" s="43" t="s">
        <v>324</v>
      </c>
      <c r="F1574" s="43" t="s">
        <v>324</v>
      </c>
      <c r="G1574" s="43" t="s">
        <v>323</v>
      </c>
      <c r="H1574" s="43" t="s">
        <v>323</v>
      </c>
      <c r="I1574" s="43" t="s">
        <v>323</v>
      </c>
      <c r="J1574" s="43" t="s">
        <v>323</v>
      </c>
      <c r="K1574" s="43" t="s">
        <v>323</v>
      </c>
      <c r="L1574" s="43" t="s">
        <v>323</v>
      </c>
      <c r="M1574" s="43"/>
      <c r="N1574" s="43"/>
      <c r="O1574" s="43"/>
      <c r="P1574" s="43"/>
      <c r="Q1574" s="43"/>
      <c r="R1574" s="43"/>
      <c r="S1574" s="43"/>
      <c r="T1574" s="43"/>
      <c r="U1574" s="43"/>
      <c r="V1574" s="43"/>
      <c r="W1574" s="43"/>
      <c r="X1574" s="43"/>
      <c r="Y1574" s="43"/>
      <c r="Z1574" s="43"/>
      <c r="AA1574" s="43"/>
      <c r="AB1574" s="43"/>
      <c r="AC1574" s="43"/>
      <c r="AD1574" s="43"/>
      <c r="AE1574" s="43"/>
      <c r="AF1574" s="43"/>
      <c r="AG1574" s="43"/>
      <c r="AH1574" s="43"/>
      <c r="AI1574" s="43"/>
      <c r="AJ1574" s="43"/>
      <c r="AK1574" s="43"/>
      <c r="AL1574" s="43"/>
      <c r="AM1574" s="43"/>
      <c r="AN1574" s="43"/>
      <c r="AO1574" s="43"/>
      <c r="AP1574" s="43"/>
      <c r="AQ1574" s="43"/>
      <c r="AR1574" s="261" t="e">
        <v>#N/A</v>
      </c>
    </row>
    <row r="1575" spans="1:44" s="261" customFormat="1">
      <c r="A1575" s="43">
        <v>121585</v>
      </c>
      <c r="B1575" s="43" t="s">
        <v>3767</v>
      </c>
      <c r="C1575" s="43" t="s">
        <v>324</v>
      </c>
      <c r="D1575" s="43" t="s">
        <v>323</v>
      </c>
      <c r="E1575" s="43" t="s">
        <v>324</v>
      </c>
      <c r="F1575" s="43" t="s">
        <v>324</v>
      </c>
      <c r="G1575" s="43" t="s">
        <v>323</v>
      </c>
      <c r="H1575" s="43" t="s">
        <v>323</v>
      </c>
      <c r="I1575" s="43" t="s">
        <v>323</v>
      </c>
      <c r="J1575" s="43" t="s">
        <v>323</v>
      </c>
      <c r="K1575" s="43" t="s">
        <v>323</v>
      </c>
      <c r="L1575" s="43" t="s">
        <v>323</v>
      </c>
      <c r="M1575" s="43"/>
      <c r="N1575" s="43"/>
      <c r="O1575" s="43"/>
      <c r="P1575" s="43"/>
      <c r="Q1575" s="43"/>
      <c r="R1575" s="43"/>
      <c r="S1575" s="43"/>
      <c r="T1575" s="43"/>
      <c r="U1575" s="43"/>
      <c r="V1575" s="43"/>
      <c r="W1575" s="43"/>
      <c r="X1575" s="43"/>
      <c r="Y1575" s="43"/>
      <c r="Z1575" s="43"/>
      <c r="AA1575" s="43"/>
      <c r="AB1575" s="43"/>
      <c r="AC1575" s="43"/>
      <c r="AD1575" s="43"/>
      <c r="AE1575" s="43"/>
      <c r="AF1575" s="43"/>
      <c r="AG1575" s="43"/>
      <c r="AH1575" s="43"/>
      <c r="AI1575" s="43"/>
      <c r="AJ1575" s="43"/>
      <c r="AK1575" s="43"/>
      <c r="AL1575" s="43"/>
      <c r="AM1575" s="43"/>
      <c r="AN1575" s="43"/>
      <c r="AO1575" s="43"/>
      <c r="AP1575" s="43"/>
      <c r="AQ1575" s="43"/>
      <c r="AR1575" s="261" t="e">
        <v>#N/A</v>
      </c>
    </row>
    <row r="1576" spans="1:44" s="261" customFormat="1">
      <c r="A1576" s="43">
        <v>121586</v>
      </c>
      <c r="B1576" s="43" t="s">
        <v>3767</v>
      </c>
      <c r="C1576" s="43" t="s">
        <v>324</v>
      </c>
      <c r="D1576" s="43" t="s">
        <v>324</v>
      </c>
      <c r="E1576" s="43" t="s">
        <v>324</v>
      </c>
      <c r="F1576" s="43" t="s">
        <v>323</v>
      </c>
      <c r="G1576" s="43" t="s">
        <v>323</v>
      </c>
      <c r="H1576" s="43" t="s">
        <v>323</v>
      </c>
      <c r="I1576" s="43" t="s">
        <v>323</v>
      </c>
      <c r="J1576" s="43" t="s">
        <v>323</v>
      </c>
      <c r="K1576" s="43" t="s">
        <v>323</v>
      </c>
      <c r="L1576" s="43" t="s">
        <v>323</v>
      </c>
      <c r="M1576" s="43"/>
      <c r="N1576" s="43"/>
      <c r="O1576" s="43"/>
      <c r="P1576" s="43"/>
      <c r="Q1576" s="43"/>
      <c r="R1576" s="43"/>
      <c r="S1576" s="43"/>
      <c r="T1576" s="43"/>
      <c r="U1576" s="43"/>
      <c r="V1576" s="43"/>
      <c r="W1576" s="43"/>
      <c r="X1576" s="43"/>
      <c r="Y1576" s="43"/>
      <c r="Z1576" s="43"/>
      <c r="AA1576" s="43"/>
      <c r="AB1576" s="43"/>
      <c r="AC1576" s="43"/>
      <c r="AD1576" s="43"/>
      <c r="AE1576" s="43"/>
      <c r="AF1576" s="43"/>
      <c r="AG1576" s="43"/>
      <c r="AH1576" s="43"/>
      <c r="AI1576" s="43"/>
      <c r="AJ1576" s="43"/>
      <c r="AK1576" s="43"/>
      <c r="AL1576" s="43"/>
      <c r="AM1576" s="43"/>
      <c r="AN1576" s="43"/>
      <c r="AO1576" s="43"/>
      <c r="AP1576" s="43"/>
      <c r="AQ1576" s="43"/>
      <c r="AR1576" s="261" t="e">
        <v>#N/A</v>
      </c>
    </row>
    <row r="1577" spans="1:44" s="261" customFormat="1">
      <c r="A1577" s="43">
        <v>121588</v>
      </c>
      <c r="B1577" s="43" t="s">
        <v>3767</v>
      </c>
      <c r="C1577" s="43" t="s">
        <v>324</v>
      </c>
      <c r="D1577" s="43" t="s">
        <v>324</v>
      </c>
      <c r="E1577" s="43" t="s">
        <v>323</v>
      </c>
      <c r="F1577" s="43" t="s">
        <v>323</v>
      </c>
      <c r="G1577" s="43" t="s">
        <v>323</v>
      </c>
      <c r="H1577" s="43" t="s">
        <v>323</v>
      </c>
      <c r="I1577" s="43" t="s">
        <v>323</v>
      </c>
      <c r="J1577" s="43" t="s">
        <v>323</v>
      </c>
      <c r="K1577" s="43" t="s">
        <v>323</v>
      </c>
      <c r="L1577" s="43" t="s">
        <v>323</v>
      </c>
      <c r="M1577" s="43"/>
      <c r="N1577" s="43"/>
      <c r="O1577" s="43"/>
      <c r="P1577" s="43"/>
      <c r="Q1577" s="43"/>
      <c r="R1577" s="43"/>
      <c r="S1577" s="43"/>
      <c r="T1577" s="43"/>
      <c r="U1577" s="43"/>
      <c r="V1577" s="43"/>
      <c r="W1577" s="43"/>
      <c r="X1577" s="43"/>
      <c r="Y1577" s="43"/>
      <c r="Z1577" s="43"/>
      <c r="AA1577" s="43"/>
      <c r="AB1577" s="43"/>
      <c r="AC1577" s="43"/>
      <c r="AD1577" s="43"/>
      <c r="AE1577" s="43"/>
      <c r="AF1577" s="43"/>
      <c r="AG1577" s="43"/>
      <c r="AH1577" s="43"/>
      <c r="AI1577" s="43"/>
      <c r="AJ1577" s="43"/>
      <c r="AK1577" s="43"/>
      <c r="AL1577" s="43"/>
      <c r="AM1577" s="43"/>
      <c r="AN1577" s="43"/>
      <c r="AO1577" s="43"/>
      <c r="AP1577" s="43"/>
      <c r="AQ1577" s="43"/>
      <c r="AR1577" s="261" t="e">
        <v>#N/A</v>
      </c>
    </row>
    <row r="1578" spans="1:44" s="261" customFormat="1">
      <c r="A1578" s="43">
        <v>121591</v>
      </c>
      <c r="B1578" s="43" t="s">
        <v>3767</v>
      </c>
      <c r="C1578" s="43" t="s">
        <v>324</v>
      </c>
      <c r="D1578" s="43" t="s">
        <v>323</v>
      </c>
      <c r="E1578" s="43" t="s">
        <v>324</v>
      </c>
      <c r="F1578" s="43" t="s">
        <v>324</v>
      </c>
      <c r="G1578" s="43" t="s">
        <v>323</v>
      </c>
      <c r="H1578" s="43" t="s">
        <v>323</v>
      </c>
      <c r="I1578" s="43" t="s">
        <v>323</v>
      </c>
      <c r="J1578" s="43" t="s">
        <v>323</v>
      </c>
      <c r="K1578" s="43" t="s">
        <v>323</v>
      </c>
      <c r="L1578" s="43" t="s">
        <v>323</v>
      </c>
      <c r="M1578" s="43"/>
      <c r="N1578" s="43"/>
      <c r="O1578" s="43"/>
      <c r="P1578" s="43"/>
      <c r="Q1578" s="43"/>
      <c r="R1578" s="43"/>
      <c r="S1578" s="43"/>
      <c r="T1578" s="43"/>
      <c r="U1578" s="43"/>
      <c r="V1578" s="43"/>
      <c r="W1578" s="43"/>
      <c r="X1578" s="43"/>
      <c r="Y1578" s="43"/>
      <c r="Z1578" s="43"/>
      <c r="AA1578" s="43"/>
      <c r="AB1578" s="43"/>
      <c r="AC1578" s="43"/>
      <c r="AD1578" s="43"/>
      <c r="AE1578" s="43"/>
      <c r="AF1578" s="43"/>
      <c r="AG1578" s="43"/>
      <c r="AH1578" s="43"/>
      <c r="AI1578" s="43"/>
      <c r="AJ1578" s="43"/>
      <c r="AK1578" s="43"/>
      <c r="AL1578" s="43"/>
      <c r="AM1578" s="43"/>
      <c r="AN1578" s="43"/>
      <c r="AO1578" s="43"/>
      <c r="AP1578" s="43"/>
      <c r="AQ1578" s="43"/>
      <c r="AR1578" s="261" t="e">
        <v>#N/A</v>
      </c>
    </row>
    <row r="1579" spans="1:44" s="261" customFormat="1">
      <c r="A1579" s="43">
        <v>121601</v>
      </c>
      <c r="B1579" s="43" t="s">
        <v>3767</v>
      </c>
      <c r="C1579" s="43" t="s">
        <v>324</v>
      </c>
      <c r="D1579" s="43" t="s">
        <v>324</v>
      </c>
      <c r="E1579" s="43" t="s">
        <v>323</v>
      </c>
      <c r="F1579" s="43" t="s">
        <v>324</v>
      </c>
      <c r="G1579" s="43" t="s">
        <v>323</v>
      </c>
      <c r="H1579" s="43" t="s">
        <v>323</v>
      </c>
      <c r="I1579" s="43" t="s">
        <v>323</v>
      </c>
      <c r="J1579" s="43" t="s">
        <v>323</v>
      </c>
      <c r="K1579" s="43" t="s">
        <v>323</v>
      </c>
      <c r="L1579" s="43" t="s">
        <v>323</v>
      </c>
      <c r="M1579" s="43"/>
      <c r="N1579" s="43"/>
      <c r="O1579" s="43"/>
      <c r="P1579" s="43"/>
      <c r="Q1579" s="43"/>
      <c r="R1579" s="43"/>
      <c r="S1579" s="43"/>
      <c r="T1579" s="43"/>
      <c r="U1579" s="43"/>
      <c r="V1579" s="43"/>
      <c r="W1579" s="43"/>
      <c r="X1579" s="43"/>
      <c r="Y1579" s="43"/>
      <c r="Z1579" s="43"/>
      <c r="AA1579" s="43"/>
      <c r="AB1579" s="43"/>
      <c r="AC1579" s="43"/>
      <c r="AD1579" s="43"/>
      <c r="AE1579" s="43"/>
      <c r="AF1579" s="43"/>
      <c r="AG1579" s="43"/>
      <c r="AH1579" s="43"/>
      <c r="AI1579" s="43"/>
      <c r="AJ1579" s="43"/>
      <c r="AK1579" s="43"/>
      <c r="AL1579" s="43"/>
      <c r="AM1579" s="43"/>
      <c r="AN1579" s="43"/>
      <c r="AO1579" s="43"/>
      <c r="AP1579" s="43"/>
      <c r="AQ1579" s="43"/>
      <c r="AR1579" s="261" t="e">
        <v>#N/A</v>
      </c>
    </row>
    <row r="1580" spans="1:44" s="261" customFormat="1">
      <c r="A1580" s="43">
        <v>121603</v>
      </c>
      <c r="B1580" s="43" t="s">
        <v>3767</v>
      </c>
      <c r="C1580" s="43" t="s">
        <v>324</v>
      </c>
      <c r="D1580" s="43" t="s">
        <v>324</v>
      </c>
      <c r="E1580" s="43" t="s">
        <v>323</v>
      </c>
      <c r="F1580" s="43" t="s">
        <v>323</v>
      </c>
      <c r="G1580" s="43" t="s">
        <v>323</v>
      </c>
      <c r="H1580" s="43" t="s">
        <v>323</v>
      </c>
      <c r="I1580" s="43" t="s">
        <v>323</v>
      </c>
      <c r="J1580" s="43" t="s">
        <v>323</v>
      </c>
      <c r="K1580" s="43" t="s">
        <v>323</v>
      </c>
      <c r="L1580" s="43" t="s">
        <v>323</v>
      </c>
      <c r="M1580" s="43"/>
      <c r="N1580" s="43"/>
      <c r="O1580" s="43"/>
      <c r="P1580" s="43"/>
      <c r="Q1580" s="43"/>
      <c r="R1580" s="43"/>
      <c r="S1580" s="43"/>
      <c r="T1580" s="43"/>
      <c r="U1580" s="43"/>
      <c r="V1580" s="43"/>
      <c r="W1580" s="43"/>
      <c r="X1580" s="43"/>
      <c r="Y1580" s="43"/>
      <c r="Z1580" s="43"/>
      <c r="AA1580" s="43"/>
      <c r="AB1580" s="43"/>
      <c r="AC1580" s="43"/>
      <c r="AD1580" s="43"/>
      <c r="AE1580" s="43"/>
      <c r="AF1580" s="43"/>
      <c r="AG1580" s="43"/>
      <c r="AH1580" s="43"/>
      <c r="AI1580" s="43"/>
      <c r="AJ1580" s="43"/>
      <c r="AK1580" s="43"/>
      <c r="AL1580" s="43"/>
      <c r="AM1580" s="43"/>
      <c r="AN1580" s="43"/>
      <c r="AO1580" s="43"/>
      <c r="AP1580" s="43"/>
      <c r="AQ1580" s="43"/>
      <c r="AR1580" s="261" t="e">
        <v>#N/A</v>
      </c>
    </row>
    <row r="1581" spans="1:44" s="261" customFormat="1">
      <c r="A1581" s="43">
        <v>121607</v>
      </c>
      <c r="B1581" s="43" t="s">
        <v>3767</v>
      </c>
      <c r="C1581" s="43" t="s">
        <v>324</v>
      </c>
      <c r="D1581" s="43" t="s">
        <v>324</v>
      </c>
      <c r="E1581" s="43" t="s">
        <v>323</v>
      </c>
      <c r="F1581" s="43" t="s">
        <v>324</v>
      </c>
      <c r="G1581" s="43" t="s">
        <v>323</v>
      </c>
      <c r="H1581" s="43" t="s">
        <v>323</v>
      </c>
      <c r="I1581" s="43" t="s">
        <v>323</v>
      </c>
      <c r="J1581" s="43" t="s">
        <v>323</v>
      </c>
      <c r="K1581" s="43" t="s">
        <v>323</v>
      </c>
      <c r="L1581" s="43" t="s">
        <v>323</v>
      </c>
      <c r="M1581" s="43"/>
      <c r="N1581" s="43"/>
      <c r="O1581" s="43"/>
      <c r="P1581" s="43"/>
      <c r="Q1581" s="43"/>
      <c r="R1581" s="43"/>
      <c r="S1581" s="43"/>
      <c r="T1581" s="43"/>
      <c r="U1581" s="43"/>
      <c r="V1581" s="43"/>
      <c r="W1581" s="43"/>
      <c r="X1581" s="43"/>
      <c r="Y1581" s="43"/>
      <c r="Z1581" s="43"/>
      <c r="AA1581" s="43"/>
      <c r="AB1581" s="43"/>
      <c r="AC1581" s="43"/>
      <c r="AD1581" s="43"/>
      <c r="AE1581" s="43"/>
      <c r="AF1581" s="43"/>
      <c r="AG1581" s="43"/>
      <c r="AH1581" s="43"/>
      <c r="AI1581" s="43"/>
      <c r="AJ1581" s="43"/>
      <c r="AK1581" s="43"/>
      <c r="AL1581" s="43"/>
      <c r="AM1581" s="43"/>
      <c r="AN1581" s="43"/>
      <c r="AO1581" s="43"/>
      <c r="AP1581" s="43"/>
      <c r="AQ1581" s="43"/>
      <c r="AR1581" s="261" t="e">
        <v>#N/A</v>
      </c>
    </row>
    <row r="1582" spans="1:44" s="261" customFormat="1">
      <c r="A1582" s="43">
        <v>121613</v>
      </c>
      <c r="B1582" s="43" t="s">
        <v>3767</v>
      </c>
      <c r="C1582" s="43" t="s">
        <v>324</v>
      </c>
      <c r="D1582" s="43" t="s">
        <v>324</v>
      </c>
      <c r="E1582" s="43" t="s">
        <v>324</v>
      </c>
      <c r="F1582" s="43" t="s">
        <v>324</v>
      </c>
      <c r="G1582" s="43" t="s">
        <v>324</v>
      </c>
      <c r="H1582" s="43" t="s">
        <v>323</v>
      </c>
      <c r="I1582" s="43" t="s">
        <v>323</v>
      </c>
      <c r="J1582" s="43" t="s">
        <v>323</v>
      </c>
      <c r="K1582" s="43" t="s">
        <v>323</v>
      </c>
      <c r="L1582" s="43" t="s">
        <v>323</v>
      </c>
      <c r="M1582" s="43"/>
      <c r="N1582" s="43"/>
      <c r="O1582" s="43"/>
      <c r="P1582" s="43"/>
      <c r="Q1582" s="43"/>
      <c r="R1582" s="43"/>
      <c r="S1582" s="43"/>
      <c r="T1582" s="43"/>
      <c r="U1582" s="43"/>
      <c r="V1582" s="43"/>
      <c r="W1582" s="43"/>
      <c r="X1582" s="43"/>
      <c r="Y1582" s="43"/>
      <c r="Z1582" s="43"/>
      <c r="AA1582" s="43"/>
      <c r="AB1582" s="43"/>
      <c r="AC1582" s="43"/>
      <c r="AD1582" s="43"/>
      <c r="AE1582" s="43"/>
      <c r="AF1582" s="43"/>
      <c r="AG1582" s="43"/>
      <c r="AH1582" s="43"/>
      <c r="AI1582" s="43"/>
      <c r="AJ1582" s="43"/>
      <c r="AK1582" s="43"/>
      <c r="AL1582" s="43"/>
      <c r="AM1582" s="43"/>
      <c r="AN1582" s="43"/>
      <c r="AO1582" s="43"/>
      <c r="AP1582" s="43"/>
      <c r="AQ1582" s="43"/>
      <c r="AR1582" s="261" t="e">
        <v>#N/A</v>
      </c>
    </row>
    <row r="1583" spans="1:44" s="261" customFormat="1">
      <c r="A1583" s="43">
        <v>121615</v>
      </c>
      <c r="B1583" s="43" t="s">
        <v>3767</v>
      </c>
      <c r="C1583" s="43" t="s">
        <v>324</v>
      </c>
      <c r="D1583" s="43" t="s">
        <v>324</v>
      </c>
      <c r="E1583" s="43" t="s">
        <v>323</v>
      </c>
      <c r="F1583" s="43" t="s">
        <v>324</v>
      </c>
      <c r="G1583" s="43" t="s">
        <v>323</v>
      </c>
      <c r="H1583" s="43" t="s">
        <v>323</v>
      </c>
      <c r="I1583" s="43" t="s">
        <v>323</v>
      </c>
      <c r="J1583" s="43" t="s">
        <v>323</v>
      </c>
      <c r="K1583" s="43" t="s">
        <v>323</v>
      </c>
      <c r="L1583" s="43" t="s">
        <v>323</v>
      </c>
      <c r="M1583" s="43"/>
      <c r="N1583" s="43"/>
      <c r="O1583" s="43"/>
      <c r="P1583" s="43"/>
      <c r="Q1583" s="43"/>
      <c r="R1583" s="43"/>
      <c r="S1583" s="43"/>
      <c r="T1583" s="43"/>
      <c r="U1583" s="43"/>
      <c r="V1583" s="43"/>
      <c r="W1583" s="43"/>
      <c r="X1583" s="43"/>
      <c r="Y1583" s="43"/>
      <c r="Z1583" s="43"/>
      <c r="AA1583" s="43"/>
      <c r="AB1583" s="43"/>
      <c r="AC1583" s="43"/>
      <c r="AD1583" s="43"/>
      <c r="AE1583" s="43"/>
      <c r="AF1583" s="43"/>
      <c r="AG1583" s="43"/>
      <c r="AH1583" s="43"/>
      <c r="AI1583" s="43"/>
      <c r="AJ1583" s="43"/>
      <c r="AK1583" s="43"/>
      <c r="AL1583" s="43"/>
      <c r="AM1583" s="43"/>
      <c r="AN1583" s="43"/>
      <c r="AO1583" s="43"/>
      <c r="AP1583" s="43"/>
      <c r="AQ1583" s="43"/>
      <c r="AR1583" s="261" t="e">
        <v>#N/A</v>
      </c>
    </row>
    <row r="1584" spans="1:44" s="261" customFormat="1">
      <c r="A1584" s="43">
        <v>121636</v>
      </c>
      <c r="B1584" s="43" t="s">
        <v>3767</v>
      </c>
      <c r="C1584" s="43" t="s">
        <v>324</v>
      </c>
      <c r="D1584" s="43" t="s">
        <v>323</v>
      </c>
      <c r="E1584" s="43" t="s">
        <v>324</v>
      </c>
      <c r="F1584" s="43" t="s">
        <v>324</v>
      </c>
      <c r="G1584" s="43" t="s">
        <v>323</v>
      </c>
      <c r="H1584" s="43" t="s">
        <v>323</v>
      </c>
      <c r="I1584" s="43" t="s">
        <v>323</v>
      </c>
      <c r="J1584" s="43" t="s">
        <v>323</v>
      </c>
      <c r="K1584" s="43" t="s">
        <v>323</v>
      </c>
      <c r="L1584" s="43" t="s">
        <v>323</v>
      </c>
      <c r="M1584" s="43"/>
      <c r="N1584" s="43"/>
      <c r="O1584" s="43"/>
      <c r="P1584" s="43"/>
      <c r="Q1584" s="43"/>
      <c r="R1584" s="43"/>
      <c r="S1584" s="43"/>
      <c r="T1584" s="43"/>
      <c r="U1584" s="43"/>
      <c r="V1584" s="43"/>
      <c r="W1584" s="43"/>
      <c r="X1584" s="43"/>
      <c r="Y1584" s="43"/>
      <c r="Z1584" s="43"/>
      <c r="AA1584" s="43"/>
      <c r="AB1584" s="43"/>
      <c r="AC1584" s="43"/>
      <c r="AD1584" s="43"/>
      <c r="AE1584" s="43"/>
      <c r="AF1584" s="43"/>
      <c r="AG1584" s="43"/>
      <c r="AH1584" s="43"/>
      <c r="AI1584" s="43"/>
      <c r="AJ1584" s="43"/>
      <c r="AK1584" s="43"/>
      <c r="AL1584" s="43"/>
      <c r="AM1584" s="43"/>
      <c r="AN1584" s="43"/>
      <c r="AO1584" s="43"/>
      <c r="AP1584" s="43"/>
      <c r="AQ1584" s="43"/>
      <c r="AR1584" s="261" t="e">
        <v>#N/A</v>
      </c>
    </row>
    <row r="1585" spans="1:44" s="261" customFormat="1">
      <c r="A1585" s="43">
        <v>121650</v>
      </c>
      <c r="B1585" s="43" t="s">
        <v>3767</v>
      </c>
      <c r="C1585" s="43" t="s">
        <v>324</v>
      </c>
      <c r="D1585" s="43" t="s">
        <v>324</v>
      </c>
      <c r="E1585" s="43" t="s">
        <v>323</v>
      </c>
      <c r="F1585" s="43" t="s">
        <v>323</v>
      </c>
      <c r="G1585" s="43" t="s">
        <v>324</v>
      </c>
      <c r="H1585" s="43" t="s">
        <v>323</v>
      </c>
      <c r="I1585" s="43" t="s">
        <v>323</v>
      </c>
      <c r="J1585" s="43" t="s">
        <v>323</v>
      </c>
      <c r="K1585" s="43" t="s">
        <v>323</v>
      </c>
      <c r="L1585" s="43" t="s">
        <v>323</v>
      </c>
      <c r="M1585" s="43"/>
      <c r="N1585" s="43"/>
      <c r="O1585" s="43"/>
      <c r="P1585" s="43"/>
      <c r="Q1585" s="43"/>
      <c r="R1585" s="43"/>
      <c r="S1585" s="43"/>
      <c r="T1585" s="43"/>
      <c r="U1585" s="43"/>
      <c r="V1585" s="43"/>
      <c r="W1585" s="43"/>
      <c r="X1585" s="43"/>
      <c r="Y1585" s="43"/>
      <c r="Z1585" s="43"/>
      <c r="AA1585" s="43"/>
      <c r="AB1585" s="43"/>
      <c r="AC1585" s="43"/>
      <c r="AD1585" s="43"/>
      <c r="AE1585" s="43"/>
      <c r="AF1585" s="43"/>
      <c r="AG1585" s="43"/>
      <c r="AH1585" s="43"/>
      <c r="AI1585" s="43"/>
      <c r="AJ1585" s="43"/>
      <c r="AK1585" s="43"/>
      <c r="AL1585" s="43"/>
      <c r="AM1585" s="43"/>
      <c r="AN1585" s="43"/>
      <c r="AO1585" s="43"/>
      <c r="AP1585" s="43"/>
      <c r="AQ1585" s="43"/>
      <c r="AR1585" s="261" t="e">
        <v>#N/A</v>
      </c>
    </row>
    <row r="1586" spans="1:44" s="261" customFormat="1">
      <c r="A1586" s="43">
        <v>121657</v>
      </c>
      <c r="B1586" s="43" t="s">
        <v>3767</v>
      </c>
      <c r="C1586" s="43" t="s">
        <v>324</v>
      </c>
      <c r="D1586" s="43" t="s">
        <v>324</v>
      </c>
      <c r="E1586" s="43" t="s">
        <v>324</v>
      </c>
      <c r="F1586" s="43" t="s">
        <v>324</v>
      </c>
      <c r="G1586" s="43" t="s">
        <v>324</v>
      </c>
      <c r="H1586" s="43" t="s">
        <v>323</v>
      </c>
      <c r="I1586" s="43" t="s">
        <v>323</v>
      </c>
      <c r="J1586" s="43" t="s">
        <v>323</v>
      </c>
      <c r="K1586" s="43" t="s">
        <v>323</v>
      </c>
      <c r="L1586" s="43" t="s">
        <v>323</v>
      </c>
      <c r="M1586" s="43"/>
      <c r="N1586" s="43"/>
      <c r="O1586" s="43"/>
      <c r="P1586" s="43"/>
      <c r="Q1586" s="43"/>
      <c r="R1586" s="43"/>
      <c r="S1586" s="43"/>
      <c r="T1586" s="43"/>
      <c r="U1586" s="43"/>
      <c r="V1586" s="43"/>
      <c r="W1586" s="43"/>
      <c r="X1586" s="43"/>
      <c r="Y1586" s="43"/>
      <c r="Z1586" s="43"/>
      <c r="AA1586" s="43"/>
      <c r="AB1586" s="43"/>
      <c r="AC1586" s="43"/>
      <c r="AD1586" s="43"/>
      <c r="AE1586" s="43"/>
      <c r="AF1586" s="43"/>
      <c r="AG1586" s="43"/>
      <c r="AH1586" s="43"/>
      <c r="AI1586" s="43"/>
      <c r="AJ1586" s="43"/>
      <c r="AK1586" s="43"/>
      <c r="AL1586" s="43"/>
      <c r="AM1586" s="43"/>
      <c r="AN1586" s="43"/>
      <c r="AO1586" s="43"/>
      <c r="AP1586" s="43"/>
      <c r="AQ1586" s="43"/>
      <c r="AR1586" s="261" t="e">
        <v>#N/A</v>
      </c>
    </row>
    <row r="1587" spans="1:44" s="261" customFormat="1">
      <c r="A1587" s="43">
        <v>121660</v>
      </c>
      <c r="B1587" s="43" t="s">
        <v>3767</v>
      </c>
      <c r="C1587" s="43" t="s">
        <v>324</v>
      </c>
      <c r="D1587" s="43" t="s">
        <v>324</v>
      </c>
      <c r="E1587" s="43" t="s">
        <v>324</v>
      </c>
      <c r="F1587" s="43" t="s">
        <v>324</v>
      </c>
      <c r="G1587" s="43" t="s">
        <v>324</v>
      </c>
      <c r="H1587" s="43" t="s">
        <v>323</v>
      </c>
      <c r="I1587" s="43" t="s">
        <v>323</v>
      </c>
      <c r="J1587" s="43" t="s">
        <v>323</v>
      </c>
      <c r="K1587" s="43" t="s">
        <v>323</v>
      </c>
      <c r="L1587" s="43" t="s">
        <v>323</v>
      </c>
      <c r="M1587" s="43"/>
      <c r="N1587" s="43"/>
      <c r="O1587" s="43"/>
      <c r="P1587" s="43"/>
      <c r="Q1587" s="43"/>
      <c r="R1587" s="43"/>
      <c r="S1587" s="43"/>
      <c r="T1587" s="43"/>
      <c r="U1587" s="43"/>
      <c r="V1587" s="43"/>
      <c r="W1587" s="43"/>
      <c r="X1587" s="43"/>
      <c r="Y1587" s="43"/>
      <c r="Z1587" s="43"/>
      <c r="AA1587" s="43"/>
      <c r="AB1587" s="43"/>
      <c r="AC1587" s="43"/>
      <c r="AD1587" s="43"/>
      <c r="AE1587" s="43"/>
      <c r="AF1587" s="43"/>
      <c r="AG1587" s="43"/>
      <c r="AH1587" s="43"/>
      <c r="AI1587" s="43"/>
      <c r="AJ1587" s="43"/>
      <c r="AK1587" s="43"/>
      <c r="AL1587" s="43"/>
      <c r="AM1587" s="43"/>
      <c r="AN1587" s="43"/>
      <c r="AO1587" s="43"/>
      <c r="AP1587" s="43"/>
      <c r="AQ1587" s="43"/>
      <c r="AR1587" s="261" t="e">
        <v>#N/A</v>
      </c>
    </row>
    <row r="1588" spans="1:44" s="261" customFormat="1">
      <c r="A1588" s="43">
        <v>121661</v>
      </c>
      <c r="B1588" s="43" t="s">
        <v>3767</v>
      </c>
      <c r="C1588" s="43" t="s">
        <v>324</v>
      </c>
      <c r="D1588" s="43" t="s">
        <v>324</v>
      </c>
      <c r="E1588" s="43" t="s">
        <v>324</v>
      </c>
      <c r="F1588" s="43" t="s">
        <v>324</v>
      </c>
      <c r="G1588" s="43" t="s">
        <v>324</v>
      </c>
      <c r="H1588" s="43" t="s">
        <v>323</v>
      </c>
      <c r="I1588" s="43" t="s">
        <v>323</v>
      </c>
      <c r="J1588" s="43" t="s">
        <v>323</v>
      </c>
      <c r="K1588" s="43" t="s">
        <v>323</v>
      </c>
      <c r="L1588" s="43" t="s">
        <v>323</v>
      </c>
      <c r="M1588" s="43"/>
      <c r="N1588" s="43"/>
      <c r="O1588" s="43"/>
      <c r="P1588" s="43"/>
      <c r="Q1588" s="43"/>
      <c r="R1588" s="43"/>
      <c r="S1588" s="43"/>
      <c r="T1588" s="43"/>
      <c r="U1588" s="43"/>
      <c r="V1588" s="43"/>
      <c r="W1588" s="43"/>
      <c r="X1588" s="43"/>
      <c r="Y1588" s="43"/>
      <c r="Z1588" s="43"/>
      <c r="AA1588" s="43"/>
      <c r="AB1588" s="43"/>
      <c r="AC1588" s="43"/>
      <c r="AD1588" s="43"/>
      <c r="AE1588" s="43"/>
      <c r="AF1588" s="43"/>
      <c r="AG1588" s="43"/>
      <c r="AH1588" s="43"/>
      <c r="AI1588" s="43"/>
      <c r="AJ1588" s="43"/>
      <c r="AK1588" s="43"/>
      <c r="AL1588" s="43"/>
      <c r="AM1588" s="43"/>
      <c r="AN1588" s="43"/>
      <c r="AO1588" s="43"/>
      <c r="AP1588" s="43"/>
      <c r="AQ1588" s="43"/>
      <c r="AR1588" s="261" t="e">
        <v>#N/A</v>
      </c>
    </row>
    <row r="1589" spans="1:44" s="261" customFormat="1">
      <c r="A1589" s="43">
        <v>121666</v>
      </c>
      <c r="B1589" s="43" t="s">
        <v>3767</v>
      </c>
      <c r="C1589" s="43" t="s">
        <v>324</v>
      </c>
      <c r="D1589" s="43" t="s">
        <v>323</v>
      </c>
      <c r="E1589" s="43" t="s">
        <v>323</v>
      </c>
      <c r="F1589" s="43" t="s">
        <v>324</v>
      </c>
      <c r="G1589" s="43" t="s">
        <v>323</v>
      </c>
      <c r="H1589" s="43" t="s">
        <v>323</v>
      </c>
      <c r="I1589" s="43" t="s">
        <v>323</v>
      </c>
      <c r="J1589" s="43" t="s">
        <v>323</v>
      </c>
      <c r="K1589" s="43" t="s">
        <v>323</v>
      </c>
      <c r="L1589" s="43" t="s">
        <v>323</v>
      </c>
      <c r="M1589" s="43"/>
      <c r="N1589" s="43"/>
      <c r="O1589" s="43"/>
      <c r="P1589" s="43"/>
      <c r="Q1589" s="43"/>
      <c r="R1589" s="43"/>
      <c r="S1589" s="43"/>
      <c r="T1589" s="43"/>
      <c r="U1589" s="43"/>
      <c r="V1589" s="43"/>
      <c r="W1589" s="43"/>
      <c r="X1589" s="43"/>
      <c r="Y1589" s="43"/>
      <c r="Z1589" s="43"/>
      <c r="AA1589" s="43"/>
      <c r="AB1589" s="43"/>
      <c r="AC1589" s="43"/>
      <c r="AD1589" s="43"/>
      <c r="AE1589" s="43"/>
      <c r="AF1589" s="43"/>
      <c r="AG1589" s="43"/>
      <c r="AH1589" s="43"/>
      <c r="AI1589" s="43"/>
      <c r="AJ1589" s="43"/>
      <c r="AK1589" s="43"/>
      <c r="AL1589" s="43"/>
      <c r="AM1589" s="43"/>
      <c r="AN1589" s="43"/>
      <c r="AO1589" s="43"/>
      <c r="AP1589" s="43"/>
      <c r="AQ1589" s="43"/>
      <c r="AR1589" s="261" t="e">
        <v>#N/A</v>
      </c>
    </row>
    <row r="1590" spans="1:44" s="261" customFormat="1">
      <c r="A1590" s="43">
        <v>121675</v>
      </c>
      <c r="B1590" s="43" t="s">
        <v>3767</v>
      </c>
      <c r="C1590" s="43" t="s">
        <v>324</v>
      </c>
      <c r="D1590" s="43" t="s">
        <v>324</v>
      </c>
      <c r="E1590" s="43" t="s">
        <v>324</v>
      </c>
      <c r="F1590" s="43" t="s">
        <v>324</v>
      </c>
      <c r="G1590" s="43" t="s">
        <v>323</v>
      </c>
      <c r="H1590" s="43" t="s">
        <v>323</v>
      </c>
      <c r="I1590" s="43" t="s">
        <v>323</v>
      </c>
      <c r="J1590" s="43" t="s">
        <v>323</v>
      </c>
      <c r="K1590" s="43" t="s">
        <v>323</v>
      </c>
      <c r="L1590" s="43" t="s">
        <v>323</v>
      </c>
      <c r="M1590" s="43"/>
      <c r="N1590" s="43"/>
      <c r="O1590" s="43"/>
      <c r="P1590" s="43"/>
      <c r="Q1590" s="43"/>
      <c r="R1590" s="43"/>
      <c r="S1590" s="43"/>
      <c r="T1590" s="43"/>
      <c r="U1590" s="43"/>
      <c r="V1590" s="43"/>
      <c r="W1590" s="43"/>
      <c r="X1590" s="43"/>
      <c r="Y1590" s="43"/>
      <c r="Z1590" s="43"/>
      <c r="AA1590" s="43"/>
      <c r="AB1590" s="43"/>
      <c r="AC1590" s="43"/>
      <c r="AD1590" s="43"/>
      <c r="AE1590" s="43"/>
      <c r="AF1590" s="43"/>
      <c r="AG1590" s="43"/>
      <c r="AH1590" s="43"/>
      <c r="AI1590" s="43"/>
      <c r="AJ1590" s="43"/>
      <c r="AK1590" s="43"/>
      <c r="AL1590" s="43"/>
      <c r="AM1590" s="43"/>
      <c r="AN1590" s="43"/>
      <c r="AO1590" s="43"/>
      <c r="AP1590" s="43"/>
      <c r="AQ1590" s="43"/>
      <c r="AR1590" s="261" t="e">
        <v>#N/A</v>
      </c>
    </row>
    <row r="1591" spans="1:44" s="261" customFormat="1">
      <c r="A1591" s="43">
        <v>121677</v>
      </c>
      <c r="B1591" s="43" t="s">
        <v>3767</v>
      </c>
      <c r="C1591" s="43" t="s">
        <v>324</v>
      </c>
      <c r="D1591" s="43" t="s">
        <v>324</v>
      </c>
      <c r="E1591" s="43" t="s">
        <v>324</v>
      </c>
      <c r="F1591" s="43" t="s">
        <v>323</v>
      </c>
      <c r="G1591" s="43" t="s">
        <v>323</v>
      </c>
      <c r="H1591" s="43" t="s">
        <v>323</v>
      </c>
      <c r="I1591" s="43" t="s">
        <v>323</v>
      </c>
      <c r="J1591" s="43" t="s">
        <v>323</v>
      </c>
      <c r="K1591" s="43" t="s">
        <v>323</v>
      </c>
      <c r="L1591" s="43" t="s">
        <v>323</v>
      </c>
      <c r="M1591" s="43"/>
      <c r="N1591" s="43"/>
      <c r="O1591" s="43"/>
      <c r="P1591" s="43"/>
      <c r="Q1591" s="43"/>
      <c r="R1591" s="43"/>
      <c r="S1591" s="43"/>
      <c r="T1591" s="43"/>
      <c r="U1591" s="43"/>
      <c r="V1591" s="43"/>
      <c r="W1591" s="43"/>
      <c r="X1591" s="43"/>
      <c r="Y1591" s="43"/>
      <c r="Z1591" s="43"/>
      <c r="AA1591" s="43"/>
      <c r="AB1591" s="43"/>
      <c r="AC1591" s="43"/>
      <c r="AD1591" s="43"/>
      <c r="AE1591" s="43"/>
      <c r="AF1591" s="43"/>
      <c r="AG1591" s="43"/>
      <c r="AH1591" s="43"/>
      <c r="AI1591" s="43"/>
      <c r="AJ1591" s="43"/>
      <c r="AK1591" s="43"/>
      <c r="AL1591" s="43"/>
      <c r="AM1591" s="43"/>
      <c r="AN1591" s="43"/>
      <c r="AO1591" s="43"/>
      <c r="AP1591" s="43"/>
      <c r="AQ1591" s="43"/>
      <c r="AR1591" s="261" t="e">
        <v>#N/A</v>
      </c>
    </row>
    <row r="1592" spans="1:44" s="261" customFormat="1">
      <c r="A1592" s="43">
        <v>121678</v>
      </c>
      <c r="B1592" s="43" t="s">
        <v>3767</v>
      </c>
      <c r="C1592" s="43" t="s">
        <v>324</v>
      </c>
      <c r="D1592" s="43" t="s">
        <v>324</v>
      </c>
      <c r="E1592" s="43" t="s">
        <v>324</v>
      </c>
      <c r="F1592" s="43" t="s">
        <v>324</v>
      </c>
      <c r="G1592" s="43" t="s">
        <v>324</v>
      </c>
      <c r="H1592" s="43" t="s">
        <v>323</v>
      </c>
      <c r="I1592" s="43" t="s">
        <v>323</v>
      </c>
      <c r="J1592" s="43" t="s">
        <v>323</v>
      </c>
      <c r="K1592" s="43" t="s">
        <v>323</v>
      </c>
      <c r="L1592" s="43" t="s">
        <v>323</v>
      </c>
      <c r="M1592" s="43"/>
      <c r="N1592" s="43"/>
      <c r="O1592" s="43"/>
      <c r="P1592" s="43"/>
      <c r="Q1592" s="43"/>
      <c r="R1592" s="43"/>
      <c r="S1592" s="43"/>
      <c r="T1592" s="43"/>
      <c r="U1592" s="43"/>
      <c r="V1592" s="43"/>
      <c r="W1592" s="43"/>
      <c r="X1592" s="43"/>
      <c r="Y1592" s="43"/>
      <c r="Z1592" s="43"/>
      <c r="AA1592" s="43"/>
      <c r="AB1592" s="43"/>
      <c r="AC1592" s="43"/>
      <c r="AD1592" s="43"/>
      <c r="AE1592" s="43"/>
      <c r="AF1592" s="43"/>
      <c r="AG1592" s="43"/>
      <c r="AH1592" s="43"/>
      <c r="AI1592" s="43"/>
      <c r="AJ1592" s="43"/>
      <c r="AK1592" s="43"/>
      <c r="AL1592" s="43"/>
      <c r="AM1592" s="43"/>
      <c r="AN1592" s="43"/>
      <c r="AO1592" s="43"/>
      <c r="AP1592" s="43"/>
      <c r="AQ1592" s="43"/>
      <c r="AR1592" s="261" t="e">
        <v>#N/A</v>
      </c>
    </row>
    <row r="1593" spans="1:44" s="261" customFormat="1">
      <c r="A1593" s="43">
        <v>121686</v>
      </c>
      <c r="B1593" s="43" t="s">
        <v>3767</v>
      </c>
      <c r="C1593" s="43" t="s">
        <v>324</v>
      </c>
      <c r="D1593" s="43" t="s">
        <v>323</v>
      </c>
      <c r="E1593" s="43" t="s">
        <v>323</v>
      </c>
      <c r="F1593" s="43" t="s">
        <v>324</v>
      </c>
      <c r="G1593" s="43" t="s">
        <v>323</v>
      </c>
      <c r="H1593" s="43" t="s">
        <v>323</v>
      </c>
      <c r="I1593" s="43" t="s">
        <v>323</v>
      </c>
      <c r="J1593" s="43" t="s">
        <v>323</v>
      </c>
      <c r="K1593" s="43" t="s">
        <v>323</v>
      </c>
      <c r="L1593" s="43" t="s">
        <v>323</v>
      </c>
      <c r="M1593" s="43"/>
      <c r="N1593" s="43"/>
      <c r="O1593" s="43"/>
      <c r="P1593" s="43"/>
      <c r="Q1593" s="43"/>
      <c r="R1593" s="43"/>
      <c r="S1593" s="43"/>
      <c r="T1593" s="43"/>
      <c r="U1593" s="43"/>
      <c r="V1593" s="43"/>
      <c r="W1593" s="43"/>
      <c r="X1593" s="43"/>
      <c r="Y1593" s="43"/>
      <c r="Z1593" s="43"/>
      <c r="AA1593" s="43"/>
      <c r="AB1593" s="43"/>
      <c r="AC1593" s="43"/>
      <c r="AD1593" s="43"/>
      <c r="AE1593" s="43"/>
      <c r="AF1593" s="43"/>
      <c r="AG1593" s="43"/>
      <c r="AH1593" s="43"/>
      <c r="AI1593" s="43"/>
      <c r="AJ1593" s="43"/>
      <c r="AK1593" s="43"/>
      <c r="AL1593" s="43"/>
      <c r="AM1593" s="43"/>
      <c r="AN1593" s="43"/>
      <c r="AO1593" s="43"/>
      <c r="AP1593" s="43"/>
      <c r="AQ1593" s="43"/>
      <c r="AR1593" s="261" t="e">
        <v>#N/A</v>
      </c>
    </row>
    <row r="1594" spans="1:44" s="261" customFormat="1">
      <c r="A1594" s="43">
        <v>121695</v>
      </c>
      <c r="B1594" s="43" t="s">
        <v>3767</v>
      </c>
      <c r="C1594" s="43" t="s">
        <v>324</v>
      </c>
      <c r="D1594" s="43" t="s">
        <v>323</v>
      </c>
      <c r="E1594" s="43" t="s">
        <v>323</v>
      </c>
      <c r="F1594" s="43" t="s">
        <v>324</v>
      </c>
      <c r="G1594" s="43" t="s">
        <v>323</v>
      </c>
      <c r="H1594" s="43" t="s">
        <v>323</v>
      </c>
      <c r="I1594" s="43" t="s">
        <v>323</v>
      </c>
      <c r="J1594" s="43" t="s">
        <v>323</v>
      </c>
      <c r="K1594" s="43" t="s">
        <v>323</v>
      </c>
      <c r="L1594" s="43" t="s">
        <v>323</v>
      </c>
      <c r="M1594" s="43"/>
      <c r="N1594" s="43"/>
      <c r="O1594" s="43"/>
      <c r="P1594" s="43"/>
      <c r="Q1594" s="43"/>
      <c r="R1594" s="43"/>
      <c r="S1594" s="43"/>
      <c r="T1594" s="43"/>
      <c r="U1594" s="43"/>
      <c r="V1594" s="43"/>
      <c r="W1594" s="43"/>
      <c r="X1594" s="43"/>
      <c r="Y1594" s="43"/>
      <c r="Z1594" s="43"/>
      <c r="AA1594" s="43"/>
      <c r="AB1594" s="43"/>
      <c r="AC1594" s="43"/>
      <c r="AD1594" s="43"/>
      <c r="AE1594" s="43"/>
      <c r="AF1594" s="43"/>
      <c r="AG1594" s="43"/>
      <c r="AH1594" s="43"/>
      <c r="AI1594" s="43"/>
      <c r="AJ1594" s="43"/>
      <c r="AK1594" s="43"/>
      <c r="AL1594" s="43"/>
      <c r="AM1594" s="43"/>
      <c r="AN1594" s="43"/>
      <c r="AO1594" s="43"/>
      <c r="AP1594" s="43"/>
      <c r="AQ1594" s="43"/>
      <c r="AR1594" s="261" t="e">
        <v>#N/A</v>
      </c>
    </row>
    <row r="1595" spans="1:44" s="261" customFormat="1">
      <c r="A1595" s="43">
        <v>121711</v>
      </c>
      <c r="B1595" s="43" t="s">
        <v>3767</v>
      </c>
      <c r="C1595" s="43" t="s">
        <v>324</v>
      </c>
      <c r="D1595" s="43" t="s">
        <v>323</v>
      </c>
      <c r="E1595" s="43" t="s">
        <v>323</v>
      </c>
      <c r="F1595" s="43" t="s">
        <v>324</v>
      </c>
      <c r="G1595" s="43" t="s">
        <v>323</v>
      </c>
      <c r="H1595" s="43" t="s">
        <v>323</v>
      </c>
      <c r="I1595" s="43" t="s">
        <v>323</v>
      </c>
      <c r="J1595" s="43" t="s">
        <v>323</v>
      </c>
      <c r="K1595" s="43" t="s">
        <v>323</v>
      </c>
      <c r="L1595" s="43" t="s">
        <v>323</v>
      </c>
      <c r="M1595" s="43"/>
      <c r="N1595" s="43"/>
      <c r="O1595" s="43"/>
      <c r="P1595" s="43"/>
      <c r="Q1595" s="43"/>
      <c r="R1595" s="43"/>
      <c r="S1595" s="43"/>
      <c r="T1595" s="43"/>
      <c r="U1595" s="43"/>
      <c r="V1595" s="43"/>
      <c r="W1595" s="43"/>
      <c r="X1595" s="43"/>
      <c r="Y1595" s="43"/>
      <c r="Z1595" s="43"/>
      <c r="AA1595" s="43"/>
      <c r="AB1595" s="43"/>
      <c r="AC1595" s="43"/>
      <c r="AD1595" s="43"/>
      <c r="AE1595" s="43"/>
      <c r="AF1595" s="43"/>
      <c r="AG1595" s="43"/>
      <c r="AH1595" s="43"/>
      <c r="AI1595" s="43"/>
      <c r="AJ1595" s="43"/>
      <c r="AK1595" s="43"/>
      <c r="AL1595" s="43"/>
      <c r="AM1595" s="43"/>
      <c r="AN1595" s="43"/>
      <c r="AO1595" s="43"/>
      <c r="AP1595" s="43"/>
      <c r="AQ1595" s="43"/>
      <c r="AR1595" s="261" t="e">
        <v>#N/A</v>
      </c>
    </row>
    <row r="1596" spans="1:44" s="261" customFormat="1">
      <c r="A1596" s="43">
        <v>121712</v>
      </c>
      <c r="B1596" s="43" t="s">
        <v>3767</v>
      </c>
      <c r="C1596" s="43" t="s">
        <v>324</v>
      </c>
      <c r="D1596" s="43" t="s">
        <v>323</v>
      </c>
      <c r="E1596" s="43" t="s">
        <v>323</v>
      </c>
      <c r="F1596" s="43" t="s">
        <v>323</v>
      </c>
      <c r="G1596" s="43" t="s">
        <v>324</v>
      </c>
      <c r="H1596" s="43" t="s">
        <v>323</v>
      </c>
      <c r="I1596" s="43" t="s">
        <v>323</v>
      </c>
      <c r="J1596" s="43" t="s">
        <v>323</v>
      </c>
      <c r="K1596" s="43" t="s">
        <v>323</v>
      </c>
      <c r="L1596" s="43" t="s">
        <v>323</v>
      </c>
      <c r="M1596" s="43"/>
      <c r="N1596" s="43"/>
      <c r="O1596" s="43"/>
      <c r="P1596" s="43"/>
      <c r="Q1596" s="43"/>
      <c r="R1596" s="43"/>
      <c r="S1596" s="43"/>
      <c r="T1596" s="43"/>
      <c r="U1596" s="43"/>
      <c r="V1596" s="43"/>
      <c r="W1596" s="43"/>
      <c r="X1596" s="43"/>
      <c r="Y1596" s="43"/>
      <c r="Z1596" s="43"/>
      <c r="AA1596" s="43"/>
      <c r="AB1596" s="43"/>
      <c r="AC1596" s="43"/>
      <c r="AD1596" s="43"/>
      <c r="AE1596" s="43"/>
      <c r="AF1596" s="43"/>
      <c r="AG1596" s="43"/>
      <c r="AH1596" s="43"/>
      <c r="AI1596" s="43"/>
      <c r="AJ1596" s="43"/>
      <c r="AK1596" s="43"/>
      <c r="AL1596" s="43"/>
      <c r="AM1596" s="43"/>
      <c r="AN1596" s="43"/>
      <c r="AO1596" s="43"/>
      <c r="AP1596" s="43"/>
      <c r="AQ1596" s="43"/>
      <c r="AR1596" s="261" t="e">
        <v>#N/A</v>
      </c>
    </row>
    <row r="1597" spans="1:44" s="261" customFormat="1">
      <c r="A1597" s="43">
        <v>121718</v>
      </c>
      <c r="B1597" s="43" t="s">
        <v>3767</v>
      </c>
      <c r="C1597" s="43" t="s">
        <v>324</v>
      </c>
      <c r="D1597" s="43" t="s">
        <v>324</v>
      </c>
      <c r="E1597" s="43" t="s">
        <v>323</v>
      </c>
      <c r="F1597" s="43" t="s">
        <v>323</v>
      </c>
      <c r="G1597" s="43" t="s">
        <v>323</v>
      </c>
      <c r="H1597" s="43" t="s">
        <v>323</v>
      </c>
      <c r="I1597" s="43" t="s">
        <v>323</v>
      </c>
      <c r="J1597" s="43" t="s">
        <v>323</v>
      </c>
      <c r="K1597" s="43" t="s">
        <v>323</v>
      </c>
      <c r="L1597" s="43" t="s">
        <v>323</v>
      </c>
      <c r="M1597" s="43"/>
      <c r="N1597" s="43"/>
      <c r="O1597" s="43"/>
      <c r="P1597" s="43"/>
      <c r="Q1597" s="43"/>
      <c r="R1597" s="43"/>
      <c r="S1597" s="43"/>
      <c r="T1597" s="43"/>
      <c r="U1597" s="43"/>
      <c r="V1597" s="43"/>
      <c r="W1597" s="43"/>
      <c r="X1597" s="43"/>
      <c r="Y1597" s="43"/>
      <c r="Z1597" s="43"/>
      <c r="AA1597" s="43"/>
      <c r="AB1597" s="43"/>
      <c r="AC1597" s="43"/>
      <c r="AD1597" s="43"/>
      <c r="AE1597" s="43"/>
      <c r="AF1597" s="43"/>
      <c r="AG1597" s="43"/>
      <c r="AH1597" s="43"/>
      <c r="AI1597" s="43"/>
      <c r="AJ1597" s="43"/>
      <c r="AK1597" s="43"/>
      <c r="AL1597" s="43"/>
      <c r="AM1597" s="43"/>
      <c r="AN1597" s="43"/>
      <c r="AO1597" s="43"/>
      <c r="AP1597" s="43"/>
      <c r="AQ1597" s="43"/>
      <c r="AR1597" s="261" t="e">
        <v>#N/A</v>
      </c>
    </row>
    <row r="1598" spans="1:44" s="261" customFormat="1">
      <c r="A1598" s="43">
        <v>121725</v>
      </c>
      <c r="B1598" s="43" t="s">
        <v>3767</v>
      </c>
      <c r="C1598" s="43" t="s">
        <v>324</v>
      </c>
      <c r="D1598" s="43" t="s">
        <v>323</v>
      </c>
      <c r="E1598" s="43" t="s">
        <v>323</v>
      </c>
      <c r="F1598" s="43" t="s">
        <v>324</v>
      </c>
      <c r="G1598" s="43" t="s">
        <v>324</v>
      </c>
      <c r="H1598" s="43" t="s">
        <v>323</v>
      </c>
      <c r="I1598" s="43" t="s">
        <v>323</v>
      </c>
      <c r="J1598" s="43" t="s">
        <v>323</v>
      </c>
      <c r="K1598" s="43" t="s">
        <v>323</v>
      </c>
      <c r="L1598" s="43" t="s">
        <v>323</v>
      </c>
      <c r="M1598" s="43"/>
      <c r="N1598" s="43"/>
      <c r="O1598" s="43"/>
      <c r="P1598" s="43"/>
      <c r="Q1598" s="43"/>
      <c r="R1598" s="43"/>
      <c r="S1598" s="43"/>
      <c r="T1598" s="43"/>
      <c r="U1598" s="43"/>
      <c r="V1598" s="43"/>
      <c r="W1598" s="43"/>
      <c r="X1598" s="43"/>
      <c r="Y1598" s="43"/>
      <c r="Z1598" s="43"/>
      <c r="AA1598" s="43"/>
      <c r="AB1598" s="43"/>
      <c r="AC1598" s="43"/>
      <c r="AD1598" s="43"/>
      <c r="AE1598" s="43"/>
      <c r="AF1598" s="43"/>
      <c r="AG1598" s="43"/>
      <c r="AH1598" s="43"/>
      <c r="AI1598" s="43"/>
      <c r="AJ1598" s="43"/>
      <c r="AK1598" s="43"/>
      <c r="AL1598" s="43"/>
      <c r="AM1598" s="43"/>
      <c r="AN1598" s="43"/>
      <c r="AO1598" s="43"/>
      <c r="AP1598" s="43"/>
      <c r="AQ1598" s="43"/>
      <c r="AR1598" s="261" t="e">
        <v>#N/A</v>
      </c>
    </row>
    <row r="1599" spans="1:44" s="261" customFormat="1">
      <c r="A1599" s="43">
        <v>121729</v>
      </c>
      <c r="B1599" s="43" t="s">
        <v>3767</v>
      </c>
      <c r="C1599" s="43" t="s">
        <v>324</v>
      </c>
      <c r="D1599" s="43" t="s">
        <v>324</v>
      </c>
      <c r="E1599" s="43" t="s">
        <v>324</v>
      </c>
      <c r="F1599" s="43" t="s">
        <v>324</v>
      </c>
      <c r="G1599" s="43" t="s">
        <v>324</v>
      </c>
      <c r="H1599" s="43" t="s">
        <v>323</v>
      </c>
      <c r="I1599" s="43" t="s">
        <v>323</v>
      </c>
      <c r="J1599" s="43" t="s">
        <v>323</v>
      </c>
      <c r="K1599" s="43" t="s">
        <v>323</v>
      </c>
      <c r="L1599" s="43" t="s">
        <v>323</v>
      </c>
      <c r="M1599" s="43"/>
      <c r="N1599" s="43"/>
      <c r="O1599" s="43"/>
      <c r="P1599" s="43"/>
      <c r="Q1599" s="43"/>
      <c r="R1599" s="43"/>
      <c r="S1599" s="43"/>
      <c r="T1599" s="43"/>
      <c r="U1599" s="43"/>
      <c r="V1599" s="43"/>
      <c r="W1599" s="43"/>
      <c r="X1599" s="43"/>
      <c r="Y1599" s="43"/>
      <c r="Z1599" s="43"/>
      <c r="AA1599" s="43"/>
      <c r="AB1599" s="43"/>
      <c r="AC1599" s="43"/>
      <c r="AD1599" s="43"/>
      <c r="AE1599" s="43"/>
      <c r="AF1599" s="43"/>
      <c r="AG1599" s="43"/>
      <c r="AH1599" s="43"/>
      <c r="AI1599" s="43"/>
      <c r="AJ1599" s="43"/>
      <c r="AK1599" s="43"/>
      <c r="AL1599" s="43"/>
      <c r="AM1599" s="43"/>
      <c r="AN1599" s="43"/>
      <c r="AO1599" s="43"/>
      <c r="AP1599" s="43"/>
      <c r="AQ1599" s="43"/>
      <c r="AR1599" s="261" t="e">
        <v>#N/A</v>
      </c>
    </row>
    <row r="1600" spans="1:44" s="261" customFormat="1">
      <c r="A1600" s="43">
        <v>121731</v>
      </c>
      <c r="B1600" s="43" t="s">
        <v>3767</v>
      </c>
      <c r="C1600" s="43" t="s">
        <v>324</v>
      </c>
      <c r="D1600" s="43" t="s">
        <v>324</v>
      </c>
      <c r="E1600" s="43" t="s">
        <v>324</v>
      </c>
      <c r="F1600" s="43" t="s">
        <v>324</v>
      </c>
      <c r="G1600" s="43" t="s">
        <v>323</v>
      </c>
      <c r="H1600" s="43" t="s">
        <v>323</v>
      </c>
      <c r="I1600" s="43" t="s">
        <v>323</v>
      </c>
      <c r="J1600" s="43" t="s">
        <v>323</v>
      </c>
      <c r="K1600" s="43" t="s">
        <v>323</v>
      </c>
      <c r="L1600" s="43" t="s">
        <v>323</v>
      </c>
      <c r="M1600" s="43"/>
      <c r="N1600" s="43"/>
      <c r="O1600" s="43"/>
      <c r="P1600" s="43"/>
      <c r="Q1600" s="43"/>
      <c r="R1600" s="43"/>
      <c r="S1600" s="43"/>
      <c r="T1600" s="43"/>
      <c r="U1600" s="43"/>
      <c r="V1600" s="43"/>
      <c r="W1600" s="43"/>
      <c r="X1600" s="43"/>
      <c r="Y1600" s="43"/>
      <c r="Z1600" s="43"/>
      <c r="AA1600" s="43"/>
      <c r="AB1600" s="43"/>
      <c r="AC1600" s="43"/>
      <c r="AD1600" s="43"/>
      <c r="AE1600" s="43"/>
      <c r="AF1600" s="43"/>
      <c r="AG1600" s="43"/>
      <c r="AH1600" s="43"/>
      <c r="AI1600" s="43"/>
      <c r="AJ1600" s="43"/>
      <c r="AK1600" s="43"/>
      <c r="AL1600" s="43"/>
      <c r="AM1600" s="43"/>
      <c r="AN1600" s="43"/>
      <c r="AO1600" s="43"/>
      <c r="AP1600" s="43"/>
      <c r="AQ1600" s="43"/>
      <c r="AR1600" s="261" t="e">
        <v>#N/A</v>
      </c>
    </row>
    <row r="1601" spans="1:44" s="261" customFormat="1">
      <c r="A1601" s="43">
        <v>121737</v>
      </c>
      <c r="B1601" s="43" t="s">
        <v>3767</v>
      </c>
      <c r="C1601" s="43" t="s">
        <v>324</v>
      </c>
      <c r="D1601" s="43" t="s">
        <v>324</v>
      </c>
      <c r="E1601" s="43" t="s">
        <v>323</v>
      </c>
      <c r="F1601" s="43" t="s">
        <v>323</v>
      </c>
      <c r="G1601" s="43" t="s">
        <v>323</v>
      </c>
      <c r="H1601" s="43" t="s">
        <v>323</v>
      </c>
      <c r="I1601" s="43" t="s">
        <v>323</v>
      </c>
      <c r="J1601" s="43" t="s">
        <v>323</v>
      </c>
      <c r="K1601" s="43" t="s">
        <v>323</v>
      </c>
      <c r="L1601" s="43" t="s">
        <v>323</v>
      </c>
      <c r="M1601" s="43"/>
      <c r="N1601" s="43"/>
      <c r="O1601" s="43"/>
      <c r="P1601" s="43"/>
      <c r="Q1601" s="43"/>
      <c r="R1601" s="43"/>
      <c r="S1601" s="43"/>
      <c r="T1601" s="43"/>
      <c r="U1601" s="43"/>
      <c r="V1601" s="43"/>
      <c r="W1601" s="43"/>
      <c r="X1601" s="43"/>
      <c r="Y1601" s="43"/>
      <c r="Z1601" s="43"/>
      <c r="AA1601" s="43"/>
      <c r="AB1601" s="43"/>
      <c r="AC1601" s="43"/>
      <c r="AD1601" s="43"/>
      <c r="AE1601" s="43"/>
      <c r="AF1601" s="43"/>
      <c r="AG1601" s="43"/>
      <c r="AH1601" s="43"/>
      <c r="AI1601" s="43"/>
      <c r="AJ1601" s="43"/>
      <c r="AK1601" s="43"/>
      <c r="AL1601" s="43"/>
      <c r="AM1601" s="43"/>
      <c r="AN1601" s="43"/>
      <c r="AO1601" s="43"/>
      <c r="AP1601" s="43"/>
      <c r="AQ1601" s="43"/>
      <c r="AR1601" s="261" t="e">
        <v>#N/A</v>
      </c>
    </row>
    <row r="1602" spans="1:44" s="261" customFormat="1">
      <c r="A1602" s="43">
        <v>121746</v>
      </c>
      <c r="B1602" s="43" t="s">
        <v>3767</v>
      </c>
      <c r="C1602" s="43" t="s">
        <v>324</v>
      </c>
      <c r="D1602" s="43" t="s">
        <v>324</v>
      </c>
      <c r="E1602" s="43" t="s">
        <v>324</v>
      </c>
      <c r="F1602" s="43" t="s">
        <v>324</v>
      </c>
      <c r="G1602" s="43" t="s">
        <v>324</v>
      </c>
      <c r="H1602" s="43" t="s">
        <v>323</v>
      </c>
      <c r="I1602" s="43" t="s">
        <v>323</v>
      </c>
      <c r="J1602" s="43" t="s">
        <v>323</v>
      </c>
      <c r="K1602" s="43" t="s">
        <v>323</v>
      </c>
      <c r="L1602" s="43" t="s">
        <v>323</v>
      </c>
      <c r="M1602" s="43"/>
      <c r="N1602" s="43"/>
      <c r="O1602" s="43"/>
      <c r="P1602" s="43"/>
      <c r="Q1602" s="43"/>
      <c r="R1602" s="43"/>
      <c r="S1602" s="43"/>
      <c r="T1602" s="43"/>
      <c r="U1602" s="43"/>
      <c r="V1602" s="43"/>
      <c r="W1602" s="43"/>
      <c r="X1602" s="43"/>
      <c r="Y1602" s="43"/>
      <c r="Z1602" s="43"/>
      <c r="AA1602" s="43"/>
      <c r="AB1602" s="43"/>
      <c r="AC1602" s="43"/>
      <c r="AD1602" s="43"/>
      <c r="AE1602" s="43"/>
      <c r="AF1602" s="43"/>
      <c r="AG1602" s="43"/>
      <c r="AH1602" s="43"/>
      <c r="AI1602" s="43"/>
      <c r="AJ1602" s="43"/>
      <c r="AK1602" s="43"/>
      <c r="AL1602" s="43"/>
      <c r="AM1602" s="43"/>
      <c r="AN1602" s="43"/>
      <c r="AO1602" s="43"/>
      <c r="AP1602" s="43"/>
      <c r="AQ1602" s="43"/>
      <c r="AR1602" s="261" t="e">
        <v>#N/A</v>
      </c>
    </row>
    <row r="1603" spans="1:44" s="261" customFormat="1">
      <c r="A1603" s="43">
        <v>121751</v>
      </c>
      <c r="B1603" s="43" t="s">
        <v>3767</v>
      </c>
      <c r="C1603" s="43" t="s">
        <v>324</v>
      </c>
      <c r="D1603" s="43" t="s">
        <v>324</v>
      </c>
      <c r="E1603" s="43" t="s">
        <v>323</v>
      </c>
      <c r="F1603" s="43" t="s">
        <v>323</v>
      </c>
      <c r="G1603" s="43" t="s">
        <v>323</v>
      </c>
      <c r="H1603" s="43" t="s">
        <v>323</v>
      </c>
      <c r="I1603" s="43" t="s">
        <v>323</v>
      </c>
      <c r="J1603" s="43" t="s">
        <v>323</v>
      </c>
      <c r="K1603" s="43" t="s">
        <v>323</v>
      </c>
      <c r="L1603" s="43" t="s">
        <v>323</v>
      </c>
      <c r="M1603" s="43"/>
      <c r="N1603" s="43"/>
      <c r="O1603" s="43"/>
      <c r="P1603" s="43"/>
      <c r="Q1603" s="43"/>
      <c r="R1603" s="43"/>
      <c r="S1603" s="43"/>
      <c r="T1603" s="43"/>
      <c r="U1603" s="43"/>
      <c r="V1603" s="43"/>
      <c r="W1603" s="43"/>
      <c r="X1603" s="43"/>
      <c r="Y1603" s="43"/>
      <c r="Z1603" s="43"/>
      <c r="AA1603" s="43"/>
      <c r="AB1603" s="43"/>
      <c r="AC1603" s="43"/>
      <c r="AD1603" s="43"/>
      <c r="AE1603" s="43"/>
      <c r="AF1603" s="43"/>
      <c r="AG1603" s="43"/>
      <c r="AH1603" s="43"/>
      <c r="AI1603" s="43"/>
      <c r="AJ1603" s="43"/>
      <c r="AK1603" s="43"/>
      <c r="AL1603" s="43"/>
      <c r="AM1603" s="43"/>
      <c r="AN1603" s="43"/>
      <c r="AO1603" s="43"/>
      <c r="AP1603" s="43"/>
      <c r="AQ1603" s="43"/>
      <c r="AR1603" s="261" t="e">
        <v>#N/A</v>
      </c>
    </row>
    <row r="1604" spans="1:44" s="261" customFormat="1">
      <c r="A1604" s="43">
        <v>121757</v>
      </c>
      <c r="B1604" s="43" t="s">
        <v>3767</v>
      </c>
      <c r="C1604" s="43" t="s">
        <v>324</v>
      </c>
      <c r="D1604" s="43" t="s">
        <v>324</v>
      </c>
      <c r="E1604" s="43" t="s">
        <v>324</v>
      </c>
      <c r="F1604" s="43" t="s">
        <v>324</v>
      </c>
      <c r="G1604" s="43" t="s">
        <v>323</v>
      </c>
      <c r="H1604" s="43" t="s">
        <v>323</v>
      </c>
      <c r="I1604" s="43" t="s">
        <v>323</v>
      </c>
      <c r="J1604" s="43" t="s">
        <v>323</v>
      </c>
      <c r="K1604" s="43" t="s">
        <v>323</v>
      </c>
      <c r="L1604" s="43" t="s">
        <v>323</v>
      </c>
      <c r="M1604" s="43"/>
      <c r="N1604" s="43"/>
      <c r="O1604" s="43"/>
      <c r="P1604" s="43"/>
      <c r="Q1604" s="43"/>
      <c r="R1604" s="43"/>
      <c r="S1604" s="43"/>
      <c r="T1604" s="43"/>
      <c r="U1604" s="43"/>
      <c r="V1604" s="43"/>
      <c r="W1604" s="43"/>
      <c r="X1604" s="43"/>
      <c r="Y1604" s="43"/>
      <c r="Z1604" s="43"/>
      <c r="AA1604" s="43"/>
      <c r="AB1604" s="43"/>
      <c r="AC1604" s="43"/>
      <c r="AD1604" s="43"/>
      <c r="AE1604" s="43"/>
      <c r="AF1604" s="43"/>
      <c r="AG1604" s="43"/>
      <c r="AH1604" s="43"/>
      <c r="AI1604" s="43"/>
      <c r="AJ1604" s="43"/>
      <c r="AK1604" s="43"/>
      <c r="AL1604" s="43"/>
      <c r="AM1604" s="43"/>
      <c r="AN1604" s="43"/>
      <c r="AO1604" s="43"/>
      <c r="AP1604" s="43"/>
      <c r="AQ1604" s="43"/>
      <c r="AR1604" s="261" t="e">
        <v>#N/A</v>
      </c>
    </row>
    <row r="1605" spans="1:44" s="261" customFormat="1">
      <c r="A1605" s="43">
        <v>121772</v>
      </c>
      <c r="B1605" s="43" t="s">
        <v>3767</v>
      </c>
      <c r="C1605" s="43" t="s">
        <v>324</v>
      </c>
      <c r="D1605" s="43" t="s">
        <v>324</v>
      </c>
      <c r="E1605" s="43" t="s">
        <v>323</v>
      </c>
      <c r="F1605" s="43" t="s">
        <v>324</v>
      </c>
      <c r="G1605" s="43" t="s">
        <v>324</v>
      </c>
      <c r="H1605" s="43" t="s">
        <v>323</v>
      </c>
      <c r="I1605" s="43" t="s">
        <v>323</v>
      </c>
      <c r="J1605" s="43" t="s">
        <v>323</v>
      </c>
      <c r="K1605" s="43" t="s">
        <v>323</v>
      </c>
      <c r="L1605" s="43" t="s">
        <v>323</v>
      </c>
      <c r="M1605" s="43"/>
      <c r="N1605" s="43"/>
      <c r="O1605" s="43"/>
      <c r="P1605" s="43"/>
      <c r="Q1605" s="43"/>
      <c r="R1605" s="43"/>
      <c r="S1605" s="43"/>
      <c r="T1605" s="43"/>
      <c r="U1605" s="43"/>
      <c r="V1605" s="43"/>
      <c r="W1605" s="43"/>
      <c r="X1605" s="43"/>
      <c r="Y1605" s="43"/>
      <c r="Z1605" s="43"/>
      <c r="AA1605" s="43"/>
      <c r="AB1605" s="43"/>
      <c r="AC1605" s="43"/>
      <c r="AD1605" s="43"/>
      <c r="AE1605" s="43"/>
      <c r="AF1605" s="43"/>
      <c r="AG1605" s="43"/>
      <c r="AH1605" s="43"/>
      <c r="AI1605" s="43"/>
      <c r="AJ1605" s="43"/>
      <c r="AK1605" s="43"/>
      <c r="AL1605" s="43"/>
      <c r="AM1605" s="43"/>
      <c r="AN1605" s="43"/>
      <c r="AO1605" s="43"/>
      <c r="AP1605" s="43"/>
      <c r="AQ1605" s="43"/>
      <c r="AR1605" s="261" t="e">
        <v>#N/A</v>
      </c>
    </row>
    <row r="1606" spans="1:44" s="261" customFormat="1">
      <c r="A1606" s="43">
        <v>121774</v>
      </c>
      <c r="B1606" s="43" t="s">
        <v>3767</v>
      </c>
      <c r="C1606" s="43" t="s">
        <v>324</v>
      </c>
      <c r="D1606" s="43" t="s">
        <v>324</v>
      </c>
      <c r="E1606" s="43" t="s">
        <v>323</v>
      </c>
      <c r="F1606" s="43" t="s">
        <v>324</v>
      </c>
      <c r="G1606" s="43" t="s">
        <v>323</v>
      </c>
      <c r="H1606" s="43" t="s">
        <v>323</v>
      </c>
      <c r="I1606" s="43" t="s">
        <v>323</v>
      </c>
      <c r="J1606" s="43" t="s">
        <v>323</v>
      </c>
      <c r="K1606" s="43" t="s">
        <v>323</v>
      </c>
      <c r="L1606" s="43" t="s">
        <v>323</v>
      </c>
      <c r="M1606" s="43"/>
      <c r="N1606" s="43"/>
      <c r="O1606" s="43"/>
      <c r="P1606" s="43"/>
      <c r="Q1606" s="43"/>
      <c r="R1606" s="43"/>
      <c r="S1606" s="43"/>
      <c r="T1606" s="43"/>
      <c r="U1606" s="43"/>
      <c r="V1606" s="43"/>
      <c r="W1606" s="43"/>
      <c r="X1606" s="43"/>
      <c r="Y1606" s="43"/>
      <c r="Z1606" s="43"/>
      <c r="AA1606" s="43"/>
      <c r="AB1606" s="43"/>
      <c r="AC1606" s="43"/>
      <c r="AD1606" s="43"/>
      <c r="AE1606" s="43"/>
      <c r="AF1606" s="43"/>
      <c r="AG1606" s="43"/>
      <c r="AH1606" s="43"/>
      <c r="AI1606" s="43"/>
      <c r="AJ1606" s="43"/>
      <c r="AK1606" s="43"/>
      <c r="AL1606" s="43"/>
      <c r="AM1606" s="43"/>
      <c r="AN1606" s="43"/>
      <c r="AO1606" s="43"/>
      <c r="AP1606" s="43"/>
      <c r="AQ1606" s="43"/>
      <c r="AR1606" s="261" t="e">
        <v>#N/A</v>
      </c>
    </row>
    <row r="1607" spans="1:44" s="261" customFormat="1">
      <c r="A1607" s="43">
        <v>121779</v>
      </c>
      <c r="B1607" s="43" t="s">
        <v>3767</v>
      </c>
      <c r="C1607" s="43" t="s">
        <v>324</v>
      </c>
      <c r="D1607" s="43" t="s">
        <v>323</v>
      </c>
      <c r="E1607" s="43" t="s">
        <v>323</v>
      </c>
      <c r="F1607" s="43" t="s">
        <v>324</v>
      </c>
      <c r="G1607" s="43" t="s">
        <v>323</v>
      </c>
      <c r="H1607" s="43" t="s">
        <v>323</v>
      </c>
      <c r="I1607" s="43" t="s">
        <v>323</v>
      </c>
      <c r="J1607" s="43" t="s">
        <v>323</v>
      </c>
      <c r="K1607" s="43" t="s">
        <v>323</v>
      </c>
      <c r="L1607" s="43" t="s">
        <v>323</v>
      </c>
      <c r="M1607" s="43"/>
      <c r="N1607" s="43"/>
      <c r="O1607" s="43"/>
      <c r="P1607" s="43"/>
      <c r="Q1607" s="43"/>
      <c r="R1607" s="43"/>
      <c r="S1607" s="43"/>
      <c r="T1607" s="43"/>
      <c r="U1607" s="43"/>
      <c r="V1607" s="43"/>
      <c r="W1607" s="43"/>
      <c r="X1607" s="43"/>
      <c r="Y1607" s="43"/>
      <c r="Z1607" s="43"/>
      <c r="AA1607" s="43"/>
      <c r="AB1607" s="43"/>
      <c r="AC1607" s="43"/>
      <c r="AD1607" s="43"/>
      <c r="AE1607" s="43"/>
      <c r="AF1607" s="43"/>
      <c r="AG1607" s="43"/>
      <c r="AH1607" s="43"/>
      <c r="AI1607" s="43"/>
      <c r="AJ1607" s="43"/>
      <c r="AK1607" s="43"/>
      <c r="AL1607" s="43"/>
      <c r="AM1607" s="43"/>
      <c r="AN1607" s="43"/>
      <c r="AO1607" s="43"/>
      <c r="AP1607" s="43"/>
      <c r="AQ1607" s="43"/>
      <c r="AR1607" s="261" t="e">
        <v>#N/A</v>
      </c>
    </row>
    <row r="1608" spans="1:44" s="261" customFormat="1">
      <c r="A1608" s="43">
        <v>121784</v>
      </c>
      <c r="B1608" s="43" t="s">
        <v>3767</v>
      </c>
      <c r="C1608" s="43" t="s">
        <v>324</v>
      </c>
      <c r="D1608" s="43" t="s">
        <v>324</v>
      </c>
      <c r="E1608" s="43" t="s">
        <v>324</v>
      </c>
      <c r="F1608" s="43" t="s">
        <v>324</v>
      </c>
      <c r="G1608" s="43" t="s">
        <v>324</v>
      </c>
      <c r="H1608" s="43" t="s">
        <v>323</v>
      </c>
      <c r="I1608" s="43" t="s">
        <v>323</v>
      </c>
      <c r="J1608" s="43" t="s">
        <v>323</v>
      </c>
      <c r="K1608" s="43" t="s">
        <v>323</v>
      </c>
      <c r="L1608" s="43" t="s">
        <v>323</v>
      </c>
      <c r="M1608" s="43"/>
      <c r="N1608" s="43"/>
      <c r="O1608" s="43"/>
      <c r="P1608" s="43"/>
      <c r="Q1608" s="43"/>
      <c r="R1608" s="43"/>
      <c r="S1608" s="43"/>
      <c r="T1608" s="43"/>
      <c r="U1608" s="43"/>
      <c r="V1608" s="43"/>
      <c r="W1608" s="43"/>
      <c r="X1608" s="43"/>
      <c r="Y1608" s="43"/>
      <c r="Z1608" s="43"/>
      <c r="AA1608" s="43"/>
      <c r="AB1608" s="43"/>
      <c r="AC1608" s="43"/>
      <c r="AD1608" s="43"/>
      <c r="AE1608" s="43"/>
      <c r="AF1608" s="43"/>
      <c r="AG1608" s="43"/>
      <c r="AH1608" s="43"/>
      <c r="AI1608" s="43"/>
      <c r="AJ1608" s="43"/>
      <c r="AK1608" s="43"/>
      <c r="AL1608" s="43"/>
      <c r="AM1608" s="43"/>
      <c r="AN1608" s="43"/>
      <c r="AO1608" s="43"/>
      <c r="AP1608" s="43"/>
      <c r="AQ1608" s="43"/>
      <c r="AR1608" s="261" t="e">
        <v>#N/A</v>
      </c>
    </row>
    <row r="1609" spans="1:44" s="261" customFormat="1">
      <c r="A1609" s="43">
        <v>121788</v>
      </c>
      <c r="B1609" s="43" t="s">
        <v>3767</v>
      </c>
      <c r="C1609" s="43" t="s">
        <v>324</v>
      </c>
      <c r="D1609" s="43" t="s">
        <v>324</v>
      </c>
      <c r="E1609" s="43" t="s">
        <v>323</v>
      </c>
      <c r="F1609" s="43" t="s">
        <v>324</v>
      </c>
      <c r="G1609" s="43" t="s">
        <v>324</v>
      </c>
      <c r="H1609" s="43" t="s">
        <v>323</v>
      </c>
      <c r="I1609" s="43" t="s">
        <v>323</v>
      </c>
      <c r="J1609" s="43" t="s">
        <v>323</v>
      </c>
      <c r="K1609" s="43" t="s">
        <v>323</v>
      </c>
      <c r="L1609" s="43" t="s">
        <v>323</v>
      </c>
      <c r="M1609" s="43"/>
      <c r="N1609" s="43"/>
      <c r="O1609" s="43"/>
      <c r="P1609" s="43"/>
      <c r="Q1609" s="43"/>
      <c r="R1609" s="43"/>
      <c r="S1609" s="43"/>
      <c r="T1609" s="43"/>
      <c r="U1609" s="43"/>
      <c r="V1609" s="43"/>
      <c r="W1609" s="43"/>
      <c r="X1609" s="43"/>
      <c r="Y1609" s="43"/>
      <c r="Z1609" s="43"/>
      <c r="AA1609" s="43"/>
      <c r="AB1609" s="43"/>
      <c r="AC1609" s="43"/>
      <c r="AD1609" s="43"/>
      <c r="AE1609" s="43"/>
      <c r="AF1609" s="43"/>
      <c r="AG1609" s="43"/>
      <c r="AH1609" s="43"/>
      <c r="AI1609" s="43"/>
      <c r="AJ1609" s="43"/>
      <c r="AK1609" s="43"/>
      <c r="AL1609" s="43"/>
      <c r="AM1609" s="43"/>
      <c r="AN1609" s="43"/>
      <c r="AO1609" s="43"/>
      <c r="AP1609" s="43"/>
      <c r="AQ1609" s="43"/>
      <c r="AR1609" s="261" t="e">
        <v>#N/A</v>
      </c>
    </row>
    <row r="1610" spans="1:44" s="261" customFormat="1">
      <c r="A1610" s="43">
        <v>121796</v>
      </c>
      <c r="B1610" s="43" t="s">
        <v>3767</v>
      </c>
      <c r="C1610" s="43" t="s">
        <v>324</v>
      </c>
      <c r="D1610" s="43" t="s">
        <v>324</v>
      </c>
      <c r="E1610" s="43" t="s">
        <v>324</v>
      </c>
      <c r="F1610" s="43" t="s">
        <v>324</v>
      </c>
      <c r="G1610" s="43" t="s">
        <v>324</v>
      </c>
      <c r="H1610" s="43" t="s">
        <v>323</v>
      </c>
      <c r="I1610" s="43" t="s">
        <v>323</v>
      </c>
      <c r="J1610" s="43" t="s">
        <v>323</v>
      </c>
      <c r="K1610" s="43" t="s">
        <v>323</v>
      </c>
      <c r="L1610" s="43" t="s">
        <v>323</v>
      </c>
      <c r="M1610" s="43"/>
      <c r="N1610" s="43"/>
      <c r="O1610" s="43"/>
      <c r="P1610" s="43"/>
      <c r="Q1610" s="43"/>
      <c r="R1610" s="43"/>
      <c r="S1610" s="43"/>
      <c r="T1610" s="43"/>
      <c r="U1610" s="43"/>
      <c r="V1610" s="43"/>
      <c r="W1610" s="43"/>
      <c r="X1610" s="43"/>
      <c r="Y1610" s="43"/>
      <c r="Z1610" s="43"/>
      <c r="AA1610" s="43"/>
      <c r="AB1610" s="43"/>
      <c r="AC1610" s="43"/>
      <c r="AD1610" s="43"/>
      <c r="AE1610" s="43"/>
      <c r="AF1610" s="43"/>
      <c r="AG1610" s="43"/>
      <c r="AH1610" s="43"/>
      <c r="AI1610" s="43"/>
      <c r="AJ1610" s="43"/>
      <c r="AK1610" s="43"/>
      <c r="AL1610" s="43"/>
      <c r="AM1610" s="43"/>
      <c r="AN1610" s="43"/>
      <c r="AO1610" s="43"/>
      <c r="AP1610" s="43"/>
      <c r="AQ1610" s="43"/>
      <c r="AR1610" s="261" t="e">
        <v>#N/A</v>
      </c>
    </row>
    <row r="1611" spans="1:44" s="261" customFormat="1">
      <c r="A1611" s="43">
        <v>121800</v>
      </c>
      <c r="B1611" s="43" t="s">
        <v>3767</v>
      </c>
      <c r="C1611" s="43" t="s">
        <v>324</v>
      </c>
      <c r="D1611" s="43" t="s">
        <v>324</v>
      </c>
      <c r="E1611" s="43" t="s">
        <v>324</v>
      </c>
      <c r="F1611" s="43" t="s">
        <v>324</v>
      </c>
      <c r="G1611" s="43" t="s">
        <v>323</v>
      </c>
      <c r="H1611" s="43" t="s">
        <v>323</v>
      </c>
      <c r="I1611" s="43" t="s">
        <v>323</v>
      </c>
      <c r="J1611" s="43" t="s">
        <v>323</v>
      </c>
      <c r="K1611" s="43" t="s">
        <v>323</v>
      </c>
      <c r="L1611" s="43" t="s">
        <v>323</v>
      </c>
      <c r="M1611" s="43"/>
      <c r="N1611" s="43"/>
      <c r="O1611" s="43"/>
      <c r="P1611" s="43"/>
      <c r="Q1611" s="43"/>
      <c r="R1611" s="43"/>
      <c r="S1611" s="43"/>
      <c r="T1611" s="43"/>
      <c r="U1611" s="43"/>
      <c r="V1611" s="43"/>
      <c r="W1611" s="43"/>
      <c r="X1611" s="43"/>
      <c r="Y1611" s="43"/>
      <c r="Z1611" s="43"/>
      <c r="AA1611" s="43"/>
      <c r="AB1611" s="43"/>
      <c r="AC1611" s="43"/>
      <c r="AD1611" s="43"/>
      <c r="AE1611" s="43"/>
      <c r="AF1611" s="43"/>
      <c r="AG1611" s="43"/>
      <c r="AH1611" s="43"/>
      <c r="AI1611" s="43"/>
      <c r="AJ1611" s="43"/>
      <c r="AK1611" s="43"/>
      <c r="AL1611" s="43"/>
      <c r="AM1611" s="43"/>
      <c r="AN1611" s="43"/>
      <c r="AO1611" s="43"/>
      <c r="AP1611" s="43"/>
      <c r="AQ1611" s="43"/>
      <c r="AR1611" s="261" t="e">
        <v>#N/A</v>
      </c>
    </row>
    <row r="1612" spans="1:44" s="261" customFormat="1">
      <c r="A1612" s="43">
        <v>121811</v>
      </c>
      <c r="B1612" s="43" t="s">
        <v>3767</v>
      </c>
      <c r="C1612" s="43" t="s">
        <v>324</v>
      </c>
      <c r="D1612" s="43" t="s">
        <v>323</v>
      </c>
      <c r="E1612" s="43" t="s">
        <v>324</v>
      </c>
      <c r="F1612" s="43" t="s">
        <v>324</v>
      </c>
      <c r="G1612" s="43" t="s">
        <v>323</v>
      </c>
      <c r="H1612" s="43" t="s">
        <v>323</v>
      </c>
      <c r="I1612" s="43" t="s">
        <v>323</v>
      </c>
      <c r="J1612" s="43" t="s">
        <v>323</v>
      </c>
      <c r="K1612" s="43" t="s">
        <v>323</v>
      </c>
      <c r="L1612" s="43" t="s">
        <v>323</v>
      </c>
      <c r="M1612" s="43"/>
      <c r="N1612" s="43"/>
      <c r="O1612" s="43"/>
      <c r="P1612" s="43"/>
      <c r="Q1612" s="43"/>
      <c r="R1612" s="43"/>
      <c r="S1612" s="43"/>
      <c r="T1612" s="43"/>
      <c r="U1612" s="43"/>
      <c r="V1612" s="43"/>
      <c r="W1612" s="43"/>
      <c r="X1612" s="43"/>
      <c r="Y1612" s="43"/>
      <c r="Z1612" s="43"/>
      <c r="AA1612" s="43"/>
      <c r="AB1612" s="43"/>
      <c r="AC1612" s="43"/>
      <c r="AD1612" s="43"/>
      <c r="AE1612" s="43"/>
      <c r="AF1612" s="43"/>
      <c r="AG1612" s="43"/>
      <c r="AH1612" s="43"/>
      <c r="AI1612" s="43"/>
      <c r="AJ1612" s="43"/>
      <c r="AK1612" s="43"/>
      <c r="AL1612" s="43"/>
      <c r="AM1612" s="43"/>
      <c r="AN1612" s="43"/>
      <c r="AO1612" s="43"/>
      <c r="AP1612" s="43"/>
      <c r="AQ1612" s="43"/>
      <c r="AR1612" s="261" t="e">
        <v>#N/A</v>
      </c>
    </row>
    <row r="1613" spans="1:44" s="261" customFormat="1">
      <c r="A1613" s="43">
        <v>121818</v>
      </c>
      <c r="B1613" s="43" t="s">
        <v>3767</v>
      </c>
      <c r="C1613" s="43" t="s">
        <v>324</v>
      </c>
      <c r="D1613" s="43" t="s">
        <v>324</v>
      </c>
      <c r="E1613" s="43" t="s">
        <v>324</v>
      </c>
      <c r="F1613" s="43" t="s">
        <v>324</v>
      </c>
      <c r="G1613" s="43" t="s">
        <v>324</v>
      </c>
      <c r="H1613" s="43" t="s">
        <v>323</v>
      </c>
      <c r="I1613" s="43" t="s">
        <v>323</v>
      </c>
      <c r="J1613" s="43" t="s">
        <v>323</v>
      </c>
      <c r="K1613" s="43" t="s">
        <v>323</v>
      </c>
      <c r="L1613" s="43" t="s">
        <v>323</v>
      </c>
      <c r="M1613" s="43"/>
      <c r="N1613" s="43"/>
      <c r="O1613" s="43"/>
      <c r="P1613" s="43"/>
      <c r="Q1613" s="43"/>
      <c r="R1613" s="43"/>
      <c r="S1613" s="43"/>
      <c r="T1613" s="43"/>
      <c r="U1613" s="43"/>
      <c r="V1613" s="43"/>
      <c r="W1613" s="43"/>
      <c r="X1613" s="43"/>
      <c r="Y1613" s="43"/>
      <c r="Z1613" s="43"/>
      <c r="AA1613" s="43"/>
      <c r="AB1613" s="43"/>
      <c r="AC1613" s="43"/>
      <c r="AD1613" s="43"/>
      <c r="AE1613" s="43"/>
      <c r="AF1613" s="43"/>
      <c r="AG1613" s="43"/>
      <c r="AH1613" s="43"/>
      <c r="AI1613" s="43"/>
      <c r="AJ1613" s="43"/>
      <c r="AK1613" s="43"/>
      <c r="AL1613" s="43"/>
      <c r="AM1613" s="43"/>
      <c r="AN1613" s="43"/>
      <c r="AO1613" s="43"/>
      <c r="AP1613" s="43"/>
      <c r="AQ1613" s="43"/>
      <c r="AR1613" s="261" t="e">
        <v>#N/A</v>
      </c>
    </row>
    <row r="1614" spans="1:44" s="261" customFormat="1">
      <c r="A1614" s="43">
        <v>121825</v>
      </c>
      <c r="B1614" s="43" t="s">
        <v>3767</v>
      </c>
      <c r="C1614" s="43" t="s">
        <v>324</v>
      </c>
      <c r="D1614" s="43" t="s">
        <v>323</v>
      </c>
      <c r="E1614" s="43" t="s">
        <v>324</v>
      </c>
      <c r="F1614" s="43" t="s">
        <v>324</v>
      </c>
      <c r="G1614" s="43" t="s">
        <v>323</v>
      </c>
      <c r="H1614" s="43" t="s">
        <v>323</v>
      </c>
      <c r="I1614" s="43" t="s">
        <v>323</v>
      </c>
      <c r="J1614" s="43" t="s">
        <v>323</v>
      </c>
      <c r="K1614" s="43" t="s">
        <v>323</v>
      </c>
      <c r="L1614" s="43" t="s">
        <v>323</v>
      </c>
      <c r="M1614" s="43"/>
      <c r="N1614" s="43"/>
      <c r="O1614" s="43"/>
      <c r="P1614" s="43"/>
      <c r="Q1614" s="43"/>
      <c r="R1614" s="43"/>
      <c r="S1614" s="43"/>
      <c r="T1614" s="43"/>
      <c r="U1614" s="43"/>
      <c r="V1614" s="43"/>
      <c r="W1614" s="43"/>
      <c r="X1614" s="43"/>
      <c r="Y1614" s="43"/>
      <c r="Z1614" s="43"/>
      <c r="AA1614" s="43"/>
      <c r="AB1614" s="43"/>
      <c r="AC1614" s="43"/>
      <c r="AD1614" s="43"/>
      <c r="AE1614" s="43"/>
      <c r="AF1614" s="43"/>
      <c r="AG1614" s="43"/>
      <c r="AH1614" s="43"/>
      <c r="AI1614" s="43"/>
      <c r="AJ1614" s="43"/>
      <c r="AK1614" s="43"/>
      <c r="AL1614" s="43"/>
      <c r="AM1614" s="43"/>
      <c r="AN1614" s="43"/>
      <c r="AO1614" s="43"/>
      <c r="AP1614" s="43"/>
      <c r="AQ1614" s="43"/>
      <c r="AR1614" s="261" t="e">
        <v>#N/A</v>
      </c>
    </row>
    <row r="1615" spans="1:44" s="261" customFormat="1">
      <c r="A1615" s="43">
        <v>121831</v>
      </c>
      <c r="B1615" s="43" t="s">
        <v>3767</v>
      </c>
      <c r="C1615" s="43" t="s">
        <v>324</v>
      </c>
      <c r="D1615" s="43" t="s">
        <v>324</v>
      </c>
      <c r="E1615" s="43" t="s">
        <v>323</v>
      </c>
      <c r="F1615" s="43" t="s">
        <v>323</v>
      </c>
      <c r="G1615" s="43" t="s">
        <v>323</v>
      </c>
      <c r="H1615" s="43" t="s">
        <v>323</v>
      </c>
      <c r="I1615" s="43" t="s">
        <v>323</v>
      </c>
      <c r="J1615" s="43" t="s">
        <v>323</v>
      </c>
      <c r="K1615" s="43" t="s">
        <v>323</v>
      </c>
      <c r="L1615" s="43" t="s">
        <v>323</v>
      </c>
      <c r="M1615" s="43"/>
      <c r="N1615" s="43"/>
      <c r="O1615" s="43"/>
      <c r="P1615" s="43"/>
      <c r="Q1615" s="43"/>
      <c r="R1615" s="43"/>
      <c r="S1615" s="43"/>
      <c r="T1615" s="43"/>
      <c r="U1615" s="43"/>
      <c r="V1615" s="43"/>
      <c r="W1615" s="43"/>
      <c r="X1615" s="43"/>
      <c r="Y1615" s="43"/>
      <c r="Z1615" s="43"/>
      <c r="AA1615" s="43"/>
      <c r="AB1615" s="43"/>
      <c r="AC1615" s="43"/>
      <c r="AD1615" s="43"/>
      <c r="AE1615" s="43"/>
      <c r="AF1615" s="43"/>
      <c r="AG1615" s="43"/>
      <c r="AH1615" s="43"/>
      <c r="AI1615" s="43"/>
      <c r="AJ1615" s="43"/>
      <c r="AK1615" s="43"/>
      <c r="AL1615" s="43"/>
      <c r="AM1615" s="43"/>
      <c r="AN1615" s="43"/>
      <c r="AO1615" s="43"/>
      <c r="AP1615" s="43"/>
      <c r="AQ1615" s="43"/>
      <c r="AR1615" s="261" t="e">
        <v>#N/A</v>
      </c>
    </row>
    <row r="1616" spans="1:44" s="261" customFormat="1">
      <c r="A1616" s="43">
        <v>121834</v>
      </c>
      <c r="B1616" s="43" t="s">
        <v>3767</v>
      </c>
      <c r="C1616" s="43" t="s">
        <v>324</v>
      </c>
      <c r="D1616" s="43" t="s">
        <v>324</v>
      </c>
      <c r="E1616" s="43" t="s">
        <v>324</v>
      </c>
      <c r="F1616" s="43" t="s">
        <v>324</v>
      </c>
      <c r="G1616" s="43" t="s">
        <v>324</v>
      </c>
      <c r="H1616" s="43" t="s">
        <v>323</v>
      </c>
      <c r="I1616" s="43" t="s">
        <v>323</v>
      </c>
      <c r="J1616" s="43" t="s">
        <v>323</v>
      </c>
      <c r="K1616" s="43" t="s">
        <v>323</v>
      </c>
      <c r="L1616" s="43" t="s">
        <v>323</v>
      </c>
      <c r="M1616" s="43"/>
      <c r="N1616" s="43"/>
      <c r="O1616" s="43"/>
      <c r="P1616" s="43"/>
      <c r="Q1616" s="43"/>
      <c r="R1616" s="43"/>
      <c r="S1616" s="43"/>
      <c r="T1616" s="43"/>
      <c r="U1616" s="43"/>
      <c r="V1616" s="43"/>
      <c r="W1616" s="43"/>
      <c r="X1616" s="43"/>
      <c r="Y1616" s="43"/>
      <c r="Z1616" s="43"/>
      <c r="AA1616" s="43"/>
      <c r="AB1616" s="43"/>
      <c r="AC1616" s="43"/>
      <c r="AD1616" s="43"/>
      <c r="AE1616" s="43"/>
      <c r="AF1616" s="43"/>
      <c r="AG1616" s="43"/>
      <c r="AH1616" s="43"/>
      <c r="AI1616" s="43"/>
      <c r="AJ1616" s="43"/>
      <c r="AK1616" s="43"/>
      <c r="AL1616" s="43"/>
      <c r="AM1616" s="43"/>
      <c r="AN1616" s="43"/>
      <c r="AO1616" s="43"/>
      <c r="AP1616" s="43"/>
      <c r="AQ1616" s="43"/>
      <c r="AR1616" s="261" t="e">
        <v>#N/A</v>
      </c>
    </row>
    <row r="1617" spans="1:44" s="261" customFormat="1">
      <c r="A1617" s="43">
        <v>121842</v>
      </c>
      <c r="B1617" s="43" t="s">
        <v>3767</v>
      </c>
      <c r="C1617" s="43" t="s">
        <v>324</v>
      </c>
      <c r="D1617" s="43" t="s">
        <v>324</v>
      </c>
      <c r="E1617" s="43" t="s">
        <v>323</v>
      </c>
      <c r="F1617" s="43" t="s">
        <v>323</v>
      </c>
      <c r="G1617" s="43" t="s">
        <v>323</v>
      </c>
      <c r="H1617" s="43" t="s">
        <v>323</v>
      </c>
      <c r="I1617" s="43" t="s">
        <v>323</v>
      </c>
      <c r="J1617" s="43" t="s">
        <v>323</v>
      </c>
      <c r="K1617" s="43" t="s">
        <v>323</v>
      </c>
      <c r="L1617" s="43" t="s">
        <v>323</v>
      </c>
      <c r="M1617" s="43"/>
      <c r="N1617" s="43"/>
      <c r="O1617" s="43"/>
      <c r="P1617" s="43"/>
      <c r="Q1617" s="43"/>
      <c r="R1617" s="43"/>
      <c r="S1617" s="43"/>
      <c r="T1617" s="43"/>
      <c r="U1617" s="43"/>
      <c r="V1617" s="43"/>
      <c r="W1617" s="43"/>
      <c r="X1617" s="43"/>
      <c r="Y1617" s="43"/>
      <c r="Z1617" s="43"/>
      <c r="AA1617" s="43"/>
      <c r="AB1617" s="43"/>
      <c r="AC1617" s="43"/>
      <c r="AD1617" s="43"/>
      <c r="AE1617" s="43"/>
      <c r="AF1617" s="43"/>
      <c r="AG1617" s="43"/>
      <c r="AH1617" s="43"/>
      <c r="AI1617" s="43"/>
      <c r="AJ1617" s="43"/>
      <c r="AK1617" s="43"/>
      <c r="AL1617" s="43"/>
      <c r="AM1617" s="43"/>
      <c r="AN1617" s="43"/>
      <c r="AO1617" s="43"/>
      <c r="AP1617" s="43"/>
      <c r="AQ1617" s="43"/>
      <c r="AR1617" s="261" t="e">
        <v>#N/A</v>
      </c>
    </row>
    <row r="1618" spans="1:44" s="261" customFormat="1">
      <c r="A1618" s="43">
        <v>121846</v>
      </c>
      <c r="B1618" s="43" t="s">
        <v>3767</v>
      </c>
      <c r="C1618" s="43" t="s">
        <v>324</v>
      </c>
      <c r="D1618" s="43" t="s">
        <v>324</v>
      </c>
      <c r="E1618" s="43" t="s">
        <v>324</v>
      </c>
      <c r="F1618" s="43" t="s">
        <v>324</v>
      </c>
      <c r="G1618" s="43" t="s">
        <v>324</v>
      </c>
      <c r="H1618" s="43" t="s">
        <v>323</v>
      </c>
      <c r="I1618" s="43" t="s">
        <v>323</v>
      </c>
      <c r="J1618" s="43" t="s">
        <v>323</v>
      </c>
      <c r="K1618" s="43" t="s">
        <v>323</v>
      </c>
      <c r="L1618" s="43" t="s">
        <v>323</v>
      </c>
      <c r="M1618" s="43"/>
      <c r="N1618" s="43"/>
      <c r="O1618" s="43"/>
      <c r="P1618" s="43"/>
      <c r="Q1618" s="43"/>
      <c r="R1618" s="43"/>
      <c r="S1618" s="43"/>
      <c r="T1618" s="43"/>
      <c r="U1618" s="43"/>
      <c r="V1618" s="43"/>
      <c r="W1618" s="43"/>
      <c r="X1618" s="43"/>
      <c r="Y1618" s="43"/>
      <c r="Z1618" s="43"/>
      <c r="AA1618" s="43"/>
      <c r="AB1618" s="43"/>
      <c r="AC1618" s="43"/>
      <c r="AD1618" s="43"/>
      <c r="AE1618" s="43"/>
      <c r="AF1618" s="43"/>
      <c r="AG1618" s="43"/>
      <c r="AH1618" s="43"/>
      <c r="AI1618" s="43"/>
      <c r="AJ1618" s="43"/>
      <c r="AK1618" s="43"/>
      <c r="AL1618" s="43"/>
      <c r="AM1618" s="43"/>
      <c r="AN1618" s="43"/>
      <c r="AO1618" s="43"/>
      <c r="AP1618" s="43"/>
      <c r="AQ1618" s="43"/>
      <c r="AR1618" s="261" t="e">
        <v>#N/A</v>
      </c>
    </row>
    <row r="1619" spans="1:44" s="261" customFormat="1">
      <c r="A1619" s="43">
        <v>121850</v>
      </c>
      <c r="B1619" s="43" t="s">
        <v>3767</v>
      </c>
      <c r="C1619" s="43" t="s">
        <v>324</v>
      </c>
      <c r="D1619" s="43" t="s">
        <v>324</v>
      </c>
      <c r="E1619" s="43" t="s">
        <v>324</v>
      </c>
      <c r="F1619" s="43" t="s">
        <v>324</v>
      </c>
      <c r="G1619" s="43" t="s">
        <v>323</v>
      </c>
      <c r="H1619" s="43" t="s">
        <v>323</v>
      </c>
      <c r="I1619" s="43" t="s">
        <v>323</v>
      </c>
      <c r="J1619" s="43" t="s">
        <v>323</v>
      </c>
      <c r="K1619" s="43" t="s">
        <v>323</v>
      </c>
      <c r="L1619" s="43" t="s">
        <v>323</v>
      </c>
      <c r="M1619" s="43"/>
      <c r="N1619" s="43"/>
      <c r="O1619" s="43"/>
      <c r="P1619" s="43"/>
      <c r="Q1619" s="43"/>
      <c r="R1619" s="43"/>
      <c r="S1619" s="43"/>
      <c r="T1619" s="43"/>
      <c r="U1619" s="43"/>
      <c r="V1619" s="43"/>
      <c r="W1619" s="43"/>
      <c r="X1619" s="43"/>
      <c r="Y1619" s="43"/>
      <c r="Z1619" s="43"/>
      <c r="AA1619" s="43"/>
      <c r="AB1619" s="43"/>
      <c r="AC1619" s="43"/>
      <c r="AD1619" s="43"/>
      <c r="AE1619" s="43"/>
      <c r="AF1619" s="43"/>
      <c r="AG1619" s="43"/>
      <c r="AH1619" s="43"/>
      <c r="AI1619" s="43"/>
      <c r="AJ1619" s="43"/>
      <c r="AK1619" s="43"/>
      <c r="AL1619" s="43"/>
      <c r="AM1619" s="43"/>
      <c r="AN1619" s="43"/>
      <c r="AO1619" s="43"/>
      <c r="AP1619" s="43"/>
      <c r="AQ1619" s="43"/>
      <c r="AR1619" s="261" t="e">
        <v>#N/A</v>
      </c>
    </row>
    <row r="1620" spans="1:44" s="261" customFormat="1">
      <c r="A1620" s="43">
        <v>121857</v>
      </c>
      <c r="B1620" s="43" t="s">
        <v>3767</v>
      </c>
      <c r="C1620" s="43" t="s">
        <v>324</v>
      </c>
      <c r="D1620" s="43" t="s">
        <v>323</v>
      </c>
      <c r="E1620" s="43" t="s">
        <v>324</v>
      </c>
      <c r="F1620" s="43" t="s">
        <v>324</v>
      </c>
      <c r="G1620" s="43" t="s">
        <v>324</v>
      </c>
      <c r="H1620" s="43" t="s">
        <v>323</v>
      </c>
      <c r="I1620" s="43" t="s">
        <v>323</v>
      </c>
      <c r="J1620" s="43" t="s">
        <v>323</v>
      </c>
      <c r="K1620" s="43" t="s">
        <v>323</v>
      </c>
      <c r="L1620" s="43" t="s">
        <v>323</v>
      </c>
      <c r="M1620" s="43"/>
      <c r="N1620" s="43"/>
      <c r="O1620" s="43"/>
      <c r="P1620" s="43"/>
      <c r="Q1620" s="43"/>
      <c r="R1620" s="43"/>
      <c r="S1620" s="43"/>
      <c r="T1620" s="43"/>
      <c r="U1620" s="43"/>
      <c r="V1620" s="43"/>
      <c r="W1620" s="43"/>
      <c r="X1620" s="43"/>
      <c r="Y1620" s="43"/>
      <c r="Z1620" s="43"/>
      <c r="AA1620" s="43"/>
      <c r="AB1620" s="43"/>
      <c r="AC1620" s="43"/>
      <c r="AD1620" s="43"/>
      <c r="AE1620" s="43"/>
      <c r="AF1620" s="43"/>
      <c r="AG1620" s="43"/>
      <c r="AH1620" s="43"/>
      <c r="AI1620" s="43"/>
      <c r="AJ1620" s="43"/>
      <c r="AK1620" s="43"/>
      <c r="AL1620" s="43"/>
      <c r="AM1620" s="43"/>
      <c r="AN1620" s="43"/>
      <c r="AO1620" s="43"/>
      <c r="AP1620" s="43"/>
      <c r="AQ1620" s="43"/>
      <c r="AR1620" s="261" t="e">
        <v>#N/A</v>
      </c>
    </row>
    <row r="1621" spans="1:44" s="261" customFormat="1">
      <c r="A1621" s="43">
        <v>121859</v>
      </c>
      <c r="B1621" s="43" t="s">
        <v>3767</v>
      </c>
      <c r="C1621" s="43" t="s">
        <v>324</v>
      </c>
      <c r="D1621" s="43" t="s">
        <v>324</v>
      </c>
      <c r="E1621" s="43" t="s">
        <v>324</v>
      </c>
      <c r="F1621" s="43" t="s">
        <v>323</v>
      </c>
      <c r="G1621" s="43" t="s">
        <v>323</v>
      </c>
      <c r="H1621" s="43" t="s">
        <v>323</v>
      </c>
      <c r="I1621" s="43" t="s">
        <v>323</v>
      </c>
      <c r="J1621" s="43" t="s">
        <v>323</v>
      </c>
      <c r="K1621" s="43" t="s">
        <v>323</v>
      </c>
      <c r="L1621" s="43" t="s">
        <v>323</v>
      </c>
      <c r="M1621" s="43"/>
      <c r="N1621" s="43"/>
      <c r="O1621" s="43"/>
      <c r="P1621" s="43"/>
      <c r="Q1621" s="43"/>
      <c r="R1621" s="43"/>
      <c r="S1621" s="43"/>
      <c r="T1621" s="43"/>
      <c r="U1621" s="43"/>
      <c r="V1621" s="43"/>
      <c r="W1621" s="43"/>
      <c r="X1621" s="43"/>
      <c r="Y1621" s="43"/>
      <c r="Z1621" s="43"/>
      <c r="AA1621" s="43"/>
      <c r="AB1621" s="43"/>
      <c r="AC1621" s="43"/>
      <c r="AD1621" s="43"/>
      <c r="AE1621" s="43"/>
      <c r="AF1621" s="43"/>
      <c r="AG1621" s="43"/>
      <c r="AH1621" s="43"/>
      <c r="AI1621" s="43"/>
      <c r="AJ1621" s="43"/>
      <c r="AK1621" s="43"/>
      <c r="AL1621" s="43"/>
      <c r="AM1621" s="43"/>
      <c r="AN1621" s="43"/>
      <c r="AO1621" s="43"/>
      <c r="AP1621" s="43"/>
      <c r="AQ1621" s="43"/>
      <c r="AR1621" s="261" t="e">
        <v>#N/A</v>
      </c>
    </row>
    <row r="1622" spans="1:44" s="261" customFormat="1">
      <c r="A1622" s="43">
        <v>121862</v>
      </c>
      <c r="B1622" s="43" t="s">
        <v>3767</v>
      </c>
      <c r="C1622" s="43" t="s">
        <v>324</v>
      </c>
      <c r="D1622" s="43" t="s">
        <v>324</v>
      </c>
      <c r="E1622" s="43" t="s">
        <v>324</v>
      </c>
      <c r="F1622" s="43" t="s">
        <v>324</v>
      </c>
      <c r="G1622" s="43" t="s">
        <v>324</v>
      </c>
      <c r="H1622" s="43" t="s">
        <v>323</v>
      </c>
      <c r="I1622" s="43" t="s">
        <v>323</v>
      </c>
      <c r="J1622" s="43" t="s">
        <v>323</v>
      </c>
      <c r="K1622" s="43" t="s">
        <v>323</v>
      </c>
      <c r="L1622" s="43" t="s">
        <v>323</v>
      </c>
      <c r="M1622" s="43"/>
      <c r="N1622" s="43"/>
      <c r="O1622" s="43"/>
      <c r="P1622" s="43"/>
      <c r="Q1622" s="43"/>
      <c r="R1622" s="43"/>
      <c r="S1622" s="43"/>
      <c r="T1622" s="43"/>
      <c r="U1622" s="43"/>
      <c r="V1622" s="43"/>
      <c r="W1622" s="43"/>
      <c r="X1622" s="43"/>
      <c r="Y1622" s="43"/>
      <c r="Z1622" s="43"/>
      <c r="AA1622" s="43"/>
      <c r="AB1622" s="43"/>
      <c r="AC1622" s="43"/>
      <c r="AD1622" s="43"/>
      <c r="AE1622" s="43"/>
      <c r="AF1622" s="43"/>
      <c r="AG1622" s="43"/>
      <c r="AH1622" s="43"/>
      <c r="AI1622" s="43"/>
      <c r="AJ1622" s="43"/>
      <c r="AK1622" s="43"/>
      <c r="AL1622" s="43"/>
      <c r="AM1622" s="43"/>
      <c r="AN1622" s="43"/>
      <c r="AO1622" s="43"/>
      <c r="AP1622" s="43"/>
      <c r="AQ1622" s="43"/>
      <c r="AR1622" s="261" t="e">
        <v>#N/A</v>
      </c>
    </row>
    <row r="1623" spans="1:44" s="261" customFormat="1">
      <c r="A1623" s="43">
        <v>121863</v>
      </c>
      <c r="B1623" s="43" t="s">
        <v>3767</v>
      </c>
      <c r="C1623" s="43" t="s">
        <v>324</v>
      </c>
      <c r="D1623" s="43" t="s">
        <v>323</v>
      </c>
      <c r="E1623" s="43" t="s">
        <v>324</v>
      </c>
      <c r="F1623" s="43" t="s">
        <v>324</v>
      </c>
      <c r="G1623" s="43" t="s">
        <v>324</v>
      </c>
      <c r="H1623" s="43" t="s">
        <v>323</v>
      </c>
      <c r="I1623" s="43" t="s">
        <v>323</v>
      </c>
      <c r="J1623" s="43" t="s">
        <v>323</v>
      </c>
      <c r="K1623" s="43" t="s">
        <v>323</v>
      </c>
      <c r="L1623" s="43" t="s">
        <v>323</v>
      </c>
      <c r="M1623" s="43"/>
      <c r="N1623" s="43"/>
      <c r="O1623" s="43"/>
      <c r="P1623" s="43"/>
      <c r="Q1623" s="43"/>
      <c r="R1623" s="43"/>
      <c r="S1623" s="43"/>
      <c r="T1623" s="43"/>
      <c r="U1623" s="43"/>
      <c r="V1623" s="43"/>
      <c r="W1623" s="43"/>
      <c r="X1623" s="43"/>
      <c r="Y1623" s="43"/>
      <c r="Z1623" s="43"/>
      <c r="AA1623" s="43"/>
      <c r="AB1623" s="43"/>
      <c r="AC1623" s="43"/>
      <c r="AD1623" s="43"/>
      <c r="AE1623" s="43"/>
      <c r="AF1623" s="43"/>
      <c r="AG1623" s="43"/>
      <c r="AH1623" s="43"/>
      <c r="AI1623" s="43"/>
      <c r="AJ1623" s="43"/>
      <c r="AK1623" s="43"/>
      <c r="AL1623" s="43"/>
      <c r="AM1623" s="43"/>
      <c r="AN1623" s="43"/>
      <c r="AO1623" s="43"/>
      <c r="AP1623" s="43"/>
      <c r="AQ1623" s="43"/>
      <c r="AR1623" s="261" t="e">
        <v>#N/A</v>
      </c>
    </row>
    <row r="1624" spans="1:44" s="261" customFormat="1">
      <c r="A1624" s="43">
        <v>121869</v>
      </c>
      <c r="B1624" s="43" t="s">
        <v>3767</v>
      </c>
      <c r="C1624" s="43" t="s">
        <v>324</v>
      </c>
      <c r="D1624" s="43" t="s">
        <v>323</v>
      </c>
      <c r="E1624" s="43" t="s">
        <v>324</v>
      </c>
      <c r="F1624" s="43" t="s">
        <v>324</v>
      </c>
      <c r="G1624" s="43" t="s">
        <v>323</v>
      </c>
      <c r="H1624" s="43" t="s">
        <v>323</v>
      </c>
      <c r="I1624" s="43" t="s">
        <v>323</v>
      </c>
      <c r="J1624" s="43" t="s">
        <v>323</v>
      </c>
      <c r="K1624" s="43" t="s">
        <v>323</v>
      </c>
      <c r="L1624" s="43" t="s">
        <v>323</v>
      </c>
      <c r="M1624" s="43"/>
      <c r="N1624" s="43"/>
      <c r="O1624" s="43"/>
      <c r="P1624" s="43"/>
      <c r="Q1624" s="43"/>
      <c r="R1624" s="43"/>
      <c r="S1624" s="43"/>
      <c r="T1624" s="43"/>
      <c r="U1624" s="43"/>
      <c r="V1624" s="43"/>
      <c r="W1624" s="43"/>
      <c r="X1624" s="43"/>
      <c r="Y1624" s="43"/>
      <c r="Z1624" s="43"/>
      <c r="AA1624" s="43"/>
      <c r="AB1624" s="43"/>
      <c r="AC1624" s="43"/>
      <c r="AD1624" s="43"/>
      <c r="AE1624" s="43"/>
      <c r="AF1624" s="43"/>
      <c r="AG1624" s="43"/>
      <c r="AH1624" s="43"/>
      <c r="AI1624" s="43"/>
      <c r="AJ1624" s="43"/>
      <c r="AK1624" s="43"/>
      <c r="AL1624" s="43"/>
      <c r="AM1624" s="43"/>
      <c r="AN1624" s="43"/>
      <c r="AO1624" s="43"/>
      <c r="AP1624" s="43"/>
      <c r="AQ1624" s="43"/>
      <c r="AR1624" s="261" t="e">
        <v>#N/A</v>
      </c>
    </row>
    <row r="1625" spans="1:44" s="261" customFormat="1">
      <c r="A1625" s="43">
        <v>121876</v>
      </c>
      <c r="B1625" s="43" t="s">
        <v>3767</v>
      </c>
      <c r="C1625" s="43" t="s">
        <v>324</v>
      </c>
      <c r="D1625" s="43" t="s">
        <v>324</v>
      </c>
      <c r="E1625" s="43" t="s">
        <v>324</v>
      </c>
      <c r="F1625" s="43" t="s">
        <v>324</v>
      </c>
      <c r="G1625" s="43" t="s">
        <v>324</v>
      </c>
      <c r="H1625" s="43" t="s">
        <v>323</v>
      </c>
      <c r="I1625" s="43" t="s">
        <v>323</v>
      </c>
      <c r="J1625" s="43" t="s">
        <v>323</v>
      </c>
      <c r="K1625" s="43" t="s">
        <v>323</v>
      </c>
      <c r="L1625" s="43" t="s">
        <v>323</v>
      </c>
      <c r="M1625" s="43"/>
      <c r="N1625" s="43"/>
      <c r="O1625" s="43"/>
      <c r="P1625" s="43"/>
      <c r="Q1625" s="43"/>
      <c r="R1625" s="43"/>
      <c r="S1625" s="43"/>
      <c r="T1625" s="43"/>
      <c r="U1625" s="43"/>
      <c r="V1625" s="43"/>
      <c r="W1625" s="43"/>
      <c r="X1625" s="43"/>
      <c r="Y1625" s="43"/>
      <c r="Z1625" s="43"/>
      <c r="AA1625" s="43"/>
      <c r="AB1625" s="43"/>
      <c r="AC1625" s="43"/>
      <c r="AD1625" s="43"/>
      <c r="AE1625" s="43"/>
      <c r="AF1625" s="43"/>
      <c r="AG1625" s="43"/>
      <c r="AH1625" s="43"/>
      <c r="AI1625" s="43"/>
      <c r="AJ1625" s="43"/>
      <c r="AK1625" s="43"/>
      <c r="AL1625" s="43"/>
      <c r="AM1625" s="43"/>
      <c r="AN1625" s="43"/>
      <c r="AO1625" s="43"/>
      <c r="AP1625" s="43"/>
      <c r="AQ1625" s="43"/>
      <c r="AR1625" s="261" t="e">
        <v>#N/A</v>
      </c>
    </row>
    <row r="1626" spans="1:44" s="261" customFormat="1">
      <c r="A1626" s="43">
        <v>121887</v>
      </c>
      <c r="B1626" s="43" t="s">
        <v>3767</v>
      </c>
      <c r="C1626" s="43" t="s">
        <v>324</v>
      </c>
      <c r="D1626" s="43" t="s">
        <v>324</v>
      </c>
      <c r="E1626" s="43" t="s">
        <v>323</v>
      </c>
      <c r="F1626" s="43" t="s">
        <v>323</v>
      </c>
      <c r="G1626" s="43" t="s">
        <v>323</v>
      </c>
      <c r="H1626" s="43" t="s">
        <v>323</v>
      </c>
      <c r="I1626" s="43" t="s">
        <v>323</v>
      </c>
      <c r="J1626" s="43" t="s">
        <v>323</v>
      </c>
      <c r="K1626" s="43" t="s">
        <v>323</v>
      </c>
      <c r="L1626" s="43" t="s">
        <v>323</v>
      </c>
      <c r="M1626" s="43"/>
      <c r="N1626" s="43"/>
      <c r="O1626" s="43"/>
      <c r="P1626" s="43"/>
      <c r="Q1626" s="43"/>
      <c r="R1626" s="43"/>
      <c r="S1626" s="43"/>
      <c r="T1626" s="43"/>
      <c r="U1626" s="43"/>
      <c r="V1626" s="43"/>
      <c r="W1626" s="43"/>
      <c r="X1626" s="43"/>
      <c r="Y1626" s="43"/>
      <c r="Z1626" s="43"/>
      <c r="AA1626" s="43"/>
      <c r="AB1626" s="43"/>
      <c r="AC1626" s="43"/>
      <c r="AD1626" s="43"/>
      <c r="AE1626" s="43"/>
      <c r="AF1626" s="43"/>
      <c r="AG1626" s="43"/>
      <c r="AH1626" s="43"/>
      <c r="AI1626" s="43"/>
      <c r="AJ1626" s="43"/>
      <c r="AK1626" s="43"/>
      <c r="AL1626" s="43"/>
      <c r="AM1626" s="43"/>
      <c r="AN1626" s="43"/>
      <c r="AO1626" s="43"/>
      <c r="AP1626" s="43"/>
      <c r="AQ1626" s="43"/>
      <c r="AR1626" s="261" t="e">
        <v>#N/A</v>
      </c>
    </row>
    <row r="1627" spans="1:44" s="261" customFormat="1">
      <c r="A1627" s="43">
        <v>121889</v>
      </c>
      <c r="B1627" s="43" t="s">
        <v>3767</v>
      </c>
      <c r="C1627" s="43" t="s">
        <v>324</v>
      </c>
      <c r="D1627" s="43" t="s">
        <v>324</v>
      </c>
      <c r="E1627" s="43" t="s">
        <v>324</v>
      </c>
      <c r="F1627" s="43" t="s">
        <v>324</v>
      </c>
      <c r="G1627" s="43" t="s">
        <v>324</v>
      </c>
      <c r="H1627" s="43" t="s">
        <v>323</v>
      </c>
      <c r="I1627" s="43" t="s">
        <v>323</v>
      </c>
      <c r="J1627" s="43" t="s">
        <v>323</v>
      </c>
      <c r="K1627" s="43" t="s">
        <v>323</v>
      </c>
      <c r="L1627" s="43" t="s">
        <v>323</v>
      </c>
      <c r="M1627" s="43"/>
      <c r="N1627" s="43"/>
      <c r="O1627" s="43"/>
      <c r="P1627" s="43"/>
      <c r="Q1627" s="43"/>
      <c r="R1627" s="43"/>
      <c r="S1627" s="43"/>
      <c r="T1627" s="43"/>
      <c r="U1627" s="43"/>
      <c r="V1627" s="43"/>
      <c r="W1627" s="43"/>
      <c r="X1627" s="43"/>
      <c r="Y1627" s="43"/>
      <c r="Z1627" s="43"/>
      <c r="AA1627" s="43"/>
      <c r="AB1627" s="43"/>
      <c r="AC1627" s="43"/>
      <c r="AD1627" s="43"/>
      <c r="AE1627" s="43"/>
      <c r="AF1627" s="43"/>
      <c r="AG1627" s="43"/>
      <c r="AH1627" s="43"/>
      <c r="AI1627" s="43"/>
      <c r="AJ1627" s="43"/>
      <c r="AK1627" s="43"/>
      <c r="AL1627" s="43"/>
      <c r="AM1627" s="43"/>
      <c r="AN1627" s="43"/>
      <c r="AO1627" s="43"/>
      <c r="AP1627" s="43"/>
      <c r="AQ1627" s="43"/>
      <c r="AR1627" s="261" t="e">
        <v>#N/A</v>
      </c>
    </row>
    <row r="1628" spans="1:44" s="261" customFormat="1">
      <c r="A1628" s="43">
        <v>121906</v>
      </c>
      <c r="B1628" s="43" t="s">
        <v>3767</v>
      </c>
      <c r="C1628" s="43" t="s">
        <v>324</v>
      </c>
      <c r="D1628" s="43" t="s">
        <v>324</v>
      </c>
      <c r="E1628" s="43" t="s">
        <v>324</v>
      </c>
      <c r="F1628" s="43" t="s">
        <v>324</v>
      </c>
      <c r="G1628" s="43" t="s">
        <v>324</v>
      </c>
      <c r="H1628" s="43" t="s">
        <v>323</v>
      </c>
      <c r="I1628" s="43" t="s">
        <v>323</v>
      </c>
      <c r="J1628" s="43" t="s">
        <v>323</v>
      </c>
      <c r="K1628" s="43" t="s">
        <v>323</v>
      </c>
      <c r="L1628" s="43" t="s">
        <v>323</v>
      </c>
      <c r="M1628" s="43"/>
      <c r="N1628" s="43"/>
      <c r="O1628" s="43"/>
      <c r="P1628" s="43"/>
      <c r="Q1628" s="43"/>
      <c r="R1628" s="43"/>
      <c r="S1628" s="43"/>
      <c r="T1628" s="43"/>
      <c r="U1628" s="43"/>
      <c r="V1628" s="43"/>
      <c r="W1628" s="43"/>
      <c r="X1628" s="43"/>
      <c r="Y1628" s="43"/>
      <c r="Z1628" s="43"/>
      <c r="AA1628" s="43"/>
      <c r="AB1628" s="43"/>
      <c r="AC1628" s="43"/>
      <c r="AD1628" s="43"/>
      <c r="AE1628" s="43"/>
      <c r="AF1628" s="43"/>
      <c r="AG1628" s="43"/>
      <c r="AH1628" s="43"/>
      <c r="AI1628" s="43"/>
      <c r="AJ1628" s="43"/>
      <c r="AK1628" s="43"/>
      <c r="AL1628" s="43"/>
      <c r="AM1628" s="43"/>
      <c r="AN1628" s="43"/>
      <c r="AO1628" s="43"/>
      <c r="AP1628" s="43"/>
      <c r="AQ1628" s="43"/>
      <c r="AR1628" s="261" t="e">
        <v>#N/A</v>
      </c>
    </row>
    <row r="1629" spans="1:44" s="261" customFormat="1">
      <c r="A1629" s="43">
        <v>121911</v>
      </c>
      <c r="B1629" s="43" t="s">
        <v>3767</v>
      </c>
      <c r="C1629" s="43" t="s">
        <v>324</v>
      </c>
      <c r="D1629" s="43" t="s">
        <v>324</v>
      </c>
      <c r="E1629" s="43" t="s">
        <v>324</v>
      </c>
      <c r="F1629" s="43" t="s">
        <v>324</v>
      </c>
      <c r="G1629" s="43" t="s">
        <v>324</v>
      </c>
      <c r="H1629" s="43" t="s">
        <v>323</v>
      </c>
      <c r="I1629" s="43" t="s">
        <v>323</v>
      </c>
      <c r="J1629" s="43" t="s">
        <v>323</v>
      </c>
      <c r="K1629" s="43" t="s">
        <v>323</v>
      </c>
      <c r="L1629" s="43" t="s">
        <v>323</v>
      </c>
      <c r="M1629" s="43"/>
      <c r="N1629" s="43"/>
      <c r="O1629" s="43"/>
      <c r="P1629" s="43"/>
      <c r="Q1629" s="43"/>
      <c r="R1629" s="43"/>
      <c r="S1629" s="43"/>
      <c r="T1629" s="43"/>
      <c r="U1629" s="43"/>
      <c r="V1629" s="43"/>
      <c r="W1629" s="43"/>
      <c r="X1629" s="43"/>
      <c r="Y1629" s="43"/>
      <c r="Z1629" s="43"/>
      <c r="AA1629" s="43"/>
      <c r="AB1629" s="43"/>
      <c r="AC1629" s="43"/>
      <c r="AD1629" s="43"/>
      <c r="AE1629" s="43"/>
      <c r="AF1629" s="43"/>
      <c r="AG1629" s="43"/>
      <c r="AH1629" s="43"/>
      <c r="AI1629" s="43"/>
      <c r="AJ1629" s="43"/>
      <c r="AK1629" s="43"/>
      <c r="AL1629" s="43"/>
      <c r="AM1629" s="43"/>
      <c r="AN1629" s="43"/>
      <c r="AO1629" s="43"/>
      <c r="AP1629" s="43"/>
      <c r="AQ1629" s="43"/>
      <c r="AR1629" s="261" t="e">
        <v>#N/A</v>
      </c>
    </row>
    <row r="1630" spans="1:44" s="261" customFormat="1">
      <c r="A1630" s="43">
        <v>121912</v>
      </c>
      <c r="B1630" s="43" t="s">
        <v>3767</v>
      </c>
      <c r="C1630" s="43" t="s">
        <v>324</v>
      </c>
      <c r="D1630" s="43" t="s">
        <v>324</v>
      </c>
      <c r="E1630" s="43" t="s">
        <v>324</v>
      </c>
      <c r="F1630" s="43" t="s">
        <v>324</v>
      </c>
      <c r="G1630" s="43" t="s">
        <v>324</v>
      </c>
      <c r="H1630" s="43" t="s">
        <v>323</v>
      </c>
      <c r="I1630" s="43" t="s">
        <v>323</v>
      </c>
      <c r="J1630" s="43" t="s">
        <v>323</v>
      </c>
      <c r="K1630" s="43" t="s">
        <v>323</v>
      </c>
      <c r="L1630" s="43" t="s">
        <v>323</v>
      </c>
      <c r="M1630" s="43"/>
      <c r="N1630" s="43"/>
      <c r="O1630" s="43"/>
      <c r="P1630" s="43"/>
      <c r="Q1630" s="43"/>
      <c r="R1630" s="43"/>
      <c r="S1630" s="43"/>
      <c r="T1630" s="43"/>
      <c r="U1630" s="43"/>
      <c r="V1630" s="43"/>
      <c r="W1630" s="43"/>
      <c r="X1630" s="43"/>
      <c r="Y1630" s="43"/>
      <c r="Z1630" s="43"/>
      <c r="AA1630" s="43"/>
      <c r="AB1630" s="43"/>
      <c r="AC1630" s="43"/>
      <c r="AD1630" s="43"/>
      <c r="AE1630" s="43"/>
      <c r="AF1630" s="43"/>
      <c r="AG1630" s="43"/>
      <c r="AH1630" s="43"/>
      <c r="AI1630" s="43"/>
      <c r="AJ1630" s="43"/>
      <c r="AK1630" s="43"/>
      <c r="AL1630" s="43"/>
      <c r="AM1630" s="43"/>
      <c r="AN1630" s="43"/>
      <c r="AO1630" s="43"/>
      <c r="AP1630" s="43"/>
      <c r="AQ1630" s="43"/>
      <c r="AR1630" s="261" t="e">
        <v>#N/A</v>
      </c>
    </row>
    <row r="1631" spans="1:44" s="261" customFormat="1">
      <c r="A1631" s="43">
        <v>121920</v>
      </c>
      <c r="B1631" s="43" t="s">
        <v>3767</v>
      </c>
      <c r="C1631" s="43" t="s">
        <v>324</v>
      </c>
      <c r="D1631" s="43" t="s">
        <v>324</v>
      </c>
      <c r="E1631" s="43" t="s">
        <v>324</v>
      </c>
      <c r="F1631" s="43" t="s">
        <v>324</v>
      </c>
      <c r="G1631" s="43" t="s">
        <v>324</v>
      </c>
      <c r="H1631" s="43" t="s">
        <v>323</v>
      </c>
      <c r="I1631" s="43" t="s">
        <v>323</v>
      </c>
      <c r="J1631" s="43" t="s">
        <v>323</v>
      </c>
      <c r="K1631" s="43" t="s">
        <v>323</v>
      </c>
      <c r="L1631" s="43" t="s">
        <v>323</v>
      </c>
      <c r="M1631" s="43"/>
      <c r="N1631" s="43"/>
      <c r="O1631" s="43"/>
      <c r="P1631" s="43"/>
      <c r="Q1631" s="43"/>
      <c r="R1631" s="43"/>
      <c r="S1631" s="43"/>
      <c r="T1631" s="43"/>
      <c r="U1631" s="43"/>
      <c r="V1631" s="43"/>
      <c r="W1631" s="43"/>
      <c r="X1631" s="43"/>
      <c r="Y1631" s="43"/>
      <c r="Z1631" s="43"/>
      <c r="AA1631" s="43"/>
      <c r="AB1631" s="43"/>
      <c r="AC1631" s="43"/>
      <c r="AD1631" s="43"/>
      <c r="AE1631" s="43"/>
      <c r="AF1631" s="43"/>
      <c r="AG1631" s="43"/>
      <c r="AH1631" s="43"/>
      <c r="AI1631" s="43"/>
      <c r="AJ1631" s="43"/>
      <c r="AK1631" s="43"/>
      <c r="AL1631" s="43"/>
      <c r="AM1631" s="43"/>
      <c r="AN1631" s="43"/>
      <c r="AO1631" s="43"/>
      <c r="AP1631" s="43"/>
      <c r="AQ1631" s="43"/>
      <c r="AR1631" s="261" t="e">
        <v>#N/A</v>
      </c>
    </row>
    <row r="1632" spans="1:44" s="261" customFormat="1">
      <c r="A1632" s="43">
        <v>121924</v>
      </c>
      <c r="B1632" s="43" t="s">
        <v>3767</v>
      </c>
      <c r="C1632" s="43" t="s">
        <v>324</v>
      </c>
      <c r="D1632" s="43" t="s">
        <v>324</v>
      </c>
      <c r="E1632" s="43" t="s">
        <v>324</v>
      </c>
      <c r="F1632" s="43" t="s">
        <v>324</v>
      </c>
      <c r="G1632" s="43" t="s">
        <v>324</v>
      </c>
      <c r="H1632" s="43" t="s">
        <v>323</v>
      </c>
      <c r="I1632" s="43" t="s">
        <v>323</v>
      </c>
      <c r="J1632" s="43" t="s">
        <v>323</v>
      </c>
      <c r="K1632" s="43" t="s">
        <v>323</v>
      </c>
      <c r="L1632" s="43" t="s">
        <v>323</v>
      </c>
      <c r="M1632" s="43"/>
      <c r="N1632" s="43"/>
      <c r="O1632" s="43"/>
      <c r="P1632" s="43"/>
      <c r="Q1632" s="43"/>
      <c r="R1632" s="43"/>
      <c r="S1632" s="43"/>
      <c r="T1632" s="43"/>
      <c r="U1632" s="43"/>
      <c r="V1632" s="43"/>
      <c r="W1632" s="43"/>
      <c r="X1632" s="43"/>
      <c r="Y1632" s="43"/>
      <c r="Z1632" s="43"/>
      <c r="AA1632" s="43"/>
      <c r="AB1632" s="43"/>
      <c r="AC1632" s="43"/>
      <c r="AD1632" s="43"/>
      <c r="AE1632" s="43"/>
      <c r="AF1632" s="43"/>
      <c r="AG1632" s="43"/>
      <c r="AH1632" s="43"/>
      <c r="AI1632" s="43"/>
      <c r="AJ1632" s="43"/>
      <c r="AK1632" s="43"/>
      <c r="AL1632" s="43"/>
      <c r="AM1632" s="43"/>
      <c r="AN1632" s="43"/>
      <c r="AO1632" s="43"/>
      <c r="AP1632" s="43"/>
      <c r="AQ1632" s="43"/>
      <c r="AR1632" s="261" t="e">
        <v>#N/A</v>
      </c>
    </row>
    <row r="1633" spans="1:44" s="261" customFormat="1">
      <c r="A1633" s="43">
        <v>121930</v>
      </c>
      <c r="B1633" s="43" t="s">
        <v>3767</v>
      </c>
      <c r="C1633" s="43" t="s">
        <v>324</v>
      </c>
      <c r="D1633" s="43" t="s">
        <v>324</v>
      </c>
      <c r="E1633" s="43" t="s">
        <v>324</v>
      </c>
      <c r="F1633" s="43" t="s">
        <v>324</v>
      </c>
      <c r="G1633" s="43" t="s">
        <v>324</v>
      </c>
      <c r="H1633" s="43" t="s">
        <v>323</v>
      </c>
      <c r="I1633" s="43" t="s">
        <v>323</v>
      </c>
      <c r="J1633" s="43" t="s">
        <v>323</v>
      </c>
      <c r="K1633" s="43" t="s">
        <v>323</v>
      </c>
      <c r="L1633" s="43" t="s">
        <v>323</v>
      </c>
      <c r="M1633" s="43"/>
      <c r="N1633" s="43"/>
      <c r="O1633" s="43"/>
      <c r="P1633" s="43"/>
      <c r="Q1633" s="43"/>
      <c r="R1633" s="43"/>
      <c r="S1633" s="43"/>
      <c r="T1633" s="43"/>
      <c r="U1633" s="43"/>
      <c r="V1633" s="43"/>
      <c r="W1633" s="43"/>
      <c r="X1633" s="43"/>
      <c r="Y1633" s="43"/>
      <c r="Z1633" s="43"/>
      <c r="AA1633" s="43"/>
      <c r="AB1633" s="43"/>
      <c r="AC1633" s="43"/>
      <c r="AD1633" s="43"/>
      <c r="AE1633" s="43"/>
      <c r="AF1633" s="43"/>
      <c r="AG1633" s="43"/>
      <c r="AH1633" s="43"/>
      <c r="AI1633" s="43"/>
      <c r="AJ1633" s="43"/>
      <c r="AK1633" s="43"/>
      <c r="AL1633" s="43"/>
      <c r="AM1633" s="43"/>
      <c r="AN1633" s="43"/>
      <c r="AO1633" s="43"/>
      <c r="AP1633" s="43"/>
      <c r="AQ1633" s="43"/>
      <c r="AR1633" s="261" t="e">
        <v>#N/A</v>
      </c>
    </row>
    <row r="1634" spans="1:44" s="261" customFormat="1">
      <c r="A1634" s="43">
        <v>121932</v>
      </c>
      <c r="B1634" s="43" t="s">
        <v>3767</v>
      </c>
      <c r="C1634" s="43" t="s">
        <v>324</v>
      </c>
      <c r="D1634" s="43" t="s">
        <v>323</v>
      </c>
      <c r="E1634" s="43" t="s">
        <v>324</v>
      </c>
      <c r="F1634" s="43" t="s">
        <v>324</v>
      </c>
      <c r="G1634" s="43" t="s">
        <v>324</v>
      </c>
      <c r="H1634" s="43" t="s">
        <v>323</v>
      </c>
      <c r="I1634" s="43" t="s">
        <v>323</v>
      </c>
      <c r="J1634" s="43" t="s">
        <v>323</v>
      </c>
      <c r="K1634" s="43" t="s">
        <v>323</v>
      </c>
      <c r="L1634" s="43" t="s">
        <v>323</v>
      </c>
      <c r="M1634" s="43"/>
      <c r="N1634" s="43"/>
      <c r="O1634" s="43"/>
      <c r="P1634" s="43"/>
      <c r="Q1634" s="43"/>
      <c r="R1634" s="43"/>
      <c r="S1634" s="43"/>
      <c r="T1634" s="43"/>
      <c r="U1634" s="43"/>
      <c r="V1634" s="43"/>
      <c r="W1634" s="43"/>
      <c r="X1634" s="43"/>
      <c r="Y1634" s="43"/>
      <c r="Z1634" s="43"/>
      <c r="AA1634" s="43"/>
      <c r="AB1634" s="43"/>
      <c r="AC1634" s="43"/>
      <c r="AD1634" s="43"/>
      <c r="AE1634" s="43"/>
      <c r="AF1634" s="43"/>
      <c r="AG1634" s="43"/>
      <c r="AH1634" s="43"/>
      <c r="AI1634" s="43"/>
      <c r="AJ1634" s="43"/>
      <c r="AK1634" s="43"/>
      <c r="AL1634" s="43"/>
      <c r="AM1634" s="43"/>
      <c r="AN1634" s="43"/>
      <c r="AO1634" s="43"/>
      <c r="AP1634" s="43"/>
      <c r="AQ1634" s="43"/>
      <c r="AR1634" s="261" t="e">
        <v>#N/A</v>
      </c>
    </row>
    <row r="1635" spans="1:44" s="261" customFormat="1">
      <c r="A1635" s="43">
        <v>121934</v>
      </c>
      <c r="B1635" s="43" t="s">
        <v>3767</v>
      </c>
      <c r="C1635" s="43" t="s">
        <v>324</v>
      </c>
      <c r="D1635" s="43" t="s">
        <v>324</v>
      </c>
      <c r="E1635" s="43" t="s">
        <v>324</v>
      </c>
      <c r="F1635" s="43" t="s">
        <v>324</v>
      </c>
      <c r="G1635" s="43" t="s">
        <v>324</v>
      </c>
      <c r="H1635" s="43" t="s">
        <v>323</v>
      </c>
      <c r="I1635" s="43" t="s">
        <v>323</v>
      </c>
      <c r="J1635" s="43" t="s">
        <v>323</v>
      </c>
      <c r="K1635" s="43" t="s">
        <v>323</v>
      </c>
      <c r="L1635" s="43" t="s">
        <v>323</v>
      </c>
      <c r="M1635" s="43"/>
      <c r="N1635" s="43"/>
      <c r="O1635" s="43"/>
      <c r="P1635" s="43"/>
      <c r="Q1635" s="43"/>
      <c r="R1635" s="43"/>
      <c r="S1635" s="43"/>
      <c r="T1635" s="43"/>
      <c r="U1635" s="43"/>
      <c r="V1635" s="43"/>
      <c r="W1635" s="43"/>
      <c r="X1635" s="43"/>
      <c r="Y1635" s="43"/>
      <c r="Z1635" s="43"/>
      <c r="AA1635" s="43"/>
      <c r="AB1635" s="43"/>
      <c r="AC1635" s="43"/>
      <c r="AD1635" s="43"/>
      <c r="AE1635" s="43"/>
      <c r="AF1635" s="43"/>
      <c r="AG1635" s="43"/>
      <c r="AH1635" s="43"/>
      <c r="AI1635" s="43"/>
      <c r="AJ1635" s="43"/>
      <c r="AK1635" s="43"/>
      <c r="AL1635" s="43"/>
      <c r="AM1635" s="43"/>
      <c r="AN1635" s="43"/>
      <c r="AO1635" s="43"/>
      <c r="AP1635" s="43"/>
      <c r="AQ1635" s="43"/>
      <c r="AR1635" s="261" t="e">
        <v>#N/A</v>
      </c>
    </row>
    <row r="1636" spans="1:44" s="261" customFormat="1">
      <c r="A1636" s="43">
        <v>121958</v>
      </c>
      <c r="B1636" s="43" t="s">
        <v>3767</v>
      </c>
      <c r="C1636" s="43" t="s">
        <v>324</v>
      </c>
      <c r="D1636" s="43" t="s">
        <v>324</v>
      </c>
      <c r="E1636" s="43" t="s">
        <v>323</v>
      </c>
      <c r="F1636" s="43" t="s">
        <v>323</v>
      </c>
      <c r="G1636" s="43" t="s">
        <v>323</v>
      </c>
      <c r="H1636" s="43" t="s">
        <v>323</v>
      </c>
      <c r="I1636" s="43" t="s">
        <v>323</v>
      </c>
      <c r="J1636" s="43" t="s">
        <v>323</v>
      </c>
      <c r="K1636" s="43" t="s">
        <v>323</v>
      </c>
      <c r="L1636" s="43" t="s">
        <v>323</v>
      </c>
      <c r="M1636" s="43"/>
      <c r="N1636" s="43"/>
      <c r="O1636" s="43"/>
      <c r="P1636" s="43"/>
      <c r="Q1636" s="43"/>
      <c r="R1636" s="43"/>
      <c r="S1636" s="43"/>
      <c r="T1636" s="43"/>
      <c r="U1636" s="43"/>
      <c r="V1636" s="43"/>
      <c r="W1636" s="43"/>
      <c r="X1636" s="43"/>
      <c r="Y1636" s="43"/>
      <c r="Z1636" s="43"/>
      <c r="AA1636" s="43"/>
      <c r="AB1636" s="43"/>
      <c r="AC1636" s="43"/>
      <c r="AD1636" s="43"/>
      <c r="AE1636" s="43"/>
      <c r="AF1636" s="43"/>
      <c r="AG1636" s="43"/>
      <c r="AH1636" s="43"/>
      <c r="AI1636" s="43"/>
      <c r="AJ1636" s="43"/>
      <c r="AK1636" s="43"/>
      <c r="AL1636" s="43"/>
      <c r="AM1636" s="43"/>
      <c r="AN1636" s="43"/>
      <c r="AO1636" s="43"/>
      <c r="AP1636" s="43"/>
      <c r="AQ1636" s="43"/>
      <c r="AR1636" s="261" t="e">
        <v>#N/A</v>
      </c>
    </row>
    <row r="1637" spans="1:44" s="261" customFormat="1">
      <c r="A1637" s="43">
        <v>121966</v>
      </c>
      <c r="B1637" s="43" t="s">
        <v>3767</v>
      </c>
      <c r="C1637" s="43" t="s">
        <v>324</v>
      </c>
      <c r="D1637" s="43" t="s">
        <v>324</v>
      </c>
      <c r="E1637" s="43" t="s">
        <v>323</v>
      </c>
      <c r="F1637" s="43" t="s">
        <v>324</v>
      </c>
      <c r="G1637" s="43" t="s">
        <v>323</v>
      </c>
      <c r="H1637" s="43" t="s">
        <v>323</v>
      </c>
      <c r="I1637" s="43" t="s">
        <v>323</v>
      </c>
      <c r="J1637" s="43" t="s">
        <v>323</v>
      </c>
      <c r="K1637" s="43" t="s">
        <v>323</v>
      </c>
      <c r="L1637" s="43" t="s">
        <v>323</v>
      </c>
      <c r="M1637" s="43"/>
      <c r="N1637" s="43"/>
      <c r="O1637" s="43"/>
      <c r="P1637" s="43"/>
      <c r="Q1637" s="43"/>
      <c r="R1637" s="43"/>
      <c r="S1637" s="43"/>
      <c r="T1637" s="43"/>
      <c r="U1637" s="43"/>
      <c r="V1637" s="43"/>
      <c r="W1637" s="43"/>
      <c r="X1637" s="43"/>
      <c r="Y1637" s="43"/>
      <c r="Z1637" s="43"/>
      <c r="AA1637" s="43"/>
      <c r="AB1637" s="43"/>
      <c r="AC1637" s="43"/>
      <c r="AD1637" s="43"/>
      <c r="AE1637" s="43"/>
      <c r="AF1637" s="43"/>
      <c r="AG1637" s="43"/>
      <c r="AH1637" s="43"/>
      <c r="AI1637" s="43"/>
      <c r="AJ1637" s="43"/>
      <c r="AK1637" s="43"/>
      <c r="AL1637" s="43"/>
      <c r="AM1637" s="43"/>
      <c r="AN1637" s="43"/>
      <c r="AO1637" s="43"/>
      <c r="AP1637" s="43"/>
      <c r="AQ1637" s="43"/>
      <c r="AR1637" s="261" t="e">
        <v>#N/A</v>
      </c>
    </row>
    <row r="1638" spans="1:44" s="261" customFormat="1">
      <c r="A1638" s="43">
        <v>121991</v>
      </c>
      <c r="B1638" s="43" t="s">
        <v>3767</v>
      </c>
      <c r="C1638" s="43" t="s">
        <v>324</v>
      </c>
      <c r="D1638" s="43" t="s">
        <v>323</v>
      </c>
      <c r="E1638" s="43" t="s">
        <v>323</v>
      </c>
      <c r="F1638" s="43" t="s">
        <v>323</v>
      </c>
      <c r="G1638" s="43" t="s">
        <v>324</v>
      </c>
      <c r="H1638" s="43" t="s">
        <v>323</v>
      </c>
      <c r="I1638" s="43" t="s">
        <v>323</v>
      </c>
      <c r="J1638" s="43" t="s">
        <v>323</v>
      </c>
      <c r="K1638" s="43" t="s">
        <v>323</v>
      </c>
      <c r="L1638" s="43" t="s">
        <v>323</v>
      </c>
      <c r="M1638" s="43"/>
      <c r="N1638" s="43"/>
      <c r="O1638" s="43"/>
      <c r="P1638" s="43"/>
      <c r="Q1638" s="43"/>
      <c r="R1638" s="43"/>
      <c r="S1638" s="43"/>
      <c r="T1638" s="43"/>
      <c r="U1638" s="43"/>
      <c r="V1638" s="43"/>
      <c r="W1638" s="43"/>
      <c r="X1638" s="43"/>
      <c r="Y1638" s="43"/>
      <c r="Z1638" s="43"/>
      <c r="AA1638" s="43"/>
      <c r="AB1638" s="43"/>
      <c r="AC1638" s="43"/>
      <c r="AD1638" s="43"/>
      <c r="AE1638" s="43"/>
      <c r="AF1638" s="43"/>
      <c r="AG1638" s="43"/>
      <c r="AH1638" s="43"/>
      <c r="AI1638" s="43"/>
      <c r="AJ1638" s="43"/>
      <c r="AK1638" s="43"/>
      <c r="AL1638" s="43"/>
      <c r="AM1638" s="43"/>
      <c r="AN1638" s="43"/>
      <c r="AO1638" s="43"/>
      <c r="AP1638" s="43"/>
      <c r="AQ1638" s="43"/>
      <c r="AR1638" s="261" t="e">
        <v>#N/A</v>
      </c>
    </row>
    <row r="1639" spans="1:44" s="261" customFormat="1">
      <c r="A1639" s="43">
        <v>121994</v>
      </c>
      <c r="B1639" s="43" t="s">
        <v>3767</v>
      </c>
      <c r="C1639" s="43" t="s">
        <v>324</v>
      </c>
      <c r="D1639" s="43" t="s">
        <v>324</v>
      </c>
      <c r="E1639" s="43" t="s">
        <v>324</v>
      </c>
      <c r="F1639" s="43" t="s">
        <v>324</v>
      </c>
      <c r="G1639" s="43" t="s">
        <v>323</v>
      </c>
      <c r="H1639" s="43" t="s">
        <v>323</v>
      </c>
      <c r="I1639" s="43" t="s">
        <v>323</v>
      </c>
      <c r="J1639" s="43" t="s">
        <v>323</v>
      </c>
      <c r="K1639" s="43" t="s">
        <v>323</v>
      </c>
      <c r="L1639" s="43" t="s">
        <v>323</v>
      </c>
      <c r="M1639" s="43"/>
      <c r="N1639" s="43"/>
      <c r="O1639" s="43"/>
      <c r="P1639" s="43"/>
      <c r="Q1639" s="43"/>
      <c r="R1639" s="43"/>
      <c r="S1639" s="43"/>
      <c r="T1639" s="43"/>
      <c r="U1639" s="43"/>
      <c r="V1639" s="43"/>
      <c r="W1639" s="43"/>
      <c r="X1639" s="43"/>
      <c r="Y1639" s="43"/>
      <c r="Z1639" s="43"/>
      <c r="AA1639" s="43"/>
      <c r="AB1639" s="43"/>
      <c r="AC1639" s="43"/>
      <c r="AD1639" s="43"/>
      <c r="AE1639" s="43"/>
      <c r="AF1639" s="43"/>
      <c r="AG1639" s="43"/>
      <c r="AH1639" s="43"/>
      <c r="AI1639" s="43"/>
      <c r="AJ1639" s="43"/>
      <c r="AK1639" s="43"/>
      <c r="AL1639" s="43"/>
      <c r="AM1639" s="43"/>
      <c r="AN1639" s="43"/>
      <c r="AO1639" s="43"/>
      <c r="AP1639" s="43"/>
      <c r="AQ1639" s="43"/>
      <c r="AR1639" s="261" t="e">
        <v>#N/A</v>
      </c>
    </row>
    <row r="1640" spans="1:44" s="261" customFormat="1">
      <c r="A1640" s="43">
        <v>121995</v>
      </c>
      <c r="B1640" s="43" t="s">
        <v>3767</v>
      </c>
      <c r="C1640" s="43" t="s">
        <v>324</v>
      </c>
      <c r="D1640" s="43" t="s">
        <v>324</v>
      </c>
      <c r="E1640" s="43" t="s">
        <v>324</v>
      </c>
      <c r="F1640" s="43" t="s">
        <v>324</v>
      </c>
      <c r="G1640" s="43" t="s">
        <v>323</v>
      </c>
      <c r="H1640" s="43" t="s">
        <v>323</v>
      </c>
      <c r="I1640" s="43" t="s">
        <v>323</v>
      </c>
      <c r="J1640" s="43" t="s">
        <v>323</v>
      </c>
      <c r="K1640" s="43" t="s">
        <v>323</v>
      </c>
      <c r="L1640" s="43" t="s">
        <v>323</v>
      </c>
      <c r="M1640" s="43"/>
      <c r="N1640" s="43"/>
      <c r="O1640" s="43"/>
      <c r="P1640" s="43"/>
      <c r="Q1640" s="43"/>
      <c r="R1640" s="43"/>
      <c r="S1640" s="43"/>
      <c r="T1640" s="43"/>
      <c r="U1640" s="43"/>
      <c r="V1640" s="43"/>
      <c r="W1640" s="43"/>
      <c r="X1640" s="43"/>
      <c r="Y1640" s="43"/>
      <c r="Z1640" s="43"/>
      <c r="AA1640" s="43"/>
      <c r="AB1640" s="43"/>
      <c r="AC1640" s="43"/>
      <c r="AD1640" s="43"/>
      <c r="AE1640" s="43"/>
      <c r="AF1640" s="43"/>
      <c r="AG1640" s="43"/>
      <c r="AH1640" s="43"/>
      <c r="AI1640" s="43"/>
      <c r="AJ1640" s="43"/>
      <c r="AK1640" s="43"/>
      <c r="AL1640" s="43"/>
      <c r="AM1640" s="43"/>
      <c r="AN1640" s="43"/>
      <c r="AO1640" s="43"/>
      <c r="AP1640" s="43"/>
      <c r="AQ1640" s="43"/>
      <c r="AR1640" s="261" t="e">
        <v>#N/A</v>
      </c>
    </row>
    <row r="1641" spans="1:44" s="261" customFormat="1">
      <c r="A1641" s="43">
        <v>122000</v>
      </c>
      <c r="B1641" s="43" t="s">
        <v>3767</v>
      </c>
      <c r="C1641" s="43" t="s">
        <v>324</v>
      </c>
      <c r="D1641" s="43" t="s">
        <v>324</v>
      </c>
      <c r="E1641" s="43" t="s">
        <v>324</v>
      </c>
      <c r="F1641" s="43" t="s">
        <v>324</v>
      </c>
      <c r="G1641" s="43" t="s">
        <v>323</v>
      </c>
      <c r="H1641" s="43" t="s">
        <v>323</v>
      </c>
      <c r="I1641" s="43" t="s">
        <v>323</v>
      </c>
      <c r="J1641" s="43" t="s">
        <v>323</v>
      </c>
      <c r="K1641" s="43" t="s">
        <v>323</v>
      </c>
      <c r="L1641" s="43" t="s">
        <v>323</v>
      </c>
      <c r="M1641" s="43"/>
      <c r="N1641" s="43"/>
      <c r="O1641" s="43"/>
      <c r="P1641" s="43"/>
      <c r="Q1641" s="43"/>
      <c r="R1641" s="43"/>
      <c r="S1641" s="43"/>
      <c r="T1641" s="43"/>
      <c r="U1641" s="43"/>
      <c r="V1641" s="43"/>
      <c r="W1641" s="43"/>
      <c r="X1641" s="43"/>
      <c r="Y1641" s="43"/>
      <c r="Z1641" s="43"/>
      <c r="AA1641" s="43"/>
      <c r="AB1641" s="43"/>
      <c r="AC1641" s="43"/>
      <c r="AD1641" s="43"/>
      <c r="AE1641" s="43"/>
      <c r="AF1641" s="43"/>
      <c r="AG1641" s="43"/>
      <c r="AH1641" s="43"/>
      <c r="AI1641" s="43"/>
      <c r="AJ1641" s="43"/>
      <c r="AK1641" s="43"/>
      <c r="AL1641" s="43"/>
      <c r="AM1641" s="43"/>
      <c r="AN1641" s="43"/>
      <c r="AO1641" s="43"/>
      <c r="AP1641" s="43"/>
      <c r="AQ1641" s="43"/>
      <c r="AR1641" s="261" t="e">
        <v>#N/A</v>
      </c>
    </row>
    <row r="1642" spans="1:44" s="261" customFormat="1">
      <c r="A1642" s="43">
        <v>122019</v>
      </c>
      <c r="B1642" s="43" t="s">
        <v>3767</v>
      </c>
      <c r="C1642" s="43" t="s">
        <v>324</v>
      </c>
      <c r="D1642" s="43" t="s">
        <v>324</v>
      </c>
      <c r="E1642" s="43" t="s">
        <v>324</v>
      </c>
      <c r="F1642" s="43" t="s">
        <v>324</v>
      </c>
      <c r="G1642" s="43" t="s">
        <v>323</v>
      </c>
      <c r="H1642" s="43" t="s">
        <v>323</v>
      </c>
      <c r="I1642" s="43" t="s">
        <v>323</v>
      </c>
      <c r="J1642" s="43" t="s">
        <v>323</v>
      </c>
      <c r="K1642" s="43" t="s">
        <v>323</v>
      </c>
      <c r="L1642" s="43" t="s">
        <v>323</v>
      </c>
      <c r="M1642" s="43"/>
      <c r="N1642" s="43"/>
      <c r="O1642" s="43"/>
      <c r="P1642" s="43"/>
      <c r="Q1642" s="43"/>
      <c r="R1642" s="43"/>
      <c r="S1642" s="43"/>
      <c r="T1642" s="43"/>
      <c r="U1642" s="43"/>
      <c r="V1642" s="43"/>
      <c r="W1642" s="43"/>
      <c r="X1642" s="43"/>
      <c r="Y1642" s="43"/>
      <c r="Z1642" s="43"/>
      <c r="AA1642" s="43"/>
      <c r="AB1642" s="43"/>
      <c r="AC1642" s="43"/>
      <c r="AD1642" s="43"/>
      <c r="AE1642" s="43"/>
      <c r="AF1642" s="43"/>
      <c r="AG1642" s="43"/>
      <c r="AH1642" s="43"/>
      <c r="AI1642" s="43"/>
      <c r="AJ1642" s="43"/>
      <c r="AK1642" s="43"/>
      <c r="AL1642" s="43"/>
      <c r="AM1642" s="43"/>
      <c r="AN1642" s="43"/>
      <c r="AO1642" s="43"/>
      <c r="AP1642" s="43"/>
      <c r="AQ1642" s="43"/>
      <c r="AR1642" s="261" t="e">
        <v>#N/A</v>
      </c>
    </row>
    <row r="1643" spans="1:44" s="261" customFormat="1">
      <c r="A1643" s="43">
        <v>122023</v>
      </c>
      <c r="B1643" s="43" t="s">
        <v>3767</v>
      </c>
      <c r="C1643" s="43" t="s">
        <v>324</v>
      </c>
      <c r="D1643" s="43" t="s">
        <v>324</v>
      </c>
      <c r="E1643" s="43" t="s">
        <v>324</v>
      </c>
      <c r="F1643" s="43" t="s">
        <v>323</v>
      </c>
      <c r="G1643" s="43" t="s">
        <v>323</v>
      </c>
      <c r="H1643" s="43" t="s">
        <v>323</v>
      </c>
      <c r="I1643" s="43" t="s">
        <v>323</v>
      </c>
      <c r="J1643" s="43" t="s">
        <v>323</v>
      </c>
      <c r="K1643" s="43" t="s">
        <v>323</v>
      </c>
      <c r="L1643" s="43" t="s">
        <v>323</v>
      </c>
      <c r="M1643" s="43"/>
      <c r="N1643" s="43"/>
      <c r="O1643" s="43"/>
      <c r="P1643" s="43"/>
      <c r="Q1643" s="43"/>
      <c r="R1643" s="43"/>
      <c r="S1643" s="43"/>
      <c r="T1643" s="43"/>
      <c r="U1643" s="43"/>
      <c r="V1643" s="43"/>
      <c r="W1643" s="43"/>
      <c r="X1643" s="43"/>
      <c r="Y1643" s="43"/>
      <c r="Z1643" s="43"/>
      <c r="AA1643" s="43"/>
      <c r="AB1643" s="43"/>
      <c r="AC1643" s="43"/>
      <c r="AD1643" s="43"/>
      <c r="AE1643" s="43"/>
      <c r="AF1643" s="43"/>
      <c r="AG1643" s="43"/>
      <c r="AH1643" s="43"/>
      <c r="AI1643" s="43"/>
      <c r="AJ1643" s="43"/>
      <c r="AK1643" s="43"/>
      <c r="AL1643" s="43"/>
      <c r="AM1643" s="43"/>
      <c r="AN1643" s="43"/>
      <c r="AO1643" s="43"/>
      <c r="AP1643" s="43"/>
      <c r="AQ1643" s="43"/>
      <c r="AR1643" s="261" t="e">
        <v>#N/A</v>
      </c>
    </row>
    <row r="1644" spans="1:44" s="261" customFormat="1">
      <c r="A1644" s="43">
        <v>122024</v>
      </c>
      <c r="B1644" s="43" t="s">
        <v>3767</v>
      </c>
      <c r="C1644" s="43" t="s">
        <v>324</v>
      </c>
      <c r="D1644" s="43" t="s">
        <v>324</v>
      </c>
      <c r="E1644" s="43" t="s">
        <v>324</v>
      </c>
      <c r="F1644" s="43" t="s">
        <v>323</v>
      </c>
      <c r="G1644" s="43" t="s">
        <v>324</v>
      </c>
      <c r="H1644" s="43" t="s">
        <v>323</v>
      </c>
      <c r="I1644" s="43" t="s">
        <v>323</v>
      </c>
      <c r="J1644" s="43" t="s">
        <v>323</v>
      </c>
      <c r="K1644" s="43" t="s">
        <v>323</v>
      </c>
      <c r="L1644" s="43" t="s">
        <v>323</v>
      </c>
      <c r="M1644" s="43"/>
      <c r="N1644" s="43"/>
      <c r="O1644" s="43"/>
      <c r="P1644" s="43"/>
      <c r="Q1644" s="43"/>
      <c r="R1644" s="43"/>
      <c r="S1644" s="43"/>
      <c r="T1644" s="43"/>
      <c r="U1644" s="43"/>
      <c r="V1644" s="43"/>
      <c r="W1644" s="43"/>
      <c r="X1644" s="43"/>
      <c r="Y1644" s="43"/>
      <c r="Z1644" s="43"/>
      <c r="AA1644" s="43"/>
      <c r="AB1644" s="43"/>
      <c r="AC1644" s="43"/>
      <c r="AD1644" s="43"/>
      <c r="AE1644" s="43"/>
      <c r="AF1644" s="43"/>
      <c r="AG1644" s="43"/>
      <c r="AH1644" s="43"/>
      <c r="AI1644" s="43"/>
      <c r="AJ1644" s="43"/>
      <c r="AK1644" s="43"/>
      <c r="AL1644" s="43"/>
      <c r="AM1644" s="43"/>
      <c r="AN1644" s="43"/>
      <c r="AO1644" s="43"/>
      <c r="AP1644" s="43"/>
      <c r="AQ1644" s="43"/>
      <c r="AR1644" s="261" t="e">
        <v>#N/A</v>
      </c>
    </row>
    <row r="1645" spans="1:44" s="261" customFormat="1">
      <c r="A1645" s="43">
        <v>122025</v>
      </c>
      <c r="B1645" s="43" t="s">
        <v>3767</v>
      </c>
      <c r="C1645" s="43" t="s">
        <v>324</v>
      </c>
      <c r="D1645" s="43" t="s">
        <v>324</v>
      </c>
      <c r="E1645" s="43" t="s">
        <v>324</v>
      </c>
      <c r="F1645" s="43" t="s">
        <v>324</v>
      </c>
      <c r="G1645" s="43" t="s">
        <v>323</v>
      </c>
      <c r="H1645" s="43" t="s">
        <v>323</v>
      </c>
      <c r="I1645" s="43" t="s">
        <v>323</v>
      </c>
      <c r="J1645" s="43" t="s">
        <v>323</v>
      </c>
      <c r="K1645" s="43" t="s">
        <v>323</v>
      </c>
      <c r="L1645" s="43" t="s">
        <v>323</v>
      </c>
      <c r="M1645" s="43"/>
      <c r="N1645" s="43"/>
      <c r="O1645" s="43"/>
      <c r="P1645" s="43"/>
      <c r="Q1645" s="43"/>
      <c r="R1645" s="43"/>
      <c r="S1645" s="43"/>
      <c r="T1645" s="43"/>
      <c r="U1645" s="43"/>
      <c r="V1645" s="43"/>
      <c r="W1645" s="43"/>
      <c r="X1645" s="43"/>
      <c r="Y1645" s="43"/>
      <c r="Z1645" s="43"/>
      <c r="AA1645" s="43"/>
      <c r="AB1645" s="43"/>
      <c r="AC1645" s="43"/>
      <c r="AD1645" s="43"/>
      <c r="AE1645" s="43"/>
      <c r="AF1645" s="43"/>
      <c r="AG1645" s="43"/>
      <c r="AH1645" s="43"/>
      <c r="AI1645" s="43"/>
      <c r="AJ1645" s="43"/>
      <c r="AK1645" s="43"/>
      <c r="AL1645" s="43"/>
      <c r="AM1645" s="43"/>
      <c r="AN1645" s="43"/>
      <c r="AO1645" s="43"/>
      <c r="AP1645" s="43"/>
      <c r="AQ1645" s="43"/>
      <c r="AR1645" s="261" t="e">
        <v>#N/A</v>
      </c>
    </row>
    <row r="1646" spans="1:44" s="261" customFormat="1">
      <c r="A1646" s="43">
        <v>122026</v>
      </c>
      <c r="B1646" s="43" t="s">
        <v>3767</v>
      </c>
      <c r="C1646" s="43" t="s">
        <v>324</v>
      </c>
      <c r="D1646" s="43" t="s">
        <v>324</v>
      </c>
      <c r="E1646" s="43" t="s">
        <v>324</v>
      </c>
      <c r="F1646" s="43" t="s">
        <v>324</v>
      </c>
      <c r="G1646" s="43" t="s">
        <v>324</v>
      </c>
      <c r="H1646" s="43" t="s">
        <v>323</v>
      </c>
      <c r="I1646" s="43" t="s">
        <v>323</v>
      </c>
      <c r="J1646" s="43" t="s">
        <v>323</v>
      </c>
      <c r="K1646" s="43" t="s">
        <v>323</v>
      </c>
      <c r="L1646" s="43" t="s">
        <v>323</v>
      </c>
      <c r="M1646" s="43"/>
      <c r="N1646" s="43"/>
      <c r="O1646" s="43"/>
      <c r="P1646" s="43"/>
      <c r="Q1646" s="43"/>
      <c r="R1646" s="43"/>
      <c r="S1646" s="43"/>
      <c r="T1646" s="43"/>
      <c r="U1646" s="43"/>
      <c r="V1646" s="43"/>
      <c r="W1646" s="43"/>
      <c r="X1646" s="43"/>
      <c r="Y1646" s="43"/>
      <c r="Z1646" s="43"/>
      <c r="AA1646" s="43"/>
      <c r="AB1646" s="43"/>
      <c r="AC1646" s="43"/>
      <c r="AD1646" s="43"/>
      <c r="AE1646" s="43"/>
      <c r="AF1646" s="43"/>
      <c r="AG1646" s="43"/>
      <c r="AH1646" s="43"/>
      <c r="AI1646" s="43"/>
      <c r="AJ1646" s="43"/>
      <c r="AK1646" s="43"/>
      <c r="AL1646" s="43"/>
      <c r="AM1646" s="43"/>
      <c r="AN1646" s="43"/>
      <c r="AO1646" s="43"/>
      <c r="AP1646" s="43"/>
      <c r="AQ1646" s="43"/>
      <c r="AR1646" s="261" t="e">
        <v>#N/A</v>
      </c>
    </row>
    <row r="1647" spans="1:44" s="261" customFormat="1">
      <c r="A1647" s="43">
        <v>122038</v>
      </c>
      <c r="B1647" s="43" t="s">
        <v>3767</v>
      </c>
      <c r="C1647" s="43" t="s">
        <v>324</v>
      </c>
      <c r="D1647" s="43" t="s">
        <v>324</v>
      </c>
      <c r="E1647" s="43" t="s">
        <v>324</v>
      </c>
      <c r="F1647" s="43" t="s">
        <v>324</v>
      </c>
      <c r="G1647" s="43" t="s">
        <v>324</v>
      </c>
      <c r="H1647" s="43" t="s">
        <v>323</v>
      </c>
      <c r="I1647" s="43" t="s">
        <v>323</v>
      </c>
      <c r="J1647" s="43" t="s">
        <v>323</v>
      </c>
      <c r="K1647" s="43" t="s">
        <v>323</v>
      </c>
      <c r="L1647" s="43" t="s">
        <v>323</v>
      </c>
      <c r="M1647" s="43"/>
      <c r="N1647" s="43"/>
      <c r="O1647" s="43"/>
      <c r="P1647" s="43"/>
      <c r="Q1647" s="43"/>
      <c r="R1647" s="43"/>
      <c r="S1647" s="43"/>
      <c r="T1647" s="43"/>
      <c r="U1647" s="43"/>
      <c r="V1647" s="43"/>
      <c r="W1647" s="43"/>
      <c r="X1647" s="43"/>
      <c r="Y1647" s="43"/>
      <c r="Z1647" s="43"/>
      <c r="AA1647" s="43"/>
      <c r="AB1647" s="43"/>
      <c r="AC1647" s="43"/>
      <c r="AD1647" s="43"/>
      <c r="AE1647" s="43"/>
      <c r="AF1647" s="43"/>
      <c r="AG1647" s="43"/>
      <c r="AH1647" s="43"/>
      <c r="AI1647" s="43"/>
      <c r="AJ1647" s="43"/>
      <c r="AK1647" s="43"/>
      <c r="AL1647" s="43"/>
      <c r="AM1647" s="43"/>
      <c r="AN1647" s="43"/>
      <c r="AO1647" s="43"/>
      <c r="AP1647" s="43"/>
      <c r="AQ1647" s="43"/>
      <c r="AR1647" s="261" t="e">
        <v>#N/A</v>
      </c>
    </row>
    <row r="1648" spans="1:44" s="261" customFormat="1">
      <c r="A1648" s="43">
        <v>122039</v>
      </c>
      <c r="B1648" s="43" t="s">
        <v>3767</v>
      </c>
      <c r="C1648" s="43" t="s">
        <v>324</v>
      </c>
      <c r="D1648" s="43" t="s">
        <v>324</v>
      </c>
      <c r="E1648" s="43" t="s">
        <v>324</v>
      </c>
      <c r="F1648" s="43" t="s">
        <v>324</v>
      </c>
      <c r="G1648" s="43" t="s">
        <v>324</v>
      </c>
      <c r="H1648" s="43" t="s">
        <v>323</v>
      </c>
      <c r="I1648" s="43" t="s">
        <v>323</v>
      </c>
      <c r="J1648" s="43" t="s">
        <v>323</v>
      </c>
      <c r="K1648" s="43" t="s">
        <v>323</v>
      </c>
      <c r="L1648" s="43" t="s">
        <v>323</v>
      </c>
      <c r="M1648" s="43"/>
      <c r="N1648" s="43"/>
      <c r="O1648" s="43"/>
      <c r="P1648" s="43"/>
      <c r="Q1648" s="43"/>
      <c r="R1648" s="43"/>
      <c r="S1648" s="43"/>
      <c r="T1648" s="43"/>
      <c r="U1648" s="43"/>
      <c r="V1648" s="43"/>
      <c r="W1648" s="43"/>
      <c r="X1648" s="43"/>
      <c r="Y1648" s="43"/>
      <c r="Z1648" s="43"/>
      <c r="AA1648" s="43"/>
      <c r="AB1648" s="43"/>
      <c r="AC1648" s="43"/>
      <c r="AD1648" s="43"/>
      <c r="AE1648" s="43"/>
      <c r="AF1648" s="43"/>
      <c r="AG1648" s="43"/>
      <c r="AH1648" s="43"/>
      <c r="AI1648" s="43"/>
      <c r="AJ1648" s="43"/>
      <c r="AK1648" s="43"/>
      <c r="AL1648" s="43"/>
      <c r="AM1648" s="43"/>
      <c r="AN1648" s="43"/>
      <c r="AO1648" s="43"/>
      <c r="AP1648" s="43"/>
      <c r="AQ1648" s="43"/>
      <c r="AR1648" s="261" t="e">
        <v>#N/A</v>
      </c>
    </row>
    <row r="1649" spans="1:44" s="261" customFormat="1">
      <c r="A1649" s="43">
        <v>122041</v>
      </c>
      <c r="B1649" s="43" t="s">
        <v>3767</v>
      </c>
      <c r="C1649" s="43" t="s">
        <v>324</v>
      </c>
      <c r="D1649" s="43" t="s">
        <v>323</v>
      </c>
      <c r="E1649" s="43" t="s">
        <v>324</v>
      </c>
      <c r="F1649" s="43" t="s">
        <v>323</v>
      </c>
      <c r="G1649" s="43" t="s">
        <v>323</v>
      </c>
      <c r="H1649" s="43" t="s">
        <v>323</v>
      </c>
      <c r="I1649" s="43" t="s">
        <v>323</v>
      </c>
      <c r="J1649" s="43" t="s">
        <v>323</v>
      </c>
      <c r="K1649" s="43" t="s">
        <v>323</v>
      </c>
      <c r="L1649" s="43" t="s">
        <v>323</v>
      </c>
      <c r="M1649" s="43"/>
      <c r="N1649" s="43"/>
      <c r="O1649" s="43"/>
      <c r="P1649" s="43"/>
      <c r="Q1649" s="43"/>
      <c r="R1649" s="43"/>
      <c r="S1649" s="43"/>
      <c r="T1649" s="43"/>
      <c r="U1649" s="43"/>
      <c r="V1649" s="43"/>
      <c r="W1649" s="43"/>
      <c r="X1649" s="43"/>
      <c r="Y1649" s="43"/>
      <c r="Z1649" s="43"/>
      <c r="AA1649" s="43"/>
      <c r="AB1649" s="43"/>
      <c r="AC1649" s="43"/>
      <c r="AD1649" s="43"/>
      <c r="AE1649" s="43"/>
      <c r="AF1649" s="43"/>
      <c r="AG1649" s="43"/>
      <c r="AH1649" s="43"/>
      <c r="AI1649" s="43"/>
      <c r="AJ1649" s="43"/>
      <c r="AK1649" s="43"/>
      <c r="AL1649" s="43"/>
      <c r="AM1649" s="43"/>
      <c r="AN1649" s="43"/>
      <c r="AO1649" s="43"/>
      <c r="AP1649" s="43"/>
      <c r="AQ1649" s="43"/>
      <c r="AR1649" s="261" t="e">
        <v>#N/A</v>
      </c>
    </row>
    <row r="1650" spans="1:44" s="261" customFormat="1">
      <c r="A1650" s="43">
        <v>122043</v>
      </c>
      <c r="B1650" s="43" t="s">
        <v>3767</v>
      </c>
      <c r="C1650" s="43" t="s">
        <v>324</v>
      </c>
      <c r="D1650" s="43" t="s">
        <v>323</v>
      </c>
      <c r="E1650" s="43" t="s">
        <v>324</v>
      </c>
      <c r="F1650" s="43" t="s">
        <v>323</v>
      </c>
      <c r="G1650" s="43" t="s">
        <v>323</v>
      </c>
      <c r="H1650" s="43" t="s">
        <v>323</v>
      </c>
      <c r="I1650" s="43" t="s">
        <v>323</v>
      </c>
      <c r="J1650" s="43" t="s">
        <v>323</v>
      </c>
      <c r="K1650" s="43" t="s">
        <v>323</v>
      </c>
      <c r="L1650" s="43" t="s">
        <v>323</v>
      </c>
      <c r="M1650" s="43"/>
      <c r="N1650" s="43"/>
      <c r="O1650" s="43"/>
      <c r="P1650" s="43"/>
      <c r="Q1650" s="43"/>
      <c r="R1650" s="43"/>
      <c r="S1650" s="43"/>
      <c r="T1650" s="43"/>
      <c r="U1650" s="43"/>
      <c r="V1650" s="43"/>
      <c r="W1650" s="43"/>
      <c r="X1650" s="43"/>
      <c r="Y1650" s="43"/>
      <c r="Z1650" s="43"/>
      <c r="AA1650" s="43"/>
      <c r="AB1650" s="43"/>
      <c r="AC1650" s="43"/>
      <c r="AD1650" s="43"/>
      <c r="AE1650" s="43"/>
      <c r="AF1650" s="43"/>
      <c r="AG1650" s="43"/>
      <c r="AH1650" s="43"/>
      <c r="AI1650" s="43"/>
      <c r="AJ1650" s="43"/>
      <c r="AK1650" s="43"/>
      <c r="AL1650" s="43"/>
      <c r="AM1650" s="43"/>
      <c r="AN1650" s="43"/>
      <c r="AO1650" s="43"/>
      <c r="AP1650" s="43"/>
      <c r="AQ1650" s="43"/>
      <c r="AR1650" s="261" t="e">
        <v>#N/A</v>
      </c>
    </row>
    <row r="1651" spans="1:44" s="261" customFormat="1">
      <c r="A1651" s="43">
        <v>122045</v>
      </c>
      <c r="B1651" s="43" t="s">
        <v>3767</v>
      </c>
      <c r="C1651" s="43" t="s">
        <v>324</v>
      </c>
      <c r="D1651" s="43" t="s">
        <v>323</v>
      </c>
      <c r="E1651" s="43" t="s">
        <v>324</v>
      </c>
      <c r="F1651" s="43" t="s">
        <v>323</v>
      </c>
      <c r="G1651" s="43" t="s">
        <v>323</v>
      </c>
      <c r="H1651" s="43" t="s">
        <v>323</v>
      </c>
      <c r="I1651" s="43" t="s">
        <v>323</v>
      </c>
      <c r="J1651" s="43" t="s">
        <v>323</v>
      </c>
      <c r="K1651" s="43" t="s">
        <v>323</v>
      </c>
      <c r="L1651" s="43" t="s">
        <v>323</v>
      </c>
      <c r="M1651" s="43"/>
      <c r="N1651" s="43"/>
      <c r="O1651" s="43"/>
      <c r="P1651" s="43"/>
      <c r="Q1651" s="43"/>
      <c r="R1651" s="43"/>
      <c r="S1651" s="43"/>
      <c r="T1651" s="43"/>
      <c r="U1651" s="43"/>
      <c r="V1651" s="43"/>
      <c r="W1651" s="43"/>
      <c r="X1651" s="43"/>
      <c r="Y1651" s="43"/>
      <c r="Z1651" s="43"/>
      <c r="AA1651" s="43"/>
      <c r="AB1651" s="43"/>
      <c r="AC1651" s="43"/>
      <c r="AD1651" s="43"/>
      <c r="AE1651" s="43"/>
      <c r="AF1651" s="43"/>
      <c r="AG1651" s="43"/>
      <c r="AH1651" s="43"/>
      <c r="AI1651" s="43"/>
      <c r="AJ1651" s="43"/>
      <c r="AK1651" s="43"/>
      <c r="AL1651" s="43"/>
      <c r="AM1651" s="43"/>
      <c r="AN1651" s="43"/>
      <c r="AO1651" s="43"/>
      <c r="AP1651" s="43"/>
      <c r="AQ1651" s="43"/>
      <c r="AR1651" s="261" t="e">
        <v>#N/A</v>
      </c>
    </row>
    <row r="1652" spans="1:44" s="261" customFormat="1">
      <c r="A1652" s="43">
        <v>122051</v>
      </c>
      <c r="B1652" s="43" t="s">
        <v>3767</v>
      </c>
      <c r="C1652" s="43" t="s">
        <v>324</v>
      </c>
      <c r="D1652" s="43" t="s">
        <v>324</v>
      </c>
      <c r="E1652" s="43" t="s">
        <v>324</v>
      </c>
      <c r="F1652" s="43" t="s">
        <v>323</v>
      </c>
      <c r="G1652" s="43" t="s">
        <v>323</v>
      </c>
      <c r="H1652" s="43" t="s">
        <v>323</v>
      </c>
      <c r="I1652" s="43" t="s">
        <v>323</v>
      </c>
      <c r="J1652" s="43" t="s">
        <v>323</v>
      </c>
      <c r="K1652" s="43" t="s">
        <v>323</v>
      </c>
      <c r="L1652" s="43" t="s">
        <v>323</v>
      </c>
      <c r="M1652" s="43"/>
      <c r="N1652" s="43"/>
      <c r="O1652" s="43"/>
      <c r="P1652" s="43"/>
      <c r="Q1652" s="43"/>
      <c r="R1652" s="43"/>
      <c r="S1652" s="43"/>
      <c r="T1652" s="43"/>
      <c r="U1652" s="43"/>
      <c r="V1652" s="43"/>
      <c r="W1652" s="43"/>
      <c r="X1652" s="43"/>
      <c r="Y1652" s="43"/>
      <c r="Z1652" s="43"/>
      <c r="AA1652" s="43"/>
      <c r="AB1652" s="43"/>
      <c r="AC1652" s="43"/>
      <c r="AD1652" s="43"/>
      <c r="AE1652" s="43"/>
      <c r="AF1652" s="43"/>
      <c r="AG1652" s="43"/>
      <c r="AH1652" s="43"/>
      <c r="AI1652" s="43"/>
      <c r="AJ1652" s="43"/>
      <c r="AK1652" s="43"/>
      <c r="AL1652" s="43"/>
      <c r="AM1652" s="43"/>
      <c r="AN1652" s="43"/>
      <c r="AO1652" s="43"/>
      <c r="AP1652" s="43"/>
      <c r="AQ1652" s="43"/>
      <c r="AR1652" s="261" t="e">
        <v>#N/A</v>
      </c>
    </row>
    <row r="1653" spans="1:44" s="261" customFormat="1">
      <c r="A1653" s="43">
        <v>122053</v>
      </c>
      <c r="B1653" s="43" t="s">
        <v>3767</v>
      </c>
      <c r="C1653" s="43" t="s">
        <v>324</v>
      </c>
      <c r="D1653" s="43" t="s">
        <v>323</v>
      </c>
      <c r="E1653" s="43" t="s">
        <v>324</v>
      </c>
      <c r="F1653" s="43" t="s">
        <v>323</v>
      </c>
      <c r="G1653" s="43" t="s">
        <v>323</v>
      </c>
      <c r="H1653" s="43" t="s">
        <v>323</v>
      </c>
      <c r="I1653" s="43" t="s">
        <v>323</v>
      </c>
      <c r="J1653" s="43" t="s">
        <v>323</v>
      </c>
      <c r="K1653" s="43" t="s">
        <v>323</v>
      </c>
      <c r="L1653" s="43" t="s">
        <v>323</v>
      </c>
      <c r="M1653" s="43"/>
      <c r="N1653" s="43"/>
      <c r="O1653" s="43"/>
      <c r="P1653" s="43"/>
      <c r="Q1653" s="43"/>
      <c r="R1653" s="43"/>
      <c r="S1653" s="43"/>
      <c r="T1653" s="43"/>
      <c r="U1653" s="43"/>
      <c r="V1653" s="43"/>
      <c r="W1653" s="43"/>
      <c r="X1653" s="43"/>
      <c r="Y1653" s="43"/>
      <c r="Z1653" s="43"/>
      <c r="AA1653" s="43"/>
      <c r="AB1653" s="43"/>
      <c r="AC1653" s="43"/>
      <c r="AD1653" s="43"/>
      <c r="AE1653" s="43"/>
      <c r="AF1653" s="43"/>
      <c r="AG1653" s="43"/>
      <c r="AH1653" s="43"/>
      <c r="AI1653" s="43"/>
      <c r="AJ1653" s="43"/>
      <c r="AK1653" s="43"/>
      <c r="AL1653" s="43"/>
      <c r="AM1653" s="43"/>
      <c r="AN1653" s="43"/>
      <c r="AO1653" s="43"/>
      <c r="AP1653" s="43"/>
      <c r="AQ1653" s="43"/>
      <c r="AR1653" s="261" t="e">
        <v>#N/A</v>
      </c>
    </row>
    <row r="1654" spans="1:44" s="261" customFormat="1">
      <c r="A1654" s="43">
        <v>122067</v>
      </c>
      <c r="B1654" s="43" t="s">
        <v>3767</v>
      </c>
      <c r="C1654" s="43" t="s">
        <v>324</v>
      </c>
      <c r="D1654" s="43" t="s">
        <v>324</v>
      </c>
      <c r="E1654" s="43" t="s">
        <v>324</v>
      </c>
      <c r="F1654" s="43" t="s">
        <v>324</v>
      </c>
      <c r="G1654" s="43" t="s">
        <v>323</v>
      </c>
      <c r="H1654" s="43" t="s">
        <v>323</v>
      </c>
      <c r="I1654" s="43" t="s">
        <v>323</v>
      </c>
      <c r="J1654" s="43" t="s">
        <v>323</v>
      </c>
      <c r="K1654" s="43" t="s">
        <v>323</v>
      </c>
      <c r="L1654" s="43" t="s">
        <v>323</v>
      </c>
      <c r="M1654" s="43"/>
      <c r="N1654" s="43"/>
      <c r="O1654" s="43"/>
      <c r="P1654" s="43"/>
      <c r="Q1654" s="43"/>
      <c r="R1654" s="43"/>
      <c r="S1654" s="43"/>
      <c r="T1654" s="43"/>
      <c r="U1654" s="43"/>
      <c r="V1654" s="43"/>
      <c r="W1654" s="43"/>
      <c r="X1654" s="43"/>
      <c r="Y1654" s="43"/>
      <c r="Z1654" s="43"/>
      <c r="AA1654" s="43"/>
      <c r="AB1654" s="43"/>
      <c r="AC1654" s="43"/>
      <c r="AD1654" s="43"/>
      <c r="AE1654" s="43"/>
      <c r="AF1654" s="43"/>
      <c r="AG1654" s="43"/>
      <c r="AH1654" s="43"/>
      <c r="AI1654" s="43"/>
      <c r="AJ1654" s="43"/>
      <c r="AK1654" s="43"/>
      <c r="AL1654" s="43"/>
      <c r="AM1654" s="43"/>
      <c r="AN1654" s="43"/>
      <c r="AO1654" s="43"/>
      <c r="AP1654" s="43"/>
      <c r="AQ1654" s="43"/>
      <c r="AR1654" s="261" t="e">
        <v>#N/A</v>
      </c>
    </row>
    <row r="1655" spans="1:44" s="261" customFormat="1">
      <c r="A1655" s="43">
        <v>122068</v>
      </c>
      <c r="B1655" s="43" t="s">
        <v>3767</v>
      </c>
      <c r="C1655" s="43" t="s">
        <v>324</v>
      </c>
      <c r="D1655" s="43" t="s">
        <v>323</v>
      </c>
      <c r="E1655" s="43" t="s">
        <v>324</v>
      </c>
      <c r="F1655" s="43" t="s">
        <v>324</v>
      </c>
      <c r="G1655" s="43" t="s">
        <v>323</v>
      </c>
      <c r="H1655" s="43" t="s">
        <v>323</v>
      </c>
      <c r="I1655" s="43" t="s">
        <v>323</v>
      </c>
      <c r="J1655" s="43" t="s">
        <v>323</v>
      </c>
      <c r="K1655" s="43" t="s">
        <v>323</v>
      </c>
      <c r="L1655" s="43" t="s">
        <v>323</v>
      </c>
      <c r="M1655" s="43"/>
      <c r="N1655" s="43"/>
      <c r="O1655" s="43"/>
      <c r="P1655" s="43"/>
      <c r="Q1655" s="43"/>
      <c r="R1655" s="43"/>
      <c r="S1655" s="43"/>
      <c r="T1655" s="43"/>
      <c r="U1655" s="43"/>
      <c r="V1655" s="43"/>
      <c r="W1655" s="43"/>
      <c r="X1655" s="43"/>
      <c r="Y1655" s="43"/>
      <c r="Z1655" s="43"/>
      <c r="AA1655" s="43"/>
      <c r="AB1655" s="43"/>
      <c r="AC1655" s="43"/>
      <c r="AD1655" s="43"/>
      <c r="AE1655" s="43"/>
      <c r="AF1655" s="43"/>
      <c r="AG1655" s="43"/>
      <c r="AH1655" s="43"/>
      <c r="AI1655" s="43"/>
      <c r="AJ1655" s="43"/>
      <c r="AK1655" s="43"/>
      <c r="AL1655" s="43"/>
      <c r="AM1655" s="43"/>
      <c r="AN1655" s="43"/>
      <c r="AO1655" s="43"/>
      <c r="AP1655" s="43"/>
      <c r="AQ1655" s="43"/>
      <c r="AR1655" s="261" t="e">
        <v>#N/A</v>
      </c>
    </row>
    <row r="1656" spans="1:44" s="261" customFormat="1">
      <c r="A1656" s="43">
        <v>122069</v>
      </c>
      <c r="B1656" s="43" t="s">
        <v>3767</v>
      </c>
      <c r="C1656" s="43" t="s">
        <v>324</v>
      </c>
      <c r="D1656" s="43" t="s">
        <v>323</v>
      </c>
      <c r="E1656" s="43" t="s">
        <v>323</v>
      </c>
      <c r="F1656" s="43" t="s">
        <v>324</v>
      </c>
      <c r="G1656" s="43" t="s">
        <v>323</v>
      </c>
      <c r="H1656" s="43" t="s">
        <v>323</v>
      </c>
      <c r="I1656" s="43" t="s">
        <v>323</v>
      </c>
      <c r="J1656" s="43" t="s">
        <v>323</v>
      </c>
      <c r="K1656" s="43" t="s">
        <v>323</v>
      </c>
      <c r="L1656" s="43" t="s">
        <v>323</v>
      </c>
      <c r="M1656" s="43"/>
      <c r="N1656" s="43"/>
      <c r="O1656" s="43"/>
      <c r="P1656" s="43"/>
      <c r="Q1656" s="43"/>
      <c r="R1656" s="43"/>
      <c r="S1656" s="43"/>
      <c r="T1656" s="43"/>
      <c r="U1656" s="43"/>
      <c r="V1656" s="43"/>
      <c r="W1656" s="43"/>
      <c r="X1656" s="43"/>
      <c r="Y1656" s="43"/>
      <c r="Z1656" s="43"/>
      <c r="AA1656" s="43"/>
      <c r="AB1656" s="43"/>
      <c r="AC1656" s="43"/>
      <c r="AD1656" s="43"/>
      <c r="AE1656" s="43"/>
      <c r="AF1656" s="43"/>
      <c r="AG1656" s="43"/>
      <c r="AH1656" s="43"/>
      <c r="AI1656" s="43"/>
      <c r="AJ1656" s="43"/>
      <c r="AK1656" s="43"/>
      <c r="AL1656" s="43"/>
      <c r="AM1656" s="43"/>
      <c r="AN1656" s="43"/>
      <c r="AO1656" s="43"/>
      <c r="AP1656" s="43"/>
      <c r="AQ1656" s="43"/>
      <c r="AR1656" s="261" t="e">
        <v>#N/A</v>
      </c>
    </row>
    <row r="1657" spans="1:44" s="261" customFormat="1">
      <c r="A1657" s="43">
        <v>122103</v>
      </c>
      <c r="B1657" s="43" t="s">
        <v>3767</v>
      </c>
      <c r="C1657" s="43" t="s">
        <v>324</v>
      </c>
      <c r="D1657" s="43" t="s">
        <v>324</v>
      </c>
      <c r="E1657" s="43" t="s">
        <v>324</v>
      </c>
      <c r="F1657" s="43" t="s">
        <v>323</v>
      </c>
      <c r="G1657" s="43" t="s">
        <v>323</v>
      </c>
      <c r="H1657" s="43" t="s">
        <v>323</v>
      </c>
      <c r="I1657" s="43" t="s">
        <v>323</v>
      </c>
      <c r="J1657" s="43" t="s">
        <v>323</v>
      </c>
      <c r="K1657" s="43" t="s">
        <v>323</v>
      </c>
      <c r="L1657" s="43" t="s">
        <v>323</v>
      </c>
      <c r="M1657" s="43"/>
      <c r="N1657" s="43"/>
      <c r="O1657" s="43"/>
      <c r="P1657" s="43"/>
      <c r="Q1657" s="43"/>
      <c r="R1657" s="43"/>
      <c r="S1657" s="43"/>
      <c r="T1657" s="43"/>
      <c r="U1657" s="43"/>
      <c r="V1657" s="43"/>
      <c r="W1657" s="43"/>
      <c r="X1657" s="43"/>
      <c r="Y1657" s="43"/>
      <c r="Z1657" s="43"/>
      <c r="AA1657" s="43"/>
      <c r="AB1657" s="43"/>
      <c r="AC1657" s="43"/>
      <c r="AD1657" s="43"/>
      <c r="AE1657" s="43"/>
      <c r="AF1657" s="43"/>
      <c r="AG1657" s="43"/>
      <c r="AH1657" s="43"/>
      <c r="AI1657" s="43"/>
      <c r="AJ1657" s="43"/>
      <c r="AK1657" s="43"/>
      <c r="AL1657" s="43"/>
      <c r="AM1657" s="43"/>
      <c r="AN1657" s="43"/>
      <c r="AO1657" s="43"/>
      <c r="AP1657" s="43"/>
      <c r="AQ1657" s="43"/>
      <c r="AR1657" s="261" t="e">
        <v>#N/A</v>
      </c>
    </row>
    <row r="1658" spans="1:44" s="261" customFormat="1">
      <c r="A1658" s="43">
        <v>122104</v>
      </c>
      <c r="B1658" s="43" t="s">
        <v>3767</v>
      </c>
      <c r="C1658" s="43" t="s">
        <v>324</v>
      </c>
      <c r="D1658" s="43" t="s">
        <v>324</v>
      </c>
      <c r="E1658" s="43" t="s">
        <v>323</v>
      </c>
      <c r="F1658" s="43" t="s">
        <v>323</v>
      </c>
      <c r="G1658" s="43" t="s">
        <v>324</v>
      </c>
      <c r="H1658" s="43" t="s">
        <v>323</v>
      </c>
      <c r="I1658" s="43" t="s">
        <v>323</v>
      </c>
      <c r="J1658" s="43" t="s">
        <v>323</v>
      </c>
      <c r="K1658" s="43" t="s">
        <v>323</v>
      </c>
      <c r="L1658" s="43" t="s">
        <v>323</v>
      </c>
      <c r="M1658" s="43"/>
      <c r="N1658" s="43"/>
      <c r="O1658" s="43"/>
      <c r="P1658" s="43"/>
      <c r="Q1658" s="43"/>
      <c r="R1658" s="43"/>
      <c r="S1658" s="43"/>
      <c r="T1658" s="43"/>
      <c r="U1658" s="43"/>
      <c r="V1658" s="43"/>
      <c r="W1658" s="43"/>
      <c r="X1658" s="43"/>
      <c r="Y1658" s="43"/>
      <c r="Z1658" s="43"/>
      <c r="AA1658" s="43"/>
      <c r="AB1658" s="43"/>
      <c r="AC1658" s="43"/>
      <c r="AD1658" s="43"/>
      <c r="AE1658" s="43"/>
      <c r="AF1658" s="43"/>
      <c r="AG1658" s="43"/>
      <c r="AH1658" s="43"/>
      <c r="AI1658" s="43"/>
      <c r="AJ1658" s="43"/>
      <c r="AK1658" s="43"/>
      <c r="AL1658" s="43"/>
      <c r="AM1658" s="43"/>
      <c r="AN1658" s="43"/>
      <c r="AO1658" s="43"/>
      <c r="AP1658" s="43"/>
      <c r="AQ1658" s="43"/>
      <c r="AR1658" s="261" t="e">
        <v>#N/A</v>
      </c>
    </row>
    <row r="1659" spans="1:44" s="261" customFormat="1">
      <c r="A1659" s="43">
        <v>122121</v>
      </c>
      <c r="B1659" s="43" t="s">
        <v>3767</v>
      </c>
      <c r="C1659" s="43" t="s">
        <v>324</v>
      </c>
      <c r="D1659" s="43" t="s">
        <v>323</v>
      </c>
      <c r="E1659" s="43" t="s">
        <v>324</v>
      </c>
      <c r="F1659" s="43" t="s">
        <v>324</v>
      </c>
      <c r="G1659" s="43" t="s">
        <v>324</v>
      </c>
      <c r="H1659" s="43" t="s">
        <v>323</v>
      </c>
      <c r="I1659" s="43" t="s">
        <v>323</v>
      </c>
      <c r="J1659" s="43" t="s">
        <v>323</v>
      </c>
      <c r="K1659" s="43" t="s">
        <v>323</v>
      </c>
      <c r="L1659" s="43" t="s">
        <v>323</v>
      </c>
      <c r="M1659" s="43"/>
      <c r="N1659" s="43"/>
      <c r="O1659" s="43"/>
      <c r="P1659" s="43"/>
      <c r="Q1659" s="43"/>
      <c r="R1659" s="43"/>
      <c r="S1659" s="43"/>
      <c r="T1659" s="43"/>
      <c r="U1659" s="43"/>
      <c r="V1659" s="43"/>
      <c r="W1659" s="43"/>
      <c r="X1659" s="43"/>
      <c r="Y1659" s="43"/>
      <c r="Z1659" s="43"/>
      <c r="AA1659" s="43"/>
      <c r="AB1659" s="43"/>
      <c r="AC1659" s="43"/>
      <c r="AD1659" s="43"/>
      <c r="AE1659" s="43"/>
      <c r="AF1659" s="43"/>
      <c r="AG1659" s="43"/>
      <c r="AH1659" s="43"/>
      <c r="AI1659" s="43"/>
      <c r="AJ1659" s="43"/>
      <c r="AK1659" s="43"/>
      <c r="AL1659" s="43"/>
      <c r="AM1659" s="43"/>
      <c r="AN1659" s="43"/>
      <c r="AO1659" s="43"/>
      <c r="AP1659" s="43"/>
      <c r="AQ1659" s="43"/>
      <c r="AR1659" s="261" t="e">
        <v>#N/A</v>
      </c>
    </row>
    <row r="1660" spans="1:44" s="261" customFormat="1">
      <c r="A1660" s="43">
        <v>122124</v>
      </c>
      <c r="B1660" s="43" t="s">
        <v>3767</v>
      </c>
      <c r="C1660" s="43" t="s">
        <v>324</v>
      </c>
      <c r="D1660" s="43" t="s">
        <v>324</v>
      </c>
      <c r="E1660" s="43" t="s">
        <v>324</v>
      </c>
      <c r="F1660" s="43" t="s">
        <v>324</v>
      </c>
      <c r="G1660" s="43" t="s">
        <v>323</v>
      </c>
      <c r="H1660" s="43" t="s">
        <v>323</v>
      </c>
      <c r="I1660" s="43" t="s">
        <v>323</v>
      </c>
      <c r="J1660" s="43" t="s">
        <v>323</v>
      </c>
      <c r="K1660" s="43" t="s">
        <v>323</v>
      </c>
      <c r="L1660" s="43" t="s">
        <v>323</v>
      </c>
      <c r="M1660" s="43"/>
      <c r="N1660" s="43"/>
      <c r="O1660" s="43"/>
      <c r="P1660" s="43"/>
      <c r="Q1660" s="43"/>
      <c r="R1660" s="43"/>
      <c r="S1660" s="43"/>
      <c r="T1660" s="43"/>
      <c r="U1660" s="43"/>
      <c r="V1660" s="43"/>
      <c r="W1660" s="43"/>
      <c r="X1660" s="43"/>
      <c r="Y1660" s="43"/>
      <c r="Z1660" s="43"/>
      <c r="AA1660" s="43"/>
      <c r="AB1660" s="43"/>
      <c r="AC1660" s="43"/>
      <c r="AD1660" s="43"/>
      <c r="AE1660" s="43"/>
      <c r="AF1660" s="43"/>
      <c r="AG1660" s="43"/>
      <c r="AH1660" s="43"/>
      <c r="AI1660" s="43"/>
      <c r="AJ1660" s="43"/>
      <c r="AK1660" s="43"/>
      <c r="AL1660" s="43"/>
      <c r="AM1660" s="43"/>
      <c r="AN1660" s="43"/>
      <c r="AO1660" s="43"/>
      <c r="AP1660" s="43"/>
      <c r="AQ1660" s="43"/>
      <c r="AR1660" s="261" t="e">
        <v>#N/A</v>
      </c>
    </row>
    <row r="1661" spans="1:44" s="261" customFormat="1">
      <c r="A1661" s="43">
        <v>122125</v>
      </c>
      <c r="B1661" s="43" t="s">
        <v>3767</v>
      </c>
      <c r="C1661" s="43" t="s">
        <v>324</v>
      </c>
      <c r="D1661" s="43" t="s">
        <v>324</v>
      </c>
      <c r="E1661" s="43" t="s">
        <v>324</v>
      </c>
      <c r="F1661" s="43" t="s">
        <v>324</v>
      </c>
      <c r="G1661" s="43" t="s">
        <v>324</v>
      </c>
      <c r="H1661" s="43" t="s">
        <v>323</v>
      </c>
      <c r="I1661" s="43" t="s">
        <v>323</v>
      </c>
      <c r="J1661" s="43" t="s">
        <v>323</v>
      </c>
      <c r="K1661" s="43" t="s">
        <v>323</v>
      </c>
      <c r="L1661" s="43" t="s">
        <v>323</v>
      </c>
      <c r="M1661" s="43"/>
      <c r="N1661" s="43"/>
      <c r="O1661" s="43"/>
      <c r="P1661" s="43"/>
      <c r="Q1661" s="43"/>
      <c r="R1661" s="43"/>
      <c r="S1661" s="43"/>
      <c r="T1661" s="43"/>
      <c r="U1661" s="43"/>
      <c r="V1661" s="43"/>
      <c r="W1661" s="43"/>
      <c r="X1661" s="43"/>
      <c r="Y1661" s="43"/>
      <c r="Z1661" s="43"/>
      <c r="AA1661" s="43"/>
      <c r="AB1661" s="43"/>
      <c r="AC1661" s="43"/>
      <c r="AD1661" s="43"/>
      <c r="AE1661" s="43"/>
      <c r="AF1661" s="43"/>
      <c r="AG1661" s="43"/>
      <c r="AH1661" s="43"/>
      <c r="AI1661" s="43"/>
      <c r="AJ1661" s="43"/>
      <c r="AK1661" s="43"/>
      <c r="AL1661" s="43"/>
      <c r="AM1661" s="43"/>
      <c r="AN1661" s="43"/>
      <c r="AO1661" s="43"/>
      <c r="AP1661" s="43"/>
      <c r="AQ1661" s="43"/>
      <c r="AR1661" s="261" t="e">
        <v>#N/A</v>
      </c>
    </row>
    <row r="1662" spans="1:44" s="261" customFormat="1">
      <c r="A1662" s="43">
        <v>122138</v>
      </c>
      <c r="B1662" s="43" t="s">
        <v>3767</v>
      </c>
      <c r="C1662" s="43" t="s">
        <v>324</v>
      </c>
      <c r="D1662" s="43" t="s">
        <v>324</v>
      </c>
      <c r="E1662" s="43" t="s">
        <v>324</v>
      </c>
      <c r="F1662" s="43" t="s">
        <v>323</v>
      </c>
      <c r="G1662" s="43" t="s">
        <v>323</v>
      </c>
      <c r="H1662" s="43" t="s">
        <v>323</v>
      </c>
      <c r="I1662" s="43" t="s">
        <v>323</v>
      </c>
      <c r="J1662" s="43" t="s">
        <v>323</v>
      </c>
      <c r="K1662" s="43" t="s">
        <v>323</v>
      </c>
      <c r="L1662" s="43" t="s">
        <v>323</v>
      </c>
      <c r="M1662" s="43"/>
      <c r="N1662" s="43"/>
      <c r="O1662" s="43"/>
      <c r="P1662" s="43"/>
      <c r="Q1662" s="43"/>
      <c r="R1662" s="43"/>
      <c r="S1662" s="43"/>
      <c r="T1662" s="43"/>
      <c r="U1662" s="43"/>
      <c r="V1662" s="43"/>
      <c r="W1662" s="43"/>
      <c r="X1662" s="43"/>
      <c r="Y1662" s="43"/>
      <c r="Z1662" s="43"/>
      <c r="AA1662" s="43"/>
      <c r="AB1662" s="43"/>
      <c r="AC1662" s="43"/>
      <c r="AD1662" s="43"/>
      <c r="AE1662" s="43"/>
      <c r="AF1662" s="43"/>
      <c r="AG1662" s="43"/>
      <c r="AH1662" s="43"/>
      <c r="AI1662" s="43"/>
      <c r="AJ1662" s="43"/>
      <c r="AK1662" s="43"/>
      <c r="AL1662" s="43"/>
      <c r="AM1662" s="43"/>
      <c r="AN1662" s="43"/>
      <c r="AO1662" s="43"/>
      <c r="AP1662" s="43"/>
      <c r="AQ1662" s="43"/>
      <c r="AR1662" s="261" t="e">
        <v>#N/A</v>
      </c>
    </row>
    <row r="1663" spans="1:44" s="261" customFormat="1">
      <c r="A1663" s="43">
        <v>122141</v>
      </c>
      <c r="B1663" s="43" t="s">
        <v>3767</v>
      </c>
      <c r="C1663" s="43" t="s">
        <v>324</v>
      </c>
      <c r="D1663" s="43" t="s">
        <v>324</v>
      </c>
      <c r="E1663" s="43" t="s">
        <v>324</v>
      </c>
      <c r="F1663" s="43" t="s">
        <v>324</v>
      </c>
      <c r="G1663" s="43" t="s">
        <v>324</v>
      </c>
      <c r="H1663" s="43" t="s">
        <v>323</v>
      </c>
      <c r="I1663" s="43" t="s">
        <v>323</v>
      </c>
      <c r="J1663" s="43" t="s">
        <v>323</v>
      </c>
      <c r="K1663" s="43" t="s">
        <v>323</v>
      </c>
      <c r="L1663" s="43" t="s">
        <v>323</v>
      </c>
      <c r="M1663" s="43"/>
      <c r="N1663" s="43"/>
      <c r="O1663" s="43"/>
      <c r="P1663" s="43"/>
      <c r="Q1663" s="43"/>
      <c r="R1663" s="43"/>
      <c r="S1663" s="43"/>
      <c r="T1663" s="43"/>
      <c r="U1663" s="43"/>
      <c r="V1663" s="43"/>
      <c r="W1663" s="43"/>
      <c r="X1663" s="43"/>
      <c r="Y1663" s="43"/>
      <c r="Z1663" s="43"/>
      <c r="AA1663" s="43"/>
      <c r="AB1663" s="43"/>
      <c r="AC1663" s="43"/>
      <c r="AD1663" s="43"/>
      <c r="AE1663" s="43"/>
      <c r="AF1663" s="43"/>
      <c r="AG1663" s="43"/>
      <c r="AH1663" s="43"/>
      <c r="AI1663" s="43"/>
      <c r="AJ1663" s="43"/>
      <c r="AK1663" s="43"/>
      <c r="AL1663" s="43"/>
      <c r="AM1663" s="43"/>
      <c r="AN1663" s="43"/>
      <c r="AO1663" s="43"/>
      <c r="AP1663" s="43"/>
      <c r="AQ1663" s="43"/>
      <c r="AR1663" s="261" t="e">
        <v>#N/A</v>
      </c>
    </row>
    <row r="1664" spans="1:44" s="261" customFormat="1">
      <c r="A1664" s="43">
        <v>122146</v>
      </c>
      <c r="B1664" s="43" t="s">
        <v>3767</v>
      </c>
      <c r="C1664" s="43" t="s">
        <v>324</v>
      </c>
      <c r="D1664" s="43" t="s">
        <v>323</v>
      </c>
      <c r="E1664" s="43" t="s">
        <v>324</v>
      </c>
      <c r="F1664" s="43" t="s">
        <v>324</v>
      </c>
      <c r="G1664" s="43" t="s">
        <v>323</v>
      </c>
      <c r="H1664" s="43" t="s">
        <v>323</v>
      </c>
      <c r="I1664" s="43" t="s">
        <v>323</v>
      </c>
      <c r="J1664" s="43" t="s">
        <v>323</v>
      </c>
      <c r="K1664" s="43" t="s">
        <v>323</v>
      </c>
      <c r="L1664" s="43" t="s">
        <v>323</v>
      </c>
      <c r="M1664" s="43"/>
      <c r="N1664" s="43"/>
      <c r="O1664" s="43"/>
      <c r="P1664" s="43"/>
      <c r="Q1664" s="43"/>
      <c r="R1664" s="43"/>
      <c r="S1664" s="43"/>
      <c r="T1664" s="43"/>
      <c r="U1664" s="43"/>
      <c r="V1664" s="43"/>
      <c r="W1664" s="43"/>
      <c r="X1664" s="43"/>
      <c r="Y1664" s="43"/>
      <c r="Z1664" s="43"/>
      <c r="AA1664" s="43"/>
      <c r="AB1664" s="43"/>
      <c r="AC1664" s="43"/>
      <c r="AD1664" s="43"/>
      <c r="AE1664" s="43"/>
      <c r="AF1664" s="43"/>
      <c r="AG1664" s="43"/>
      <c r="AH1664" s="43"/>
      <c r="AI1664" s="43"/>
      <c r="AJ1664" s="43"/>
      <c r="AK1664" s="43"/>
      <c r="AL1664" s="43"/>
      <c r="AM1664" s="43"/>
      <c r="AN1664" s="43"/>
      <c r="AO1664" s="43"/>
      <c r="AP1664" s="43"/>
      <c r="AQ1664" s="43"/>
      <c r="AR1664" s="261" t="e">
        <v>#N/A</v>
      </c>
    </row>
    <row r="1665" spans="1:44" s="261" customFormat="1">
      <c r="A1665" s="43">
        <v>122148</v>
      </c>
      <c r="B1665" s="43" t="s">
        <v>3767</v>
      </c>
      <c r="C1665" s="43" t="s">
        <v>324</v>
      </c>
      <c r="D1665" s="43" t="s">
        <v>323</v>
      </c>
      <c r="E1665" s="43" t="s">
        <v>324</v>
      </c>
      <c r="F1665" s="43" t="s">
        <v>323</v>
      </c>
      <c r="G1665" s="43" t="s">
        <v>323</v>
      </c>
      <c r="H1665" s="43" t="s">
        <v>323</v>
      </c>
      <c r="I1665" s="43" t="s">
        <v>323</v>
      </c>
      <c r="J1665" s="43" t="s">
        <v>323</v>
      </c>
      <c r="K1665" s="43" t="s">
        <v>323</v>
      </c>
      <c r="L1665" s="43" t="s">
        <v>323</v>
      </c>
      <c r="M1665" s="43"/>
      <c r="N1665" s="43"/>
      <c r="O1665" s="43"/>
      <c r="P1665" s="43"/>
      <c r="Q1665" s="43"/>
      <c r="R1665" s="43"/>
      <c r="S1665" s="43"/>
      <c r="T1665" s="43"/>
      <c r="U1665" s="43"/>
      <c r="V1665" s="43"/>
      <c r="W1665" s="43"/>
      <c r="X1665" s="43"/>
      <c r="Y1665" s="43"/>
      <c r="Z1665" s="43"/>
      <c r="AA1665" s="43"/>
      <c r="AB1665" s="43"/>
      <c r="AC1665" s="43"/>
      <c r="AD1665" s="43"/>
      <c r="AE1665" s="43"/>
      <c r="AF1665" s="43"/>
      <c r="AG1665" s="43"/>
      <c r="AH1665" s="43"/>
      <c r="AI1665" s="43"/>
      <c r="AJ1665" s="43"/>
      <c r="AK1665" s="43"/>
      <c r="AL1665" s="43"/>
      <c r="AM1665" s="43"/>
      <c r="AN1665" s="43"/>
      <c r="AO1665" s="43"/>
      <c r="AP1665" s="43"/>
      <c r="AQ1665" s="43"/>
      <c r="AR1665" s="261" t="e">
        <v>#N/A</v>
      </c>
    </row>
    <row r="1666" spans="1:44" s="261" customFormat="1">
      <c r="A1666" s="43">
        <v>122152</v>
      </c>
      <c r="B1666" s="43" t="s">
        <v>3767</v>
      </c>
      <c r="C1666" s="43" t="s">
        <v>324</v>
      </c>
      <c r="D1666" s="43" t="s">
        <v>324</v>
      </c>
      <c r="E1666" s="43" t="s">
        <v>324</v>
      </c>
      <c r="F1666" s="43" t="s">
        <v>324</v>
      </c>
      <c r="G1666" s="43" t="s">
        <v>323</v>
      </c>
      <c r="H1666" s="43" t="s">
        <v>323</v>
      </c>
      <c r="I1666" s="43" t="s">
        <v>323</v>
      </c>
      <c r="J1666" s="43" t="s">
        <v>323</v>
      </c>
      <c r="K1666" s="43" t="s">
        <v>323</v>
      </c>
      <c r="L1666" s="43" t="s">
        <v>323</v>
      </c>
      <c r="M1666" s="43"/>
      <c r="N1666" s="43"/>
      <c r="O1666" s="43"/>
      <c r="P1666" s="43"/>
      <c r="Q1666" s="43"/>
      <c r="R1666" s="43"/>
      <c r="S1666" s="43"/>
      <c r="T1666" s="43"/>
      <c r="U1666" s="43"/>
      <c r="V1666" s="43"/>
      <c r="W1666" s="43"/>
      <c r="X1666" s="43"/>
      <c r="Y1666" s="43"/>
      <c r="Z1666" s="43"/>
      <c r="AA1666" s="43"/>
      <c r="AB1666" s="43"/>
      <c r="AC1666" s="43"/>
      <c r="AD1666" s="43"/>
      <c r="AE1666" s="43"/>
      <c r="AF1666" s="43"/>
      <c r="AG1666" s="43"/>
      <c r="AH1666" s="43"/>
      <c r="AI1666" s="43"/>
      <c r="AJ1666" s="43"/>
      <c r="AK1666" s="43"/>
      <c r="AL1666" s="43"/>
      <c r="AM1666" s="43"/>
      <c r="AN1666" s="43"/>
      <c r="AO1666" s="43"/>
      <c r="AP1666" s="43"/>
      <c r="AQ1666" s="43"/>
      <c r="AR1666" s="261" t="e">
        <v>#N/A</v>
      </c>
    </row>
    <row r="1667" spans="1:44" s="261" customFormat="1">
      <c r="A1667" s="43">
        <v>122153</v>
      </c>
      <c r="B1667" s="43" t="s">
        <v>3767</v>
      </c>
      <c r="C1667" s="43" t="s">
        <v>324</v>
      </c>
      <c r="D1667" s="43" t="s">
        <v>323</v>
      </c>
      <c r="E1667" s="43" t="s">
        <v>324</v>
      </c>
      <c r="F1667" s="43" t="s">
        <v>324</v>
      </c>
      <c r="G1667" s="43" t="s">
        <v>323</v>
      </c>
      <c r="H1667" s="43" t="s">
        <v>323</v>
      </c>
      <c r="I1667" s="43" t="s">
        <v>323</v>
      </c>
      <c r="J1667" s="43" t="s">
        <v>323</v>
      </c>
      <c r="K1667" s="43" t="s">
        <v>323</v>
      </c>
      <c r="L1667" s="43" t="s">
        <v>323</v>
      </c>
      <c r="M1667" s="43"/>
      <c r="N1667" s="43"/>
      <c r="O1667" s="43"/>
      <c r="P1667" s="43"/>
      <c r="Q1667" s="43"/>
      <c r="R1667" s="43"/>
      <c r="S1667" s="43"/>
      <c r="T1667" s="43"/>
      <c r="U1667" s="43"/>
      <c r="V1667" s="43"/>
      <c r="W1667" s="43"/>
      <c r="X1667" s="43"/>
      <c r="Y1667" s="43"/>
      <c r="Z1667" s="43"/>
      <c r="AA1667" s="43"/>
      <c r="AB1667" s="43"/>
      <c r="AC1667" s="43"/>
      <c r="AD1667" s="43"/>
      <c r="AE1667" s="43"/>
      <c r="AF1667" s="43"/>
      <c r="AG1667" s="43"/>
      <c r="AH1667" s="43"/>
      <c r="AI1667" s="43"/>
      <c r="AJ1667" s="43"/>
      <c r="AK1667" s="43"/>
      <c r="AL1667" s="43"/>
      <c r="AM1667" s="43"/>
      <c r="AN1667" s="43"/>
      <c r="AO1667" s="43"/>
      <c r="AP1667" s="43"/>
      <c r="AQ1667" s="43"/>
      <c r="AR1667" s="261" t="e">
        <v>#N/A</v>
      </c>
    </row>
    <row r="1668" spans="1:44" s="261" customFormat="1">
      <c r="A1668" s="43">
        <v>122155</v>
      </c>
      <c r="B1668" s="43" t="s">
        <v>3767</v>
      </c>
      <c r="C1668" s="43" t="s">
        <v>324</v>
      </c>
      <c r="D1668" s="43" t="s">
        <v>324</v>
      </c>
      <c r="E1668" s="43" t="s">
        <v>324</v>
      </c>
      <c r="F1668" s="43" t="s">
        <v>324</v>
      </c>
      <c r="G1668" s="43" t="s">
        <v>324</v>
      </c>
      <c r="H1668" s="43" t="s">
        <v>323</v>
      </c>
      <c r="I1668" s="43" t="s">
        <v>323</v>
      </c>
      <c r="J1668" s="43" t="s">
        <v>323</v>
      </c>
      <c r="K1668" s="43" t="s">
        <v>323</v>
      </c>
      <c r="L1668" s="43" t="s">
        <v>323</v>
      </c>
      <c r="M1668" s="43"/>
      <c r="N1668" s="43"/>
      <c r="O1668" s="43"/>
      <c r="P1668" s="43"/>
      <c r="Q1668" s="43"/>
      <c r="R1668" s="43"/>
      <c r="S1668" s="43"/>
      <c r="T1668" s="43"/>
      <c r="U1668" s="43"/>
      <c r="V1668" s="43"/>
      <c r="W1668" s="43"/>
      <c r="X1668" s="43"/>
      <c r="Y1668" s="43"/>
      <c r="Z1668" s="43"/>
      <c r="AA1668" s="43"/>
      <c r="AB1668" s="43"/>
      <c r="AC1668" s="43"/>
      <c r="AD1668" s="43"/>
      <c r="AE1668" s="43"/>
      <c r="AF1668" s="43"/>
      <c r="AG1668" s="43"/>
      <c r="AH1668" s="43"/>
      <c r="AI1668" s="43"/>
      <c r="AJ1668" s="43"/>
      <c r="AK1668" s="43"/>
      <c r="AL1668" s="43"/>
      <c r="AM1668" s="43"/>
      <c r="AN1668" s="43"/>
      <c r="AO1668" s="43"/>
      <c r="AP1668" s="43"/>
      <c r="AQ1668" s="43"/>
      <c r="AR1668" s="261" t="e">
        <v>#N/A</v>
      </c>
    </row>
    <row r="1669" spans="1:44" s="261" customFormat="1">
      <c r="A1669" s="43">
        <v>122157</v>
      </c>
      <c r="B1669" s="43" t="s">
        <v>3767</v>
      </c>
      <c r="C1669" s="43" t="s">
        <v>324</v>
      </c>
      <c r="D1669" s="43" t="s">
        <v>324</v>
      </c>
      <c r="E1669" s="43" t="s">
        <v>323</v>
      </c>
      <c r="F1669" s="43" t="s">
        <v>323</v>
      </c>
      <c r="G1669" s="43" t="s">
        <v>323</v>
      </c>
      <c r="H1669" s="43" t="s">
        <v>323</v>
      </c>
      <c r="I1669" s="43" t="s">
        <v>323</v>
      </c>
      <c r="J1669" s="43" t="s">
        <v>323</v>
      </c>
      <c r="K1669" s="43" t="s">
        <v>323</v>
      </c>
      <c r="L1669" s="43" t="s">
        <v>323</v>
      </c>
      <c r="M1669" s="43"/>
      <c r="N1669" s="43"/>
      <c r="O1669" s="43"/>
      <c r="P1669" s="43"/>
      <c r="Q1669" s="43"/>
      <c r="R1669" s="43"/>
      <c r="S1669" s="43"/>
      <c r="T1669" s="43"/>
      <c r="U1669" s="43"/>
      <c r="V1669" s="43"/>
      <c r="W1669" s="43"/>
      <c r="X1669" s="43"/>
      <c r="Y1669" s="43"/>
      <c r="Z1669" s="43"/>
      <c r="AA1669" s="43"/>
      <c r="AB1669" s="43"/>
      <c r="AC1669" s="43"/>
      <c r="AD1669" s="43"/>
      <c r="AE1669" s="43"/>
      <c r="AF1669" s="43"/>
      <c r="AG1669" s="43"/>
      <c r="AH1669" s="43"/>
      <c r="AI1669" s="43"/>
      <c r="AJ1669" s="43"/>
      <c r="AK1669" s="43"/>
      <c r="AL1669" s="43"/>
      <c r="AM1669" s="43"/>
      <c r="AN1669" s="43"/>
      <c r="AO1669" s="43"/>
      <c r="AP1669" s="43"/>
      <c r="AQ1669" s="43"/>
      <c r="AR1669" s="261" t="e">
        <v>#N/A</v>
      </c>
    </row>
    <row r="1670" spans="1:44" s="261" customFormat="1">
      <c r="A1670" s="43">
        <v>122163</v>
      </c>
      <c r="B1670" s="43" t="s">
        <v>3767</v>
      </c>
      <c r="C1670" s="43" t="s">
        <v>324</v>
      </c>
      <c r="D1670" s="43" t="s">
        <v>324</v>
      </c>
      <c r="E1670" s="43" t="s">
        <v>323</v>
      </c>
      <c r="F1670" s="43" t="s">
        <v>324</v>
      </c>
      <c r="G1670" s="43" t="s">
        <v>324</v>
      </c>
      <c r="H1670" s="43" t="s">
        <v>323</v>
      </c>
      <c r="I1670" s="43" t="s">
        <v>323</v>
      </c>
      <c r="J1670" s="43" t="s">
        <v>323</v>
      </c>
      <c r="K1670" s="43" t="s">
        <v>323</v>
      </c>
      <c r="L1670" s="43" t="s">
        <v>323</v>
      </c>
      <c r="M1670" s="43"/>
      <c r="N1670" s="43"/>
      <c r="O1670" s="43"/>
      <c r="P1670" s="43"/>
      <c r="Q1670" s="43"/>
      <c r="R1670" s="43"/>
      <c r="S1670" s="43"/>
      <c r="T1670" s="43"/>
      <c r="U1670" s="43"/>
      <c r="V1670" s="43"/>
      <c r="W1670" s="43"/>
      <c r="X1670" s="43"/>
      <c r="Y1670" s="43"/>
      <c r="Z1670" s="43"/>
      <c r="AA1670" s="43"/>
      <c r="AB1670" s="43"/>
      <c r="AC1670" s="43"/>
      <c r="AD1670" s="43"/>
      <c r="AE1670" s="43"/>
      <c r="AF1670" s="43"/>
      <c r="AG1670" s="43"/>
      <c r="AH1670" s="43"/>
      <c r="AI1670" s="43"/>
      <c r="AJ1670" s="43"/>
      <c r="AK1670" s="43"/>
      <c r="AL1670" s="43"/>
      <c r="AM1670" s="43"/>
      <c r="AN1670" s="43"/>
      <c r="AO1670" s="43"/>
      <c r="AP1670" s="43"/>
      <c r="AQ1670" s="43"/>
      <c r="AR1670" s="261" t="e">
        <v>#N/A</v>
      </c>
    </row>
    <row r="1671" spans="1:44" s="261" customFormat="1">
      <c r="A1671" s="43">
        <v>122165</v>
      </c>
      <c r="B1671" s="43" t="s">
        <v>3767</v>
      </c>
      <c r="C1671" s="43" t="s">
        <v>324</v>
      </c>
      <c r="D1671" s="43" t="s">
        <v>324</v>
      </c>
      <c r="E1671" s="43" t="s">
        <v>324</v>
      </c>
      <c r="F1671" s="43" t="s">
        <v>324</v>
      </c>
      <c r="G1671" s="43" t="s">
        <v>324</v>
      </c>
      <c r="H1671" s="43" t="s">
        <v>323</v>
      </c>
      <c r="I1671" s="43" t="s">
        <v>323</v>
      </c>
      <c r="J1671" s="43" t="s">
        <v>323</v>
      </c>
      <c r="K1671" s="43" t="s">
        <v>323</v>
      </c>
      <c r="L1671" s="43" t="s">
        <v>323</v>
      </c>
      <c r="M1671" s="43"/>
      <c r="N1671" s="43"/>
      <c r="O1671" s="43"/>
      <c r="P1671" s="43"/>
      <c r="Q1671" s="43"/>
      <c r="R1671" s="43"/>
      <c r="S1671" s="43"/>
      <c r="T1671" s="43"/>
      <c r="U1671" s="43"/>
      <c r="V1671" s="43"/>
      <c r="W1671" s="43"/>
      <c r="X1671" s="43"/>
      <c r="Y1671" s="43"/>
      <c r="Z1671" s="43"/>
      <c r="AA1671" s="43"/>
      <c r="AB1671" s="43"/>
      <c r="AC1671" s="43"/>
      <c r="AD1671" s="43"/>
      <c r="AE1671" s="43"/>
      <c r="AF1671" s="43"/>
      <c r="AG1671" s="43"/>
      <c r="AH1671" s="43"/>
      <c r="AI1671" s="43"/>
      <c r="AJ1671" s="43"/>
      <c r="AK1671" s="43"/>
      <c r="AL1671" s="43"/>
      <c r="AM1671" s="43"/>
      <c r="AN1671" s="43"/>
      <c r="AO1671" s="43"/>
      <c r="AP1671" s="43"/>
      <c r="AQ1671" s="43"/>
      <c r="AR1671" s="261" t="e">
        <v>#N/A</v>
      </c>
    </row>
    <row r="1672" spans="1:44" s="261" customFormat="1">
      <c r="A1672" s="43">
        <v>122171</v>
      </c>
      <c r="B1672" s="43" t="s">
        <v>3767</v>
      </c>
      <c r="C1672" s="43" t="s">
        <v>324</v>
      </c>
      <c r="D1672" s="43" t="s">
        <v>324</v>
      </c>
      <c r="E1672" s="43" t="s">
        <v>323</v>
      </c>
      <c r="F1672" s="43" t="s">
        <v>323</v>
      </c>
      <c r="G1672" s="43" t="s">
        <v>324</v>
      </c>
      <c r="H1672" s="43" t="s">
        <v>323</v>
      </c>
      <c r="I1672" s="43" t="s">
        <v>323</v>
      </c>
      <c r="J1672" s="43" t="s">
        <v>323</v>
      </c>
      <c r="K1672" s="43" t="s">
        <v>323</v>
      </c>
      <c r="L1672" s="43" t="s">
        <v>323</v>
      </c>
      <c r="M1672" s="43"/>
      <c r="N1672" s="43"/>
      <c r="O1672" s="43"/>
      <c r="P1672" s="43"/>
      <c r="Q1672" s="43"/>
      <c r="R1672" s="43"/>
      <c r="S1672" s="43"/>
      <c r="T1672" s="43"/>
      <c r="U1672" s="43"/>
      <c r="V1672" s="43"/>
      <c r="W1672" s="43"/>
      <c r="X1672" s="43"/>
      <c r="Y1672" s="43"/>
      <c r="Z1672" s="43"/>
      <c r="AA1672" s="43"/>
      <c r="AB1672" s="43"/>
      <c r="AC1672" s="43"/>
      <c r="AD1672" s="43"/>
      <c r="AE1672" s="43"/>
      <c r="AF1672" s="43"/>
      <c r="AG1672" s="43"/>
      <c r="AH1672" s="43"/>
      <c r="AI1672" s="43"/>
      <c r="AJ1672" s="43"/>
      <c r="AK1672" s="43"/>
      <c r="AL1672" s="43"/>
      <c r="AM1672" s="43"/>
      <c r="AN1672" s="43"/>
      <c r="AO1672" s="43"/>
      <c r="AP1672" s="43"/>
      <c r="AQ1672" s="43"/>
      <c r="AR1672" s="261" t="e">
        <v>#N/A</v>
      </c>
    </row>
    <row r="1673" spans="1:44" s="261" customFormat="1">
      <c r="A1673" s="43">
        <v>122180</v>
      </c>
      <c r="B1673" s="43" t="s">
        <v>3767</v>
      </c>
      <c r="C1673" s="43" t="s">
        <v>324</v>
      </c>
      <c r="D1673" s="43" t="s">
        <v>324</v>
      </c>
      <c r="E1673" s="43" t="s">
        <v>324</v>
      </c>
      <c r="F1673" s="43" t="s">
        <v>324</v>
      </c>
      <c r="G1673" s="43" t="s">
        <v>324</v>
      </c>
      <c r="H1673" s="43" t="s">
        <v>323</v>
      </c>
      <c r="I1673" s="43" t="s">
        <v>323</v>
      </c>
      <c r="J1673" s="43" t="s">
        <v>323</v>
      </c>
      <c r="K1673" s="43" t="s">
        <v>323</v>
      </c>
      <c r="L1673" s="43" t="s">
        <v>323</v>
      </c>
      <c r="M1673" s="43"/>
      <c r="N1673" s="43"/>
      <c r="O1673" s="43"/>
      <c r="P1673" s="43"/>
      <c r="Q1673" s="43"/>
      <c r="R1673" s="43"/>
      <c r="S1673" s="43"/>
      <c r="T1673" s="43"/>
      <c r="U1673" s="43"/>
      <c r="V1673" s="43"/>
      <c r="W1673" s="43"/>
      <c r="X1673" s="43"/>
      <c r="Y1673" s="43"/>
      <c r="Z1673" s="43"/>
      <c r="AA1673" s="43"/>
      <c r="AB1673" s="43"/>
      <c r="AC1673" s="43"/>
      <c r="AD1673" s="43"/>
      <c r="AE1673" s="43"/>
      <c r="AF1673" s="43"/>
      <c r="AG1673" s="43"/>
      <c r="AH1673" s="43"/>
      <c r="AI1673" s="43"/>
      <c r="AJ1673" s="43"/>
      <c r="AK1673" s="43"/>
      <c r="AL1673" s="43"/>
      <c r="AM1673" s="43"/>
      <c r="AN1673" s="43"/>
      <c r="AO1673" s="43"/>
      <c r="AP1673" s="43"/>
      <c r="AQ1673" s="43"/>
      <c r="AR1673" s="261" t="e">
        <v>#N/A</v>
      </c>
    </row>
    <row r="1674" spans="1:44" s="261" customFormat="1">
      <c r="A1674" s="43">
        <v>122183</v>
      </c>
      <c r="B1674" s="43" t="s">
        <v>3767</v>
      </c>
      <c r="C1674" s="43" t="s">
        <v>324</v>
      </c>
      <c r="D1674" s="43" t="s">
        <v>324</v>
      </c>
      <c r="E1674" s="43" t="s">
        <v>324</v>
      </c>
      <c r="F1674" s="43" t="s">
        <v>324</v>
      </c>
      <c r="G1674" s="43" t="s">
        <v>323</v>
      </c>
      <c r="H1674" s="43" t="s">
        <v>323</v>
      </c>
      <c r="I1674" s="43" t="s">
        <v>323</v>
      </c>
      <c r="J1674" s="43" t="s">
        <v>323</v>
      </c>
      <c r="K1674" s="43" t="s">
        <v>323</v>
      </c>
      <c r="L1674" s="43" t="s">
        <v>323</v>
      </c>
      <c r="M1674" s="43"/>
      <c r="N1674" s="43"/>
      <c r="O1674" s="43"/>
      <c r="P1674" s="43"/>
      <c r="Q1674" s="43"/>
      <c r="R1674" s="43"/>
      <c r="S1674" s="43"/>
      <c r="T1674" s="43"/>
      <c r="U1674" s="43"/>
      <c r="V1674" s="43"/>
      <c r="W1674" s="43"/>
      <c r="X1674" s="43"/>
      <c r="Y1674" s="43"/>
      <c r="Z1674" s="43"/>
      <c r="AA1674" s="43"/>
      <c r="AB1674" s="43"/>
      <c r="AC1674" s="43"/>
      <c r="AD1674" s="43"/>
      <c r="AE1674" s="43"/>
      <c r="AF1674" s="43"/>
      <c r="AG1674" s="43"/>
      <c r="AH1674" s="43"/>
      <c r="AI1674" s="43"/>
      <c r="AJ1674" s="43"/>
      <c r="AK1674" s="43"/>
      <c r="AL1674" s="43"/>
      <c r="AM1674" s="43"/>
      <c r="AN1674" s="43"/>
      <c r="AO1674" s="43"/>
      <c r="AP1674" s="43"/>
      <c r="AQ1674" s="43"/>
      <c r="AR1674" s="261" t="e">
        <v>#N/A</v>
      </c>
    </row>
    <row r="1675" spans="1:44" s="261" customFormat="1">
      <c r="A1675" s="43">
        <v>122185</v>
      </c>
      <c r="B1675" s="43" t="s">
        <v>3767</v>
      </c>
      <c r="C1675" s="43" t="s">
        <v>324</v>
      </c>
      <c r="D1675" s="43" t="s">
        <v>324</v>
      </c>
      <c r="E1675" s="43" t="s">
        <v>323</v>
      </c>
      <c r="F1675" s="43" t="s">
        <v>324</v>
      </c>
      <c r="G1675" s="43" t="s">
        <v>323</v>
      </c>
      <c r="H1675" s="43" t="s">
        <v>323</v>
      </c>
      <c r="I1675" s="43" t="s">
        <v>323</v>
      </c>
      <c r="J1675" s="43" t="s">
        <v>323</v>
      </c>
      <c r="K1675" s="43" t="s">
        <v>323</v>
      </c>
      <c r="L1675" s="43" t="s">
        <v>323</v>
      </c>
      <c r="M1675" s="43"/>
      <c r="N1675" s="43"/>
      <c r="O1675" s="43"/>
      <c r="P1675" s="43"/>
      <c r="Q1675" s="43"/>
      <c r="R1675" s="43"/>
      <c r="S1675" s="43"/>
      <c r="T1675" s="43"/>
      <c r="U1675" s="43"/>
      <c r="V1675" s="43"/>
      <c r="W1675" s="43"/>
      <c r="X1675" s="43"/>
      <c r="Y1675" s="43"/>
      <c r="Z1675" s="43"/>
      <c r="AA1675" s="43"/>
      <c r="AB1675" s="43"/>
      <c r="AC1675" s="43"/>
      <c r="AD1675" s="43"/>
      <c r="AE1675" s="43"/>
      <c r="AF1675" s="43"/>
      <c r="AG1675" s="43"/>
      <c r="AH1675" s="43"/>
      <c r="AI1675" s="43"/>
      <c r="AJ1675" s="43"/>
      <c r="AK1675" s="43"/>
      <c r="AL1675" s="43"/>
      <c r="AM1675" s="43"/>
      <c r="AN1675" s="43"/>
      <c r="AO1675" s="43"/>
      <c r="AP1675" s="43"/>
      <c r="AQ1675" s="43"/>
      <c r="AR1675" s="261" t="e">
        <v>#N/A</v>
      </c>
    </row>
    <row r="1676" spans="1:44" s="261" customFormat="1">
      <c r="A1676" s="43">
        <v>122190</v>
      </c>
      <c r="B1676" s="43" t="s">
        <v>3767</v>
      </c>
      <c r="C1676" s="43" t="s">
        <v>324</v>
      </c>
      <c r="D1676" s="43" t="s">
        <v>324</v>
      </c>
      <c r="E1676" s="43" t="s">
        <v>324</v>
      </c>
      <c r="F1676" s="43" t="s">
        <v>324</v>
      </c>
      <c r="G1676" s="43" t="s">
        <v>324</v>
      </c>
      <c r="H1676" s="43" t="s">
        <v>323</v>
      </c>
      <c r="I1676" s="43" t="s">
        <v>323</v>
      </c>
      <c r="J1676" s="43" t="s">
        <v>323</v>
      </c>
      <c r="K1676" s="43" t="s">
        <v>323</v>
      </c>
      <c r="L1676" s="43" t="s">
        <v>323</v>
      </c>
      <c r="M1676" s="43"/>
      <c r="N1676" s="43"/>
      <c r="O1676" s="43"/>
      <c r="P1676" s="43"/>
      <c r="Q1676" s="43"/>
      <c r="R1676" s="43"/>
      <c r="S1676" s="43"/>
      <c r="T1676" s="43"/>
      <c r="U1676" s="43"/>
      <c r="V1676" s="43"/>
      <c r="W1676" s="43"/>
      <c r="X1676" s="43"/>
      <c r="Y1676" s="43"/>
      <c r="Z1676" s="43"/>
      <c r="AA1676" s="43"/>
      <c r="AB1676" s="43"/>
      <c r="AC1676" s="43"/>
      <c r="AD1676" s="43"/>
      <c r="AE1676" s="43"/>
      <c r="AF1676" s="43"/>
      <c r="AG1676" s="43"/>
      <c r="AH1676" s="43"/>
      <c r="AI1676" s="43"/>
      <c r="AJ1676" s="43"/>
      <c r="AK1676" s="43"/>
      <c r="AL1676" s="43"/>
      <c r="AM1676" s="43"/>
      <c r="AN1676" s="43"/>
      <c r="AO1676" s="43"/>
      <c r="AP1676" s="43"/>
      <c r="AQ1676" s="43"/>
      <c r="AR1676" s="261" t="e">
        <v>#N/A</v>
      </c>
    </row>
    <row r="1677" spans="1:44" s="261" customFormat="1">
      <c r="A1677" s="43">
        <v>122196</v>
      </c>
      <c r="B1677" s="43" t="s">
        <v>3767</v>
      </c>
      <c r="C1677" s="43" t="s">
        <v>324</v>
      </c>
      <c r="D1677" s="43" t="s">
        <v>323</v>
      </c>
      <c r="E1677" s="43" t="s">
        <v>324</v>
      </c>
      <c r="F1677" s="43" t="s">
        <v>324</v>
      </c>
      <c r="G1677" s="43" t="s">
        <v>324</v>
      </c>
      <c r="H1677" s="43" t="s">
        <v>323</v>
      </c>
      <c r="I1677" s="43" t="s">
        <v>323</v>
      </c>
      <c r="J1677" s="43" t="s">
        <v>323</v>
      </c>
      <c r="K1677" s="43" t="s">
        <v>323</v>
      </c>
      <c r="L1677" s="43" t="s">
        <v>323</v>
      </c>
      <c r="M1677" s="43"/>
      <c r="N1677" s="43"/>
      <c r="O1677" s="43"/>
      <c r="P1677" s="43"/>
      <c r="Q1677" s="43"/>
      <c r="R1677" s="43"/>
      <c r="S1677" s="43"/>
      <c r="T1677" s="43"/>
      <c r="U1677" s="43"/>
      <c r="V1677" s="43"/>
      <c r="W1677" s="43"/>
      <c r="X1677" s="43"/>
      <c r="Y1677" s="43"/>
      <c r="Z1677" s="43"/>
      <c r="AA1677" s="43"/>
      <c r="AB1677" s="43"/>
      <c r="AC1677" s="43"/>
      <c r="AD1677" s="43"/>
      <c r="AE1677" s="43"/>
      <c r="AF1677" s="43"/>
      <c r="AG1677" s="43"/>
      <c r="AH1677" s="43"/>
      <c r="AI1677" s="43"/>
      <c r="AJ1677" s="43"/>
      <c r="AK1677" s="43"/>
      <c r="AL1677" s="43"/>
      <c r="AM1677" s="43"/>
      <c r="AN1677" s="43"/>
      <c r="AO1677" s="43"/>
      <c r="AP1677" s="43"/>
      <c r="AQ1677" s="43"/>
      <c r="AR1677" s="261" t="e">
        <v>#N/A</v>
      </c>
    </row>
    <row r="1678" spans="1:44" s="261" customFormat="1">
      <c r="A1678" s="43">
        <v>122200</v>
      </c>
      <c r="B1678" s="43" t="s">
        <v>3767</v>
      </c>
      <c r="C1678" s="43" t="s">
        <v>324</v>
      </c>
      <c r="D1678" s="43" t="s">
        <v>324</v>
      </c>
      <c r="E1678" s="43" t="s">
        <v>323</v>
      </c>
      <c r="F1678" s="43" t="s">
        <v>324</v>
      </c>
      <c r="G1678" s="43" t="s">
        <v>323</v>
      </c>
      <c r="H1678" s="43" t="s">
        <v>323</v>
      </c>
      <c r="I1678" s="43" t="s">
        <v>323</v>
      </c>
      <c r="J1678" s="43" t="s">
        <v>323</v>
      </c>
      <c r="K1678" s="43" t="s">
        <v>323</v>
      </c>
      <c r="L1678" s="43" t="s">
        <v>323</v>
      </c>
      <c r="M1678" s="43"/>
      <c r="N1678" s="43"/>
      <c r="O1678" s="43"/>
      <c r="P1678" s="43"/>
      <c r="Q1678" s="43"/>
      <c r="R1678" s="43"/>
      <c r="S1678" s="43"/>
      <c r="T1678" s="43"/>
      <c r="U1678" s="43"/>
      <c r="V1678" s="43"/>
      <c r="W1678" s="43"/>
      <c r="X1678" s="43"/>
      <c r="Y1678" s="43"/>
      <c r="Z1678" s="43"/>
      <c r="AA1678" s="43"/>
      <c r="AB1678" s="43"/>
      <c r="AC1678" s="43"/>
      <c r="AD1678" s="43"/>
      <c r="AE1678" s="43"/>
      <c r="AF1678" s="43"/>
      <c r="AG1678" s="43"/>
      <c r="AH1678" s="43"/>
      <c r="AI1678" s="43"/>
      <c r="AJ1678" s="43"/>
      <c r="AK1678" s="43"/>
      <c r="AL1678" s="43"/>
      <c r="AM1678" s="43"/>
      <c r="AN1678" s="43"/>
      <c r="AO1678" s="43"/>
      <c r="AP1678" s="43"/>
      <c r="AQ1678" s="43"/>
      <c r="AR1678" s="261" t="e">
        <v>#N/A</v>
      </c>
    </row>
    <row r="1679" spans="1:44" s="261" customFormat="1">
      <c r="A1679" s="43">
        <v>122203</v>
      </c>
      <c r="B1679" s="43" t="s">
        <v>3767</v>
      </c>
      <c r="C1679" s="43" t="s">
        <v>324</v>
      </c>
      <c r="D1679" s="43" t="s">
        <v>323</v>
      </c>
      <c r="E1679" s="43" t="s">
        <v>323</v>
      </c>
      <c r="F1679" s="43" t="s">
        <v>324</v>
      </c>
      <c r="G1679" s="43" t="s">
        <v>323</v>
      </c>
      <c r="H1679" s="43" t="s">
        <v>323</v>
      </c>
      <c r="I1679" s="43" t="s">
        <v>323</v>
      </c>
      <c r="J1679" s="43" t="s">
        <v>323</v>
      </c>
      <c r="K1679" s="43" t="s">
        <v>323</v>
      </c>
      <c r="L1679" s="43" t="s">
        <v>323</v>
      </c>
      <c r="M1679" s="43"/>
      <c r="N1679" s="43"/>
      <c r="O1679" s="43"/>
      <c r="P1679" s="43"/>
      <c r="Q1679" s="43"/>
      <c r="R1679" s="43"/>
      <c r="S1679" s="43"/>
      <c r="T1679" s="43"/>
      <c r="U1679" s="43"/>
      <c r="V1679" s="43"/>
      <c r="W1679" s="43"/>
      <c r="X1679" s="43"/>
      <c r="Y1679" s="43"/>
      <c r="Z1679" s="43"/>
      <c r="AA1679" s="43"/>
      <c r="AB1679" s="43"/>
      <c r="AC1679" s="43"/>
      <c r="AD1679" s="43"/>
      <c r="AE1679" s="43"/>
      <c r="AF1679" s="43"/>
      <c r="AG1679" s="43"/>
      <c r="AH1679" s="43"/>
      <c r="AI1679" s="43"/>
      <c r="AJ1679" s="43"/>
      <c r="AK1679" s="43"/>
      <c r="AL1679" s="43"/>
      <c r="AM1679" s="43"/>
      <c r="AN1679" s="43"/>
      <c r="AO1679" s="43"/>
      <c r="AP1679" s="43"/>
      <c r="AQ1679" s="43"/>
      <c r="AR1679" s="261" t="e">
        <v>#N/A</v>
      </c>
    </row>
    <row r="1680" spans="1:44" s="261" customFormat="1">
      <c r="A1680" s="43">
        <v>122205</v>
      </c>
      <c r="B1680" s="43" t="s">
        <v>3767</v>
      </c>
      <c r="C1680" s="43" t="s">
        <v>324</v>
      </c>
      <c r="D1680" s="43" t="s">
        <v>323</v>
      </c>
      <c r="E1680" s="43" t="s">
        <v>324</v>
      </c>
      <c r="F1680" s="43" t="s">
        <v>324</v>
      </c>
      <c r="G1680" s="43" t="s">
        <v>324</v>
      </c>
      <c r="H1680" s="43" t="s">
        <v>323</v>
      </c>
      <c r="I1680" s="43" t="s">
        <v>323</v>
      </c>
      <c r="J1680" s="43" t="s">
        <v>323</v>
      </c>
      <c r="K1680" s="43" t="s">
        <v>323</v>
      </c>
      <c r="L1680" s="43" t="s">
        <v>323</v>
      </c>
      <c r="M1680" s="43"/>
      <c r="N1680" s="43"/>
      <c r="O1680" s="43"/>
      <c r="P1680" s="43"/>
      <c r="Q1680" s="43"/>
      <c r="R1680" s="43"/>
      <c r="S1680" s="43"/>
      <c r="T1680" s="43"/>
      <c r="U1680" s="43"/>
      <c r="V1680" s="43"/>
      <c r="W1680" s="43"/>
      <c r="X1680" s="43"/>
      <c r="Y1680" s="43"/>
      <c r="Z1680" s="43"/>
      <c r="AA1680" s="43"/>
      <c r="AB1680" s="43"/>
      <c r="AC1680" s="43"/>
      <c r="AD1680" s="43"/>
      <c r="AE1680" s="43"/>
      <c r="AF1680" s="43"/>
      <c r="AG1680" s="43"/>
      <c r="AH1680" s="43"/>
      <c r="AI1680" s="43"/>
      <c r="AJ1680" s="43"/>
      <c r="AK1680" s="43"/>
      <c r="AL1680" s="43"/>
      <c r="AM1680" s="43"/>
      <c r="AN1680" s="43"/>
      <c r="AO1680" s="43"/>
      <c r="AP1680" s="43"/>
      <c r="AQ1680" s="43"/>
      <c r="AR1680" s="261" t="e">
        <v>#N/A</v>
      </c>
    </row>
    <row r="1681" spans="1:44" s="261" customFormat="1">
      <c r="A1681" s="43">
        <v>122209</v>
      </c>
      <c r="B1681" s="43" t="s">
        <v>3767</v>
      </c>
      <c r="C1681" s="43" t="s">
        <v>324</v>
      </c>
      <c r="D1681" s="43" t="s">
        <v>323</v>
      </c>
      <c r="E1681" s="43" t="s">
        <v>323</v>
      </c>
      <c r="F1681" s="43" t="s">
        <v>324</v>
      </c>
      <c r="G1681" s="43" t="s">
        <v>323</v>
      </c>
      <c r="H1681" s="43" t="s">
        <v>323</v>
      </c>
      <c r="I1681" s="43" t="s">
        <v>323</v>
      </c>
      <c r="J1681" s="43" t="s">
        <v>323</v>
      </c>
      <c r="K1681" s="43" t="s">
        <v>323</v>
      </c>
      <c r="L1681" s="43" t="s">
        <v>323</v>
      </c>
      <c r="M1681" s="43"/>
      <c r="N1681" s="43"/>
      <c r="O1681" s="43"/>
      <c r="P1681" s="43"/>
      <c r="Q1681" s="43"/>
      <c r="R1681" s="43"/>
      <c r="S1681" s="43"/>
      <c r="T1681" s="43"/>
      <c r="U1681" s="43"/>
      <c r="V1681" s="43"/>
      <c r="W1681" s="43"/>
      <c r="X1681" s="43"/>
      <c r="Y1681" s="43"/>
      <c r="Z1681" s="43"/>
      <c r="AA1681" s="43"/>
      <c r="AB1681" s="43"/>
      <c r="AC1681" s="43"/>
      <c r="AD1681" s="43"/>
      <c r="AE1681" s="43"/>
      <c r="AF1681" s="43"/>
      <c r="AG1681" s="43"/>
      <c r="AH1681" s="43"/>
      <c r="AI1681" s="43"/>
      <c r="AJ1681" s="43"/>
      <c r="AK1681" s="43"/>
      <c r="AL1681" s="43"/>
      <c r="AM1681" s="43"/>
      <c r="AN1681" s="43"/>
      <c r="AO1681" s="43"/>
      <c r="AP1681" s="43"/>
      <c r="AQ1681" s="43"/>
      <c r="AR1681" s="261" t="e">
        <v>#N/A</v>
      </c>
    </row>
    <row r="1682" spans="1:44" s="261" customFormat="1">
      <c r="A1682" s="43">
        <v>122217</v>
      </c>
      <c r="B1682" s="43" t="s">
        <v>3767</v>
      </c>
      <c r="C1682" s="43" t="s">
        <v>324</v>
      </c>
      <c r="D1682" s="43" t="s">
        <v>324</v>
      </c>
      <c r="E1682" s="43" t="s">
        <v>324</v>
      </c>
      <c r="F1682" s="43" t="s">
        <v>324</v>
      </c>
      <c r="G1682" s="43" t="s">
        <v>323</v>
      </c>
      <c r="H1682" s="43" t="s">
        <v>323</v>
      </c>
      <c r="I1682" s="43" t="s">
        <v>323</v>
      </c>
      <c r="J1682" s="43" t="s">
        <v>323</v>
      </c>
      <c r="K1682" s="43" t="s">
        <v>323</v>
      </c>
      <c r="L1682" s="43" t="s">
        <v>323</v>
      </c>
      <c r="M1682" s="43"/>
      <c r="N1682" s="43"/>
      <c r="O1682" s="43"/>
      <c r="P1682" s="43"/>
      <c r="Q1682" s="43"/>
      <c r="R1682" s="43"/>
      <c r="S1682" s="43"/>
      <c r="T1682" s="43"/>
      <c r="U1682" s="43"/>
      <c r="V1682" s="43"/>
      <c r="W1682" s="43"/>
      <c r="X1682" s="43"/>
      <c r="Y1682" s="43"/>
      <c r="Z1682" s="43"/>
      <c r="AA1682" s="43"/>
      <c r="AB1682" s="43"/>
      <c r="AC1682" s="43"/>
      <c r="AD1682" s="43"/>
      <c r="AE1682" s="43"/>
      <c r="AF1682" s="43"/>
      <c r="AG1682" s="43"/>
      <c r="AH1682" s="43"/>
      <c r="AI1682" s="43"/>
      <c r="AJ1682" s="43"/>
      <c r="AK1682" s="43"/>
      <c r="AL1682" s="43"/>
      <c r="AM1682" s="43"/>
      <c r="AN1682" s="43"/>
      <c r="AO1682" s="43"/>
      <c r="AP1682" s="43"/>
      <c r="AQ1682" s="43"/>
      <c r="AR1682" s="261" t="e">
        <v>#N/A</v>
      </c>
    </row>
    <row r="1683" spans="1:44" s="261" customFormat="1">
      <c r="A1683" s="43">
        <v>122218</v>
      </c>
      <c r="B1683" s="43" t="s">
        <v>3767</v>
      </c>
      <c r="C1683" s="43" t="s">
        <v>324</v>
      </c>
      <c r="D1683" s="43" t="s">
        <v>324</v>
      </c>
      <c r="E1683" s="43" t="s">
        <v>324</v>
      </c>
      <c r="F1683" s="43" t="s">
        <v>324</v>
      </c>
      <c r="G1683" s="43" t="s">
        <v>323</v>
      </c>
      <c r="H1683" s="43" t="s">
        <v>323</v>
      </c>
      <c r="I1683" s="43" t="s">
        <v>323</v>
      </c>
      <c r="J1683" s="43" t="s">
        <v>323</v>
      </c>
      <c r="K1683" s="43" t="s">
        <v>323</v>
      </c>
      <c r="L1683" s="43" t="s">
        <v>323</v>
      </c>
      <c r="M1683" s="43"/>
      <c r="N1683" s="43"/>
      <c r="O1683" s="43"/>
      <c r="P1683" s="43"/>
      <c r="Q1683" s="43"/>
      <c r="R1683" s="43"/>
      <c r="S1683" s="43"/>
      <c r="T1683" s="43"/>
      <c r="U1683" s="43"/>
      <c r="V1683" s="43"/>
      <c r="W1683" s="43"/>
      <c r="X1683" s="43"/>
      <c r="Y1683" s="43"/>
      <c r="Z1683" s="43"/>
      <c r="AA1683" s="43"/>
      <c r="AB1683" s="43"/>
      <c r="AC1683" s="43"/>
      <c r="AD1683" s="43"/>
      <c r="AE1683" s="43"/>
      <c r="AF1683" s="43"/>
      <c r="AG1683" s="43"/>
      <c r="AH1683" s="43"/>
      <c r="AI1683" s="43"/>
      <c r="AJ1683" s="43"/>
      <c r="AK1683" s="43"/>
      <c r="AL1683" s="43"/>
      <c r="AM1683" s="43"/>
      <c r="AN1683" s="43"/>
      <c r="AO1683" s="43"/>
      <c r="AP1683" s="43"/>
      <c r="AQ1683" s="43"/>
      <c r="AR1683" s="261" t="e">
        <v>#N/A</v>
      </c>
    </row>
    <row r="1684" spans="1:44" s="261" customFormat="1">
      <c r="A1684" s="43">
        <v>122222</v>
      </c>
      <c r="B1684" s="43" t="s">
        <v>3767</v>
      </c>
      <c r="C1684" s="43" t="s">
        <v>324</v>
      </c>
      <c r="D1684" s="43" t="s">
        <v>323</v>
      </c>
      <c r="E1684" s="43" t="s">
        <v>324</v>
      </c>
      <c r="F1684" s="43" t="s">
        <v>323</v>
      </c>
      <c r="G1684" s="43" t="s">
        <v>323</v>
      </c>
      <c r="H1684" s="43" t="s">
        <v>323</v>
      </c>
      <c r="I1684" s="43" t="s">
        <v>323</v>
      </c>
      <c r="J1684" s="43" t="s">
        <v>323</v>
      </c>
      <c r="K1684" s="43" t="s">
        <v>323</v>
      </c>
      <c r="L1684" s="43" t="s">
        <v>323</v>
      </c>
      <c r="M1684" s="43"/>
      <c r="N1684" s="43"/>
      <c r="O1684" s="43"/>
      <c r="P1684" s="43"/>
      <c r="Q1684" s="43"/>
      <c r="R1684" s="43"/>
      <c r="S1684" s="43"/>
      <c r="T1684" s="43"/>
      <c r="U1684" s="43"/>
      <c r="V1684" s="43"/>
      <c r="W1684" s="43"/>
      <c r="X1684" s="43"/>
      <c r="Y1684" s="43"/>
      <c r="Z1684" s="43"/>
      <c r="AA1684" s="43"/>
      <c r="AB1684" s="43"/>
      <c r="AC1684" s="43"/>
      <c r="AD1684" s="43"/>
      <c r="AE1684" s="43"/>
      <c r="AF1684" s="43"/>
      <c r="AG1684" s="43"/>
      <c r="AH1684" s="43"/>
      <c r="AI1684" s="43"/>
      <c r="AJ1684" s="43"/>
      <c r="AK1684" s="43"/>
      <c r="AL1684" s="43"/>
      <c r="AM1684" s="43"/>
      <c r="AN1684" s="43"/>
      <c r="AO1684" s="43"/>
      <c r="AP1684" s="43"/>
      <c r="AQ1684" s="43"/>
      <c r="AR1684" s="261" t="e">
        <v>#N/A</v>
      </c>
    </row>
    <row r="1685" spans="1:44" s="261" customFormat="1">
      <c r="A1685" s="43">
        <v>122228</v>
      </c>
      <c r="B1685" s="43" t="s">
        <v>3767</v>
      </c>
      <c r="C1685" s="43" t="s">
        <v>324</v>
      </c>
      <c r="D1685" s="43" t="s">
        <v>324</v>
      </c>
      <c r="E1685" s="43" t="s">
        <v>324</v>
      </c>
      <c r="F1685" s="43" t="s">
        <v>324</v>
      </c>
      <c r="G1685" s="43" t="s">
        <v>323</v>
      </c>
      <c r="H1685" s="43" t="s">
        <v>323</v>
      </c>
      <c r="I1685" s="43" t="s">
        <v>323</v>
      </c>
      <c r="J1685" s="43" t="s">
        <v>323</v>
      </c>
      <c r="K1685" s="43" t="s">
        <v>323</v>
      </c>
      <c r="L1685" s="43" t="s">
        <v>323</v>
      </c>
      <c r="M1685" s="43"/>
      <c r="N1685" s="43"/>
      <c r="O1685" s="43"/>
      <c r="P1685" s="43"/>
      <c r="Q1685" s="43"/>
      <c r="R1685" s="43"/>
      <c r="S1685" s="43"/>
      <c r="T1685" s="43"/>
      <c r="U1685" s="43"/>
      <c r="V1685" s="43"/>
      <c r="W1685" s="43"/>
      <c r="X1685" s="43"/>
      <c r="Y1685" s="43"/>
      <c r="Z1685" s="43"/>
      <c r="AA1685" s="43"/>
      <c r="AB1685" s="43"/>
      <c r="AC1685" s="43"/>
      <c r="AD1685" s="43"/>
      <c r="AE1685" s="43"/>
      <c r="AF1685" s="43"/>
      <c r="AG1685" s="43"/>
      <c r="AH1685" s="43"/>
      <c r="AI1685" s="43"/>
      <c r="AJ1685" s="43"/>
      <c r="AK1685" s="43"/>
      <c r="AL1685" s="43"/>
      <c r="AM1685" s="43"/>
      <c r="AN1685" s="43"/>
      <c r="AO1685" s="43"/>
      <c r="AP1685" s="43"/>
      <c r="AQ1685" s="43"/>
      <c r="AR1685" s="261" t="e">
        <v>#N/A</v>
      </c>
    </row>
    <row r="1686" spans="1:44" s="261" customFormat="1">
      <c r="A1686" s="43">
        <v>122229</v>
      </c>
      <c r="B1686" s="43" t="s">
        <v>3767</v>
      </c>
      <c r="C1686" s="43" t="s">
        <v>324</v>
      </c>
      <c r="D1686" s="43" t="s">
        <v>324</v>
      </c>
      <c r="E1686" s="43" t="s">
        <v>323</v>
      </c>
      <c r="F1686" s="43" t="s">
        <v>324</v>
      </c>
      <c r="G1686" s="43" t="s">
        <v>323</v>
      </c>
      <c r="H1686" s="43" t="s">
        <v>323</v>
      </c>
      <c r="I1686" s="43" t="s">
        <v>323</v>
      </c>
      <c r="J1686" s="43" t="s">
        <v>323</v>
      </c>
      <c r="K1686" s="43" t="s">
        <v>323</v>
      </c>
      <c r="L1686" s="43" t="s">
        <v>323</v>
      </c>
      <c r="M1686" s="43"/>
      <c r="N1686" s="43"/>
      <c r="O1686" s="43"/>
      <c r="P1686" s="43"/>
      <c r="Q1686" s="43"/>
      <c r="R1686" s="43"/>
      <c r="S1686" s="43"/>
      <c r="T1686" s="43"/>
      <c r="U1686" s="43"/>
      <c r="V1686" s="43"/>
      <c r="W1686" s="43"/>
      <c r="X1686" s="43"/>
      <c r="Y1686" s="43"/>
      <c r="Z1686" s="43"/>
      <c r="AA1686" s="43"/>
      <c r="AB1686" s="43"/>
      <c r="AC1686" s="43"/>
      <c r="AD1686" s="43"/>
      <c r="AE1686" s="43"/>
      <c r="AF1686" s="43"/>
      <c r="AG1686" s="43"/>
      <c r="AH1686" s="43"/>
      <c r="AI1686" s="43"/>
      <c r="AJ1686" s="43"/>
      <c r="AK1686" s="43"/>
      <c r="AL1686" s="43"/>
      <c r="AM1686" s="43"/>
      <c r="AN1686" s="43"/>
      <c r="AO1686" s="43"/>
      <c r="AP1686" s="43"/>
      <c r="AQ1686" s="43"/>
      <c r="AR1686" s="261" t="e">
        <v>#N/A</v>
      </c>
    </row>
    <row r="1687" spans="1:44" s="261" customFormat="1">
      <c r="A1687" s="43">
        <v>122232</v>
      </c>
      <c r="B1687" s="43" t="s">
        <v>3767</v>
      </c>
      <c r="C1687" s="43" t="s">
        <v>324</v>
      </c>
      <c r="D1687" s="43" t="s">
        <v>324</v>
      </c>
      <c r="E1687" s="43" t="s">
        <v>323</v>
      </c>
      <c r="F1687" s="43" t="s">
        <v>323</v>
      </c>
      <c r="G1687" s="43" t="s">
        <v>323</v>
      </c>
      <c r="H1687" s="43" t="s">
        <v>323</v>
      </c>
      <c r="I1687" s="43" t="s">
        <v>323</v>
      </c>
      <c r="J1687" s="43" t="s">
        <v>323</v>
      </c>
      <c r="K1687" s="43" t="s">
        <v>323</v>
      </c>
      <c r="L1687" s="43" t="s">
        <v>323</v>
      </c>
      <c r="M1687" s="43"/>
      <c r="N1687" s="43"/>
      <c r="O1687" s="43"/>
      <c r="P1687" s="43"/>
      <c r="Q1687" s="43"/>
      <c r="R1687" s="43"/>
      <c r="S1687" s="43"/>
      <c r="T1687" s="43"/>
      <c r="U1687" s="43"/>
      <c r="V1687" s="43"/>
      <c r="W1687" s="43"/>
      <c r="X1687" s="43"/>
      <c r="Y1687" s="43"/>
      <c r="Z1687" s="43"/>
      <c r="AA1687" s="43"/>
      <c r="AB1687" s="43"/>
      <c r="AC1687" s="43"/>
      <c r="AD1687" s="43"/>
      <c r="AE1687" s="43"/>
      <c r="AF1687" s="43"/>
      <c r="AG1687" s="43"/>
      <c r="AH1687" s="43"/>
      <c r="AI1687" s="43"/>
      <c r="AJ1687" s="43"/>
      <c r="AK1687" s="43"/>
      <c r="AL1687" s="43"/>
      <c r="AM1687" s="43"/>
      <c r="AN1687" s="43"/>
      <c r="AO1687" s="43"/>
      <c r="AP1687" s="43"/>
      <c r="AQ1687" s="43"/>
      <c r="AR1687" s="261" t="e">
        <v>#N/A</v>
      </c>
    </row>
    <row r="1688" spans="1:44" s="261" customFormat="1">
      <c r="A1688" s="43">
        <v>122237</v>
      </c>
      <c r="B1688" s="43" t="s">
        <v>3767</v>
      </c>
      <c r="C1688" s="43" t="s">
        <v>324</v>
      </c>
      <c r="D1688" s="43" t="s">
        <v>323</v>
      </c>
      <c r="E1688" s="43" t="s">
        <v>324</v>
      </c>
      <c r="F1688" s="43" t="s">
        <v>324</v>
      </c>
      <c r="G1688" s="43" t="s">
        <v>323</v>
      </c>
      <c r="H1688" s="43" t="s">
        <v>323</v>
      </c>
      <c r="I1688" s="43" t="s">
        <v>323</v>
      </c>
      <c r="J1688" s="43" t="s">
        <v>323</v>
      </c>
      <c r="K1688" s="43" t="s">
        <v>323</v>
      </c>
      <c r="L1688" s="43" t="s">
        <v>323</v>
      </c>
      <c r="M1688" s="43"/>
      <c r="N1688" s="43"/>
      <c r="O1688" s="43"/>
      <c r="P1688" s="43"/>
      <c r="Q1688" s="43"/>
      <c r="R1688" s="43"/>
      <c r="S1688" s="43"/>
      <c r="T1688" s="43"/>
      <c r="U1688" s="43"/>
      <c r="V1688" s="43"/>
      <c r="W1688" s="43"/>
      <c r="X1688" s="43"/>
      <c r="Y1688" s="43"/>
      <c r="Z1688" s="43"/>
      <c r="AA1688" s="43"/>
      <c r="AB1688" s="43"/>
      <c r="AC1688" s="43"/>
      <c r="AD1688" s="43"/>
      <c r="AE1688" s="43"/>
      <c r="AF1688" s="43"/>
      <c r="AG1688" s="43"/>
      <c r="AH1688" s="43"/>
      <c r="AI1688" s="43"/>
      <c r="AJ1688" s="43"/>
      <c r="AK1688" s="43"/>
      <c r="AL1688" s="43"/>
      <c r="AM1688" s="43"/>
      <c r="AN1688" s="43"/>
      <c r="AO1688" s="43"/>
      <c r="AP1688" s="43"/>
      <c r="AQ1688" s="43"/>
      <c r="AR1688" s="261" t="e">
        <v>#N/A</v>
      </c>
    </row>
    <row r="1689" spans="1:44" s="261" customFormat="1">
      <c r="A1689" s="43">
        <v>122253</v>
      </c>
      <c r="B1689" s="43" t="s">
        <v>3767</v>
      </c>
      <c r="C1689" s="43" t="s">
        <v>324</v>
      </c>
      <c r="D1689" s="43" t="s">
        <v>323</v>
      </c>
      <c r="E1689" s="43" t="s">
        <v>324</v>
      </c>
      <c r="F1689" s="43" t="s">
        <v>323</v>
      </c>
      <c r="G1689" s="43" t="s">
        <v>323</v>
      </c>
      <c r="H1689" s="43" t="s">
        <v>323</v>
      </c>
      <c r="I1689" s="43" t="s">
        <v>323</v>
      </c>
      <c r="J1689" s="43" t="s">
        <v>323</v>
      </c>
      <c r="K1689" s="43" t="s">
        <v>323</v>
      </c>
      <c r="L1689" s="43" t="s">
        <v>323</v>
      </c>
      <c r="M1689" s="43"/>
      <c r="N1689" s="43"/>
      <c r="O1689" s="43"/>
      <c r="P1689" s="43"/>
      <c r="Q1689" s="43"/>
      <c r="R1689" s="43"/>
      <c r="S1689" s="43"/>
      <c r="T1689" s="43"/>
      <c r="U1689" s="43"/>
      <c r="V1689" s="43"/>
      <c r="W1689" s="43"/>
      <c r="X1689" s="43"/>
      <c r="Y1689" s="43"/>
      <c r="Z1689" s="43"/>
      <c r="AA1689" s="43"/>
      <c r="AB1689" s="43"/>
      <c r="AC1689" s="43"/>
      <c r="AD1689" s="43"/>
      <c r="AE1689" s="43"/>
      <c r="AF1689" s="43"/>
      <c r="AG1689" s="43"/>
      <c r="AH1689" s="43"/>
      <c r="AI1689" s="43"/>
      <c r="AJ1689" s="43"/>
      <c r="AK1689" s="43"/>
      <c r="AL1689" s="43"/>
      <c r="AM1689" s="43"/>
      <c r="AN1689" s="43"/>
      <c r="AO1689" s="43"/>
      <c r="AP1689" s="43"/>
      <c r="AQ1689" s="43"/>
      <c r="AR1689" s="261" t="e">
        <v>#N/A</v>
      </c>
    </row>
    <row r="1690" spans="1:44" s="261" customFormat="1">
      <c r="A1690" s="43">
        <v>122256</v>
      </c>
      <c r="B1690" s="43" t="s">
        <v>3767</v>
      </c>
      <c r="C1690" s="43" t="s">
        <v>324</v>
      </c>
      <c r="D1690" s="43" t="s">
        <v>324</v>
      </c>
      <c r="E1690" s="43" t="s">
        <v>324</v>
      </c>
      <c r="F1690" s="43" t="s">
        <v>324</v>
      </c>
      <c r="G1690" s="43" t="s">
        <v>323</v>
      </c>
      <c r="H1690" s="43" t="s">
        <v>323</v>
      </c>
      <c r="I1690" s="43" t="s">
        <v>323</v>
      </c>
      <c r="J1690" s="43" t="s">
        <v>323</v>
      </c>
      <c r="K1690" s="43" t="s">
        <v>323</v>
      </c>
      <c r="L1690" s="43" t="s">
        <v>323</v>
      </c>
      <c r="M1690" s="43"/>
      <c r="N1690" s="43"/>
      <c r="O1690" s="43"/>
      <c r="P1690" s="43"/>
      <c r="Q1690" s="43"/>
      <c r="R1690" s="43"/>
      <c r="S1690" s="43"/>
      <c r="T1690" s="43"/>
      <c r="U1690" s="43"/>
      <c r="V1690" s="43"/>
      <c r="W1690" s="43"/>
      <c r="X1690" s="43"/>
      <c r="Y1690" s="43"/>
      <c r="Z1690" s="43"/>
      <c r="AA1690" s="43"/>
      <c r="AB1690" s="43"/>
      <c r="AC1690" s="43"/>
      <c r="AD1690" s="43"/>
      <c r="AE1690" s="43"/>
      <c r="AF1690" s="43"/>
      <c r="AG1690" s="43"/>
      <c r="AH1690" s="43"/>
      <c r="AI1690" s="43"/>
      <c r="AJ1690" s="43"/>
      <c r="AK1690" s="43"/>
      <c r="AL1690" s="43"/>
      <c r="AM1690" s="43"/>
      <c r="AN1690" s="43"/>
      <c r="AO1690" s="43"/>
      <c r="AP1690" s="43"/>
      <c r="AQ1690" s="43"/>
      <c r="AR1690" s="261" t="e">
        <v>#N/A</v>
      </c>
    </row>
    <row r="1691" spans="1:44" s="261" customFormat="1">
      <c r="A1691" s="43">
        <v>122257</v>
      </c>
      <c r="B1691" s="43" t="s">
        <v>3767</v>
      </c>
      <c r="C1691" s="43" t="s">
        <v>324</v>
      </c>
      <c r="D1691" s="43" t="s">
        <v>324</v>
      </c>
      <c r="E1691" s="43" t="s">
        <v>324</v>
      </c>
      <c r="F1691" s="43" t="s">
        <v>323</v>
      </c>
      <c r="G1691" s="43" t="s">
        <v>323</v>
      </c>
      <c r="H1691" s="43" t="s">
        <v>323</v>
      </c>
      <c r="I1691" s="43" t="s">
        <v>323</v>
      </c>
      <c r="J1691" s="43" t="s">
        <v>323</v>
      </c>
      <c r="K1691" s="43" t="s">
        <v>323</v>
      </c>
      <c r="L1691" s="43" t="s">
        <v>323</v>
      </c>
      <c r="M1691" s="43"/>
      <c r="N1691" s="43"/>
      <c r="O1691" s="43"/>
      <c r="P1691" s="43"/>
      <c r="Q1691" s="43"/>
      <c r="R1691" s="43"/>
      <c r="S1691" s="43"/>
      <c r="T1691" s="43"/>
      <c r="U1691" s="43"/>
      <c r="V1691" s="43"/>
      <c r="W1691" s="43"/>
      <c r="X1691" s="43"/>
      <c r="Y1691" s="43"/>
      <c r="Z1691" s="43"/>
      <c r="AA1691" s="43"/>
      <c r="AB1691" s="43"/>
      <c r="AC1691" s="43"/>
      <c r="AD1691" s="43"/>
      <c r="AE1691" s="43"/>
      <c r="AF1691" s="43"/>
      <c r="AG1691" s="43"/>
      <c r="AH1691" s="43"/>
      <c r="AI1691" s="43"/>
      <c r="AJ1691" s="43"/>
      <c r="AK1691" s="43"/>
      <c r="AL1691" s="43"/>
      <c r="AM1691" s="43"/>
      <c r="AN1691" s="43"/>
      <c r="AO1691" s="43"/>
      <c r="AP1691" s="43"/>
      <c r="AQ1691" s="43"/>
      <c r="AR1691" s="261" t="e">
        <v>#N/A</v>
      </c>
    </row>
    <row r="1692" spans="1:44" s="261" customFormat="1">
      <c r="A1692" s="43">
        <v>122259</v>
      </c>
      <c r="B1692" s="43" t="s">
        <v>3767</v>
      </c>
      <c r="C1692" s="43" t="s">
        <v>324</v>
      </c>
      <c r="D1692" s="43" t="s">
        <v>323</v>
      </c>
      <c r="E1692" s="43" t="s">
        <v>323</v>
      </c>
      <c r="F1692" s="43" t="s">
        <v>324</v>
      </c>
      <c r="G1692" s="43" t="s">
        <v>324</v>
      </c>
      <c r="H1692" s="43" t="s">
        <v>323</v>
      </c>
      <c r="I1692" s="43" t="s">
        <v>323</v>
      </c>
      <c r="J1692" s="43" t="s">
        <v>323</v>
      </c>
      <c r="K1692" s="43" t="s">
        <v>323</v>
      </c>
      <c r="L1692" s="43" t="s">
        <v>323</v>
      </c>
      <c r="M1692" s="43"/>
      <c r="N1692" s="43"/>
      <c r="O1692" s="43"/>
      <c r="P1692" s="43"/>
      <c r="Q1692" s="43"/>
      <c r="R1692" s="43"/>
      <c r="S1692" s="43"/>
      <c r="T1692" s="43"/>
      <c r="U1692" s="43"/>
      <c r="V1692" s="43"/>
      <c r="W1692" s="43"/>
      <c r="X1692" s="43"/>
      <c r="Y1692" s="43"/>
      <c r="Z1692" s="43"/>
      <c r="AA1692" s="43"/>
      <c r="AB1692" s="43"/>
      <c r="AC1692" s="43"/>
      <c r="AD1692" s="43"/>
      <c r="AE1692" s="43"/>
      <c r="AF1692" s="43"/>
      <c r="AG1692" s="43"/>
      <c r="AH1692" s="43"/>
      <c r="AI1692" s="43"/>
      <c r="AJ1692" s="43"/>
      <c r="AK1692" s="43"/>
      <c r="AL1692" s="43"/>
      <c r="AM1692" s="43"/>
      <c r="AN1692" s="43"/>
      <c r="AO1692" s="43"/>
      <c r="AP1692" s="43"/>
      <c r="AQ1692" s="43"/>
      <c r="AR1692" s="261" t="e">
        <v>#N/A</v>
      </c>
    </row>
    <row r="1693" spans="1:44" s="261" customFormat="1">
      <c r="A1693" s="43">
        <v>122267</v>
      </c>
      <c r="B1693" s="43" t="s">
        <v>3767</v>
      </c>
      <c r="C1693" s="43" t="s">
        <v>324</v>
      </c>
      <c r="D1693" s="43" t="s">
        <v>323</v>
      </c>
      <c r="E1693" s="43" t="s">
        <v>323</v>
      </c>
      <c r="F1693" s="43" t="s">
        <v>324</v>
      </c>
      <c r="G1693" s="43" t="s">
        <v>324</v>
      </c>
      <c r="H1693" s="43" t="s">
        <v>323</v>
      </c>
      <c r="I1693" s="43" t="s">
        <v>323</v>
      </c>
      <c r="J1693" s="43" t="s">
        <v>323</v>
      </c>
      <c r="K1693" s="43" t="s">
        <v>323</v>
      </c>
      <c r="L1693" s="43" t="s">
        <v>323</v>
      </c>
      <c r="M1693" s="43"/>
      <c r="N1693" s="43"/>
      <c r="O1693" s="43"/>
      <c r="P1693" s="43"/>
      <c r="Q1693" s="43"/>
      <c r="R1693" s="43"/>
      <c r="S1693" s="43"/>
      <c r="T1693" s="43"/>
      <c r="U1693" s="43"/>
      <c r="V1693" s="43"/>
      <c r="W1693" s="43"/>
      <c r="X1693" s="43"/>
      <c r="Y1693" s="43"/>
      <c r="Z1693" s="43"/>
      <c r="AA1693" s="43"/>
      <c r="AB1693" s="43"/>
      <c r="AC1693" s="43"/>
      <c r="AD1693" s="43"/>
      <c r="AE1693" s="43"/>
      <c r="AF1693" s="43"/>
      <c r="AG1693" s="43"/>
      <c r="AH1693" s="43"/>
      <c r="AI1693" s="43"/>
      <c r="AJ1693" s="43"/>
      <c r="AK1693" s="43"/>
      <c r="AL1693" s="43"/>
      <c r="AM1693" s="43"/>
      <c r="AN1693" s="43"/>
      <c r="AO1693" s="43"/>
      <c r="AP1693" s="43"/>
      <c r="AQ1693" s="43"/>
      <c r="AR1693" s="261" t="e">
        <v>#N/A</v>
      </c>
    </row>
    <row r="1694" spans="1:44" s="261" customFormat="1">
      <c r="A1694" s="43">
        <v>122274</v>
      </c>
      <c r="B1694" s="43" t="s">
        <v>3767</v>
      </c>
      <c r="C1694" s="43" t="s">
        <v>324</v>
      </c>
      <c r="D1694" s="43" t="s">
        <v>324</v>
      </c>
      <c r="E1694" s="43" t="s">
        <v>324</v>
      </c>
      <c r="F1694" s="43" t="s">
        <v>324</v>
      </c>
      <c r="G1694" s="43" t="s">
        <v>323</v>
      </c>
      <c r="H1694" s="43" t="s">
        <v>323</v>
      </c>
      <c r="I1694" s="43" t="s">
        <v>323</v>
      </c>
      <c r="J1694" s="43" t="s">
        <v>323</v>
      </c>
      <c r="K1694" s="43" t="s">
        <v>323</v>
      </c>
      <c r="L1694" s="43" t="s">
        <v>323</v>
      </c>
      <c r="M1694" s="43"/>
      <c r="N1694" s="43"/>
      <c r="O1694" s="43"/>
      <c r="P1694" s="43"/>
      <c r="Q1694" s="43"/>
      <c r="R1694" s="43"/>
      <c r="S1694" s="43"/>
      <c r="T1694" s="43"/>
      <c r="U1694" s="43"/>
      <c r="V1694" s="43"/>
      <c r="W1694" s="43"/>
      <c r="X1694" s="43"/>
      <c r="Y1694" s="43"/>
      <c r="Z1694" s="43"/>
      <c r="AA1694" s="43"/>
      <c r="AB1694" s="43"/>
      <c r="AC1694" s="43"/>
      <c r="AD1694" s="43"/>
      <c r="AE1694" s="43"/>
      <c r="AF1694" s="43"/>
      <c r="AG1694" s="43"/>
      <c r="AH1694" s="43"/>
      <c r="AI1694" s="43"/>
      <c r="AJ1694" s="43"/>
      <c r="AK1694" s="43"/>
      <c r="AL1694" s="43"/>
      <c r="AM1694" s="43"/>
      <c r="AN1694" s="43"/>
      <c r="AO1694" s="43"/>
      <c r="AP1694" s="43"/>
      <c r="AQ1694" s="43"/>
      <c r="AR1694" s="261" t="e">
        <v>#N/A</v>
      </c>
    </row>
    <row r="1695" spans="1:44" s="261" customFormat="1">
      <c r="A1695" s="43">
        <v>122277</v>
      </c>
      <c r="B1695" s="43" t="s">
        <v>3767</v>
      </c>
      <c r="C1695" s="43" t="s">
        <v>324</v>
      </c>
      <c r="D1695" s="43" t="s">
        <v>324</v>
      </c>
      <c r="E1695" s="43" t="s">
        <v>323</v>
      </c>
      <c r="F1695" s="43" t="s">
        <v>323</v>
      </c>
      <c r="G1695" s="43" t="s">
        <v>323</v>
      </c>
      <c r="H1695" s="43" t="s">
        <v>323</v>
      </c>
      <c r="I1695" s="43" t="s">
        <v>323</v>
      </c>
      <c r="J1695" s="43" t="s">
        <v>323</v>
      </c>
      <c r="K1695" s="43" t="s">
        <v>323</v>
      </c>
      <c r="L1695" s="43" t="s">
        <v>323</v>
      </c>
      <c r="M1695" s="43"/>
      <c r="N1695" s="43"/>
      <c r="O1695" s="43"/>
      <c r="P1695" s="43"/>
      <c r="Q1695" s="43"/>
      <c r="R1695" s="43"/>
      <c r="S1695" s="43"/>
      <c r="T1695" s="43"/>
      <c r="U1695" s="43"/>
      <c r="V1695" s="43"/>
      <c r="W1695" s="43"/>
      <c r="X1695" s="43"/>
      <c r="Y1695" s="43"/>
      <c r="Z1695" s="43"/>
      <c r="AA1695" s="43"/>
      <c r="AB1695" s="43"/>
      <c r="AC1695" s="43"/>
      <c r="AD1695" s="43"/>
      <c r="AE1695" s="43"/>
      <c r="AF1695" s="43"/>
      <c r="AG1695" s="43"/>
      <c r="AH1695" s="43"/>
      <c r="AI1695" s="43"/>
      <c r="AJ1695" s="43"/>
      <c r="AK1695" s="43"/>
      <c r="AL1695" s="43"/>
      <c r="AM1695" s="43"/>
      <c r="AN1695" s="43"/>
      <c r="AO1695" s="43"/>
      <c r="AP1695" s="43"/>
      <c r="AQ1695" s="43"/>
      <c r="AR1695" s="261" t="e">
        <v>#N/A</v>
      </c>
    </row>
    <row r="1696" spans="1:44" s="261" customFormat="1">
      <c r="A1696" s="43">
        <v>122278</v>
      </c>
      <c r="B1696" s="43" t="s">
        <v>3767</v>
      </c>
      <c r="C1696" s="43" t="s">
        <v>324</v>
      </c>
      <c r="D1696" s="43" t="s">
        <v>324</v>
      </c>
      <c r="E1696" s="43" t="s">
        <v>324</v>
      </c>
      <c r="F1696" s="43" t="s">
        <v>324</v>
      </c>
      <c r="G1696" s="43" t="s">
        <v>324</v>
      </c>
      <c r="H1696" s="43" t="s">
        <v>323</v>
      </c>
      <c r="I1696" s="43" t="s">
        <v>323</v>
      </c>
      <c r="J1696" s="43" t="s">
        <v>323</v>
      </c>
      <c r="K1696" s="43" t="s">
        <v>323</v>
      </c>
      <c r="L1696" s="43" t="s">
        <v>323</v>
      </c>
      <c r="M1696" s="43"/>
      <c r="N1696" s="43"/>
      <c r="O1696" s="43"/>
      <c r="P1696" s="43"/>
      <c r="Q1696" s="43"/>
      <c r="R1696" s="43"/>
      <c r="S1696" s="43"/>
      <c r="T1696" s="43"/>
      <c r="U1696" s="43"/>
      <c r="V1696" s="43"/>
      <c r="W1696" s="43"/>
      <c r="X1696" s="43"/>
      <c r="Y1696" s="43"/>
      <c r="Z1696" s="43"/>
      <c r="AA1696" s="43"/>
      <c r="AB1696" s="43"/>
      <c r="AC1696" s="43"/>
      <c r="AD1696" s="43"/>
      <c r="AE1696" s="43"/>
      <c r="AF1696" s="43"/>
      <c r="AG1696" s="43"/>
      <c r="AH1696" s="43"/>
      <c r="AI1696" s="43"/>
      <c r="AJ1696" s="43"/>
      <c r="AK1696" s="43"/>
      <c r="AL1696" s="43"/>
      <c r="AM1696" s="43"/>
      <c r="AN1696" s="43"/>
      <c r="AO1696" s="43"/>
      <c r="AP1696" s="43"/>
      <c r="AQ1696" s="43"/>
      <c r="AR1696" s="261" t="e">
        <v>#N/A</v>
      </c>
    </row>
    <row r="1697" spans="1:44" s="261" customFormat="1">
      <c r="A1697" s="43">
        <v>122279</v>
      </c>
      <c r="B1697" s="43" t="s">
        <v>3767</v>
      </c>
      <c r="C1697" s="43" t="s">
        <v>324</v>
      </c>
      <c r="D1697" s="43" t="s">
        <v>324</v>
      </c>
      <c r="E1697" s="43" t="s">
        <v>323</v>
      </c>
      <c r="F1697" s="43" t="s">
        <v>324</v>
      </c>
      <c r="G1697" s="43" t="s">
        <v>324</v>
      </c>
      <c r="H1697" s="43" t="s">
        <v>323</v>
      </c>
      <c r="I1697" s="43" t="s">
        <v>323</v>
      </c>
      <c r="J1697" s="43" t="s">
        <v>323</v>
      </c>
      <c r="K1697" s="43" t="s">
        <v>323</v>
      </c>
      <c r="L1697" s="43" t="s">
        <v>323</v>
      </c>
      <c r="M1697" s="43"/>
      <c r="N1697" s="43"/>
      <c r="O1697" s="43"/>
      <c r="P1697" s="43"/>
      <c r="Q1697" s="43"/>
      <c r="R1697" s="43"/>
      <c r="S1697" s="43"/>
      <c r="T1697" s="43"/>
      <c r="U1697" s="43"/>
      <c r="V1697" s="43"/>
      <c r="W1697" s="43"/>
      <c r="X1697" s="43"/>
      <c r="Y1697" s="43"/>
      <c r="Z1697" s="43"/>
      <c r="AA1697" s="43"/>
      <c r="AB1697" s="43"/>
      <c r="AC1697" s="43"/>
      <c r="AD1697" s="43"/>
      <c r="AE1697" s="43"/>
      <c r="AF1697" s="43"/>
      <c r="AG1697" s="43"/>
      <c r="AH1697" s="43"/>
      <c r="AI1697" s="43"/>
      <c r="AJ1697" s="43"/>
      <c r="AK1697" s="43"/>
      <c r="AL1697" s="43"/>
      <c r="AM1697" s="43"/>
      <c r="AN1697" s="43"/>
      <c r="AO1697" s="43"/>
      <c r="AP1697" s="43"/>
      <c r="AQ1697" s="43"/>
      <c r="AR1697" s="261" t="e">
        <v>#N/A</v>
      </c>
    </row>
    <row r="1698" spans="1:44" s="261" customFormat="1">
      <c r="A1698" s="43">
        <v>122281</v>
      </c>
      <c r="B1698" s="43" t="s">
        <v>3767</v>
      </c>
      <c r="C1698" s="43" t="s">
        <v>324</v>
      </c>
      <c r="D1698" s="43" t="s">
        <v>324</v>
      </c>
      <c r="E1698" s="43" t="s">
        <v>324</v>
      </c>
      <c r="F1698" s="43" t="s">
        <v>324</v>
      </c>
      <c r="G1698" s="43" t="s">
        <v>324</v>
      </c>
      <c r="H1698" s="43" t="s">
        <v>323</v>
      </c>
      <c r="I1698" s="43" t="s">
        <v>323</v>
      </c>
      <c r="J1698" s="43" t="s">
        <v>323</v>
      </c>
      <c r="K1698" s="43" t="s">
        <v>323</v>
      </c>
      <c r="L1698" s="43" t="s">
        <v>323</v>
      </c>
      <c r="M1698" s="43"/>
      <c r="N1698" s="43"/>
      <c r="O1698" s="43"/>
      <c r="P1698" s="43"/>
      <c r="Q1698" s="43"/>
      <c r="R1698" s="43"/>
      <c r="S1698" s="43"/>
      <c r="T1698" s="43"/>
      <c r="U1698" s="43"/>
      <c r="V1698" s="43"/>
      <c r="W1698" s="43"/>
      <c r="X1698" s="43"/>
      <c r="Y1698" s="43"/>
      <c r="Z1698" s="43"/>
      <c r="AA1698" s="43"/>
      <c r="AB1698" s="43"/>
      <c r="AC1698" s="43"/>
      <c r="AD1698" s="43"/>
      <c r="AE1698" s="43"/>
      <c r="AF1698" s="43"/>
      <c r="AG1698" s="43"/>
      <c r="AH1698" s="43"/>
      <c r="AI1698" s="43"/>
      <c r="AJ1698" s="43"/>
      <c r="AK1698" s="43"/>
      <c r="AL1698" s="43"/>
      <c r="AM1698" s="43"/>
      <c r="AN1698" s="43"/>
      <c r="AO1698" s="43"/>
      <c r="AP1698" s="43"/>
      <c r="AQ1698" s="43"/>
      <c r="AR1698" s="261" t="e">
        <v>#N/A</v>
      </c>
    </row>
    <row r="1699" spans="1:44" s="261" customFormat="1">
      <c r="A1699" s="43">
        <v>122292</v>
      </c>
      <c r="B1699" s="43" t="s">
        <v>3767</v>
      </c>
      <c r="C1699" s="43" t="s">
        <v>324</v>
      </c>
      <c r="D1699" s="43" t="s">
        <v>324</v>
      </c>
      <c r="E1699" s="43" t="s">
        <v>324</v>
      </c>
      <c r="F1699" s="43" t="s">
        <v>324</v>
      </c>
      <c r="G1699" s="43" t="s">
        <v>324</v>
      </c>
      <c r="H1699" s="43" t="s">
        <v>323</v>
      </c>
      <c r="I1699" s="43" t="s">
        <v>323</v>
      </c>
      <c r="J1699" s="43" t="s">
        <v>323</v>
      </c>
      <c r="K1699" s="43" t="s">
        <v>323</v>
      </c>
      <c r="L1699" s="43" t="s">
        <v>323</v>
      </c>
      <c r="M1699" s="43"/>
      <c r="N1699" s="43"/>
      <c r="O1699" s="43"/>
      <c r="P1699" s="43"/>
      <c r="Q1699" s="43"/>
      <c r="R1699" s="43"/>
      <c r="S1699" s="43"/>
      <c r="T1699" s="43"/>
      <c r="U1699" s="43"/>
      <c r="V1699" s="43"/>
      <c r="W1699" s="43"/>
      <c r="X1699" s="43"/>
      <c r="Y1699" s="43"/>
      <c r="Z1699" s="43"/>
      <c r="AA1699" s="43"/>
      <c r="AB1699" s="43"/>
      <c r="AC1699" s="43"/>
      <c r="AD1699" s="43"/>
      <c r="AE1699" s="43"/>
      <c r="AF1699" s="43"/>
      <c r="AG1699" s="43"/>
      <c r="AH1699" s="43"/>
      <c r="AI1699" s="43"/>
      <c r="AJ1699" s="43"/>
      <c r="AK1699" s="43"/>
      <c r="AL1699" s="43"/>
      <c r="AM1699" s="43"/>
      <c r="AN1699" s="43"/>
      <c r="AO1699" s="43"/>
      <c r="AP1699" s="43"/>
      <c r="AQ1699" s="43"/>
      <c r="AR1699" s="261" t="e">
        <v>#N/A</v>
      </c>
    </row>
    <row r="1700" spans="1:44" s="261" customFormat="1">
      <c r="A1700" s="43">
        <v>122298</v>
      </c>
      <c r="B1700" s="43" t="s">
        <v>3767</v>
      </c>
      <c r="C1700" s="43" t="s">
        <v>324</v>
      </c>
      <c r="D1700" s="43" t="s">
        <v>324</v>
      </c>
      <c r="E1700" s="43" t="s">
        <v>323</v>
      </c>
      <c r="F1700" s="43" t="s">
        <v>323</v>
      </c>
      <c r="G1700" s="43" t="s">
        <v>323</v>
      </c>
      <c r="H1700" s="43" t="s">
        <v>323</v>
      </c>
      <c r="I1700" s="43" t="s">
        <v>323</v>
      </c>
      <c r="J1700" s="43" t="s">
        <v>323</v>
      </c>
      <c r="K1700" s="43" t="s">
        <v>323</v>
      </c>
      <c r="L1700" s="43" t="s">
        <v>323</v>
      </c>
      <c r="M1700" s="43"/>
      <c r="N1700" s="43"/>
      <c r="O1700" s="43"/>
      <c r="P1700" s="43"/>
      <c r="Q1700" s="43"/>
      <c r="R1700" s="43"/>
      <c r="S1700" s="43"/>
      <c r="T1700" s="43"/>
      <c r="U1700" s="43"/>
      <c r="V1700" s="43"/>
      <c r="W1700" s="43"/>
      <c r="X1700" s="43"/>
      <c r="Y1700" s="43"/>
      <c r="Z1700" s="43"/>
      <c r="AA1700" s="43"/>
      <c r="AB1700" s="43"/>
      <c r="AC1700" s="43"/>
      <c r="AD1700" s="43"/>
      <c r="AE1700" s="43"/>
      <c r="AF1700" s="43"/>
      <c r="AG1700" s="43"/>
      <c r="AH1700" s="43"/>
      <c r="AI1700" s="43"/>
      <c r="AJ1700" s="43"/>
      <c r="AK1700" s="43"/>
      <c r="AL1700" s="43"/>
      <c r="AM1700" s="43"/>
      <c r="AN1700" s="43"/>
      <c r="AO1700" s="43"/>
      <c r="AP1700" s="43"/>
      <c r="AQ1700" s="43"/>
      <c r="AR1700" s="261" t="e">
        <v>#N/A</v>
      </c>
    </row>
    <row r="1701" spans="1:44" s="261" customFormat="1">
      <c r="A1701" s="43">
        <v>122303</v>
      </c>
      <c r="B1701" s="43" t="s">
        <v>3767</v>
      </c>
      <c r="C1701" s="43" t="s">
        <v>324</v>
      </c>
      <c r="D1701" s="43" t="s">
        <v>324</v>
      </c>
      <c r="E1701" s="43" t="s">
        <v>323</v>
      </c>
      <c r="F1701" s="43" t="s">
        <v>324</v>
      </c>
      <c r="G1701" s="43" t="s">
        <v>323</v>
      </c>
      <c r="H1701" s="43" t="s">
        <v>323</v>
      </c>
      <c r="I1701" s="43" t="s">
        <v>323</v>
      </c>
      <c r="J1701" s="43" t="s">
        <v>323</v>
      </c>
      <c r="K1701" s="43" t="s">
        <v>323</v>
      </c>
      <c r="L1701" s="43" t="s">
        <v>323</v>
      </c>
      <c r="M1701" s="43"/>
      <c r="N1701" s="43"/>
      <c r="O1701" s="43"/>
      <c r="P1701" s="43"/>
      <c r="Q1701" s="43"/>
      <c r="R1701" s="43"/>
      <c r="S1701" s="43"/>
      <c r="T1701" s="43"/>
      <c r="U1701" s="43"/>
      <c r="V1701" s="43"/>
      <c r="W1701" s="43"/>
      <c r="X1701" s="43"/>
      <c r="Y1701" s="43"/>
      <c r="Z1701" s="43"/>
      <c r="AA1701" s="43"/>
      <c r="AB1701" s="43"/>
      <c r="AC1701" s="43"/>
      <c r="AD1701" s="43"/>
      <c r="AE1701" s="43"/>
      <c r="AF1701" s="43"/>
      <c r="AG1701" s="43"/>
      <c r="AH1701" s="43"/>
      <c r="AI1701" s="43"/>
      <c r="AJ1701" s="43"/>
      <c r="AK1701" s="43"/>
      <c r="AL1701" s="43"/>
      <c r="AM1701" s="43"/>
      <c r="AN1701" s="43"/>
      <c r="AO1701" s="43"/>
      <c r="AP1701" s="43"/>
      <c r="AQ1701" s="43"/>
      <c r="AR1701" s="261" t="e">
        <v>#N/A</v>
      </c>
    </row>
    <row r="1702" spans="1:44" s="261" customFormat="1">
      <c r="A1702" s="43">
        <v>122304</v>
      </c>
      <c r="B1702" s="43" t="s">
        <v>3767</v>
      </c>
      <c r="C1702" s="43" t="s">
        <v>324</v>
      </c>
      <c r="D1702" s="43" t="s">
        <v>323</v>
      </c>
      <c r="E1702" s="43" t="s">
        <v>324</v>
      </c>
      <c r="F1702" s="43" t="s">
        <v>323</v>
      </c>
      <c r="G1702" s="43" t="s">
        <v>324</v>
      </c>
      <c r="H1702" s="43" t="s">
        <v>323</v>
      </c>
      <c r="I1702" s="43" t="s">
        <v>323</v>
      </c>
      <c r="J1702" s="43" t="s">
        <v>323</v>
      </c>
      <c r="K1702" s="43" t="s">
        <v>323</v>
      </c>
      <c r="L1702" s="43" t="s">
        <v>323</v>
      </c>
      <c r="M1702" s="43"/>
      <c r="N1702" s="43"/>
      <c r="O1702" s="43"/>
      <c r="P1702" s="43"/>
      <c r="Q1702" s="43"/>
      <c r="R1702" s="43"/>
      <c r="S1702" s="43"/>
      <c r="T1702" s="43"/>
      <c r="U1702" s="43"/>
      <c r="V1702" s="43"/>
      <c r="W1702" s="43"/>
      <c r="X1702" s="43"/>
      <c r="Y1702" s="43"/>
      <c r="Z1702" s="43"/>
      <c r="AA1702" s="43"/>
      <c r="AB1702" s="43"/>
      <c r="AC1702" s="43"/>
      <c r="AD1702" s="43"/>
      <c r="AE1702" s="43"/>
      <c r="AF1702" s="43"/>
      <c r="AG1702" s="43"/>
      <c r="AH1702" s="43"/>
      <c r="AI1702" s="43"/>
      <c r="AJ1702" s="43"/>
      <c r="AK1702" s="43"/>
      <c r="AL1702" s="43"/>
      <c r="AM1702" s="43"/>
      <c r="AN1702" s="43"/>
      <c r="AO1702" s="43"/>
      <c r="AP1702" s="43"/>
      <c r="AQ1702" s="43"/>
      <c r="AR1702" s="261" t="e">
        <v>#N/A</v>
      </c>
    </row>
    <row r="1703" spans="1:44" s="261" customFormat="1">
      <c r="A1703" s="43">
        <v>122305</v>
      </c>
      <c r="B1703" s="43" t="s">
        <v>3767</v>
      </c>
      <c r="C1703" s="43" t="s">
        <v>324</v>
      </c>
      <c r="D1703" s="43" t="s">
        <v>324</v>
      </c>
      <c r="E1703" s="43" t="s">
        <v>324</v>
      </c>
      <c r="F1703" s="43" t="s">
        <v>323</v>
      </c>
      <c r="G1703" s="43" t="s">
        <v>323</v>
      </c>
      <c r="H1703" s="43" t="s">
        <v>323</v>
      </c>
      <c r="I1703" s="43" t="s">
        <v>323</v>
      </c>
      <c r="J1703" s="43" t="s">
        <v>323</v>
      </c>
      <c r="K1703" s="43" t="s">
        <v>323</v>
      </c>
      <c r="L1703" s="43" t="s">
        <v>323</v>
      </c>
      <c r="M1703" s="43"/>
      <c r="N1703" s="43"/>
      <c r="O1703" s="43"/>
      <c r="P1703" s="43"/>
      <c r="Q1703" s="43"/>
      <c r="R1703" s="43"/>
      <c r="S1703" s="43"/>
      <c r="T1703" s="43"/>
      <c r="U1703" s="43"/>
      <c r="V1703" s="43"/>
      <c r="W1703" s="43"/>
      <c r="X1703" s="43"/>
      <c r="Y1703" s="43"/>
      <c r="Z1703" s="43"/>
      <c r="AA1703" s="43"/>
      <c r="AB1703" s="43"/>
      <c r="AC1703" s="43"/>
      <c r="AD1703" s="43"/>
      <c r="AE1703" s="43"/>
      <c r="AF1703" s="43"/>
      <c r="AG1703" s="43"/>
      <c r="AH1703" s="43"/>
      <c r="AI1703" s="43"/>
      <c r="AJ1703" s="43"/>
      <c r="AK1703" s="43"/>
      <c r="AL1703" s="43"/>
      <c r="AM1703" s="43"/>
      <c r="AN1703" s="43"/>
      <c r="AO1703" s="43"/>
      <c r="AP1703" s="43"/>
      <c r="AQ1703" s="43"/>
      <c r="AR1703" s="261" t="e">
        <v>#N/A</v>
      </c>
    </row>
    <row r="1704" spans="1:44" s="261" customFormat="1">
      <c r="A1704" s="43">
        <v>122307</v>
      </c>
      <c r="B1704" s="43" t="s">
        <v>3767</v>
      </c>
      <c r="C1704" s="43" t="s">
        <v>324</v>
      </c>
      <c r="D1704" s="43" t="s">
        <v>324</v>
      </c>
      <c r="E1704" s="43" t="s">
        <v>324</v>
      </c>
      <c r="F1704" s="43" t="s">
        <v>324</v>
      </c>
      <c r="G1704" s="43" t="s">
        <v>324</v>
      </c>
      <c r="H1704" s="43" t="s">
        <v>323</v>
      </c>
      <c r="I1704" s="43" t="s">
        <v>323</v>
      </c>
      <c r="J1704" s="43" t="s">
        <v>323</v>
      </c>
      <c r="K1704" s="43" t="s">
        <v>323</v>
      </c>
      <c r="L1704" s="43" t="s">
        <v>323</v>
      </c>
      <c r="M1704" s="43"/>
      <c r="N1704" s="43"/>
      <c r="O1704" s="43"/>
      <c r="P1704" s="43"/>
      <c r="Q1704" s="43"/>
      <c r="R1704" s="43"/>
      <c r="S1704" s="43"/>
      <c r="T1704" s="43"/>
      <c r="U1704" s="43"/>
      <c r="V1704" s="43"/>
      <c r="W1704" s="43"/>
      <c r="X1704" s="43"/>
      <c r="Y1704" s="43"/>
      <c r="Z1704" s="43"/>
      <c r="AA1704" s="43"/>
      <c r="AB1704" s="43"/>
      <c r="AC1704" s="43"/>
      <c r="AD1704" s="43"/>
      <c r="AE1704" s="43"/>
      <c r="AF1704" s="43"/>
      <c r="AG1704" s="43"/>
      <c r="AH1704" s="43"/>
      <c r="AI1704" s="43"/>
      <c r="AJ1704" s="43"/>
      <c r="AK1704" s="43"/>
      <c r="AL1704" s="43"/>
      <c r="AM1704" s="43"/>
      <c r="AN1704" s="43"/>
      <c r="AO1704" s="43"/>
      <c r="AP1704" s="43"/>
      <c r="AQ1704" s="43"/>
      <c r="AR1704" s="261" t="e">
        <v>#N/A</v>
      </c>
    </row>
    <row r="1705" spans="1:44" s="261" customFormat="1">
      <c r="A1705" s="43">
        <v>122314</v>
      </c>
      <c r="B1705" s="43" t="s">
        <v>3767</v>
      </c>
      <c r="C1705" s="43" t="s">
        <v>324</v>
      </c>
      <c r="D1705" s="43" t="s">
        <v>324</v>
      </c>
      <c r="E1705" s="43" t="s">
        <v>324</v>
      </c>
      <c r="F1705" s="43" t="s">
        <v>324</v>
      </c>
      <c r="G1705" s="43" t="s">
        <v>324</v>
      </c>
      <c r="H1705" s="43" t="s">
        <v>323</v>
      </c>
      <c r="I1705" s="43" t="s">
        <v>323</v>
      </c>
      <c r="J1705" s="43" t="s">
        <v>323</v>
      </c>
      <c r="K1705" s="43" t="s">
        <v>323</v>
      </c>
      <c r="L1705" s="43" t="s">
        <v>323</v>
      </c>
      <c r="M1705" s="43"/>
      <c r="N1705" s="43"/>
      <c r="O1705" s="43"/>
      <c r="P1705" s="43"/>
      <c r="Q1705" s="43"/>
      <c r="R1705" s="43"/>
      <c r="S1705" s="43"/>
      <c r="T1705" s="43"/>
      <c r="U1705" s="43"/>
      <c r="V1705" s="43"/>
      <c r="W1705" s="43"/>
      <c r="X1705" s="43"/>
      <c r="Y1705" s="43"/>
      <c r="Z1705" s="43"/>
      <c r="AA1705" s="43"/>
      <c r="AB1705" s="43"/>
      <c r="AC1705" s="43"/>
      <c r="AD1705" s="43"/>
      <c r="AE1705" s="43"/>
      <c r="AF1705" s="43"/>
      <c r="AG1705" s="43"/>
      <c r="AH1705" s="43"/>
      <c r="AI1705" s="43"/>
      <c r="AJ1705" s="43"/>
      <c r="AK1705" s="43"/>
      <c r="AL1705" s="43"/>
      <c r="AM1705" s="43"/>
      <c r="AN1705" s="43"/>
      <c r="AO1705" s="43"/>
      <c r="AP1705" s="43"/>
      <c r="AQ1705" s="43"/>
      <c r="AR1705" s="261" t="e">
        <v>#N/A</v>
      </c>
    </row>
    <row r="1706" spans="1:44" s="261" customFormat="1">
      <c r="A1706" s="43">
        <v>122318</v>
      </c>
      <c r="B1706" s="43" t="s">
        <v>3767</v>
      </c>
      <c r="C1706" s="43" t="s">
        <v>324</v>
      </c>
      <c r="D1706" s="43" t="s">
        <v>324</v>
      </c>
      <c r="E1706" s="43" t="s">
        <v>323</v>
      </c>
      <c r="F1706" s="43" t="s">
        <v>323</v>
      </c>
      <c r="G1706" s="43" t="s">
        <v>324</v>
      </c>
      <c r="H1706" s="43" t="s">
        <v>323</v>
      </c>
      <c r="I1706" s="43" t="s">
        <v>323</v>
      </c>
      <c r="J1706" s="43" t="s">
        <v>323</v>
      </c>
      <c r="K1706" s="43" t="s">
        <v>323</v>
      </c>
      <c r="L1706" s="43" t="s">
        <v>323</v>
      </c>
      <c r="M1706" s="43"/>
      <c r="N1706" s="43"/>
      <c r="O1706" s="43"/>
      <c r="P1706" s="43"/>
      <c r="Q1706" s="43"/>
      <c r="R1706" s="43"/>
      <c r="S1706" s="43"/>
      <c r="T1706" s="43"/>
      <c r="U1706" s="43"/>
      <c r="V1706" s="43"/>
      <c r="W1706" s="43"/>
      <c r="X1706" s="43"/>
      <c r="Y1706" s="43"/>
      <c r="Z1706" s="43"/>
      <c r="AA1706" s="43"/>
      <c r="AB1706" s="43"/>
      <c r="AC1706" s="43"/>
      <c r="AD1706" s="43"/>
      <c r="AE1706" s="43"/>
      <c r="AF1706" s="43"/>
      <c r="AG1706" s="43"/>
      <c r="AH1706" s="43"/>
      <c r="AI1706" s="43"/>
      <c r="AJ1706" s="43"/>
      <c r="AK1706" s="43"/>
      <c r="AL1706" s="43"/>
      <c r="AM1706" s="43"/>
      <c r="AN1706" s="43"/>
      <c r="AO1706" s="43"/>
      <c r="AP1706" s="43"/>
      <c r="AQ1706" s="43"/>
      <c r="AR1706" s="261" t="e">
        <v>#N/A</v>
      </c>
    </row>
    <row r="1707" spans="1:44" s="261" customFormat="1">
      <c r="A1707" s="43">
        <v>122322</v>
      </c>
      <c r="B1707" s="43" t="s">
        <v>3767</v>
      </c>
      <c r="C1707" s="43" t="s">
        <v>324</v>
      </c>
      <c r="D1707" s="43" t="s">
        <v>324</v>
      </c>
      <c r="E1707" s="43" t="s">
        <v>323</v>
      </c>
      <c r="F1707" s="43" t="s">
        <v>323</v>
      </c>
      <c r="G1707" s="43" t="s">
        <v>324</v>
      </c>
      <c r="H1707" s="43" t="s">
        <v>323</v>
      </c>
      <c r="I1707" s="43" t="s">
        <v>323</v>
      </c>
      <c r="J1707" s="43" t="s">
        <v>323</v>
      </c>
      <c r="K1707" s="43" t="s">
        <v>323</v>
      </c>
      <c r="L1707" s="43" t="s">
        <v>323</v>
      </c>
      <c r="M1707" s="43"/>
      <c r="N1707" s="43"/>
      <c r="O1707" s="43"/>
      <c r="P1707" s="43"/>
      <c r="Q1707" s="43"/>
      <c r="R1707" s="43"/>
      <c r="S1707" s="43"/>
      <c r="T1707" s="43"/>
      <c r="U1707" s="43"/>
      <c r="V1707" s="43"/>
      <c r="W1707" s="43"/>
      <c r="X1707" s="43"/>
      <c r="Y1707" s="43"/>
      <c r="Z1707" s="43"/>
      <c r="AA1707" s="43"/>
      <c r="AB1707" s="43"/>
      <c r="AC1707" s="43"/>
      <c r="AD1707" s="43"/>
      <c r="AE1707" s="43"/>
      <c r="AF1707" s="43"/>
      <c r="AG1707" s="43"/>
      <c r="AH1707" s="43"/>
      <c r="AI1707" s="43"/>
      <c r="AJ1707" s="43"/>
      <c r="AK1707" s="43"/>
      <c r="AL1707" s="43"/>
      <c r="AM1707" s="43"/>
      <c r="AN1707" s="43"/>
      <c r="AO1707" s="43"/>
      <c r="AP1707" s="43"/>
      <c r="AQ1707" s="43"/>
      <c r="AR1707" s="261" t="e">
        <v>#N/A</v>
      </c>
    </row>
    <row r="1708" spans="1:44" s="261" customFormat="1">
      <c r="A1708" s="43">
        <v>122326</v>
      </c>
      <c r="B1708" s="43" t="s">
        <v>3767</v>
      </c>
      <c r="C1708" s="43" t="s">
        <v>324</v>
      </c>
      <c r="D1708" s="43" t="s">
        <v>324</v>
      </c>
      <c r="E1708" s="43" t="s">
        <v>324</v>
      </c>
      <c r="F1708" s="43" t="s">
        <v>323</v>
      </c>
      <c r="G1708" s="43" t="s">
        <v>324</v>
      </c>
      <c r="H1708" s="43" t="s">
        <v>323</v>
      </c>
      <c r="I1708" s="43" t="s">
        <v>323</v>
      </c>
      <c r="J1708" s="43" t="s">
        <v>323</v>
      </c>
      <c r="K1708" s="43" t="s">
        <v>323</v>
      </c>
      <c r="L1708" s="43" t="s">
        <v>323</v>
      </c>
      <c r="M1708" s="43"/>
      <c r="N1708" s="43"/>
      <c r="O1708" s="43"/>
      <c r="P1708" s="43"/>
      <c r="Q1708" s="43"/>
      <c r="R1708" s="43"/>
      <c r="S1708" s="43"/>
      <c r="T1708" s="43"/>
      <c r="U1708" s="43"/>
      <c r="V1708" s="43"/>
      <c r="W1708" s="43"/>
      <c r="X1708" s="43"/>
      <c r="Y1708" s="43"/>
      <c r="Z1708" s="43"/>
      <c r="AA1708" s="43"/>
      <c r="AB1708" s="43"/>
      <c r="AC1708" s="43"/>
      <c r="AD1708" s="43"/>
      <c r="AE1708" s="43"/>
      <c r="AF1708" s="43"/>
      <c r="AG1708" s="43"/>
      <c r="AH1708" s="43"/>
      <c r="AI1708" s="43"/>
      <c r="AJ1708" s="43"/>
      <c r="AK1708" s="43"/>
      <c r="AL1708" s="43"/>
      <c r="AM1708" s="43"/>
      <c r="AN1708" s="43"/>
      <c r="AO1708" s="43"/>
      <c r="AP1708" s="43"/>
      <c r="AQ1708" s="43"/>
      <c r="AR1708" s="261" t="e">
        <v>#N/A</v>
      </c>
    </row>
    <row r="1709" spans="1:44" s="261" customFormat="1">
      <c r="A1709" s="43">
        <v>122329</v>
      </c>
      <c r="B1709" s="43" t="s">
        <v>3767</v>
      </c>
      <c r="C1709" s="43" t="s">
        <v>324</v>
      </c>
      <c r="D1709" s="43" t="s">
        <v>324</v>
      </c>
      <c r="E1709" s="43" t="s">
        <v>324</v>
      </c>
      <c r="F1709" s="43" t="s">
        <v>324</v>
      </c>
      <c r="G1709" s="43" t="s">
        <v>324</v>
      </c>
      <c r="H1709" s="43" t="s">
        <v>323</v>
      </c>
      <c r="I1709" s="43" t="s">
        <v>323</v>
      </c>
      <c r="J1709" s="43" t="s">
        <v>323</v>
      </c>
      <c r="K1709" s="43" t="s">
        <v>323</v>
      </c>
      <c r="L1709" s="43" t="s">
        <v>323</v>
      </c>
      <c r="M1709" s="43"/>
      <c r="N1709" s="43"/>
      <c r="O1709" s="43"/>
      <c r="P1709" s="43"/>
      <c r="Q1709" s="43"/>
      <c r="R1709" s="43"/>
      <c r="S1709" s="43"/>
      <c r="T1709" s="43"/>
      <c r="U1709" s="43"/>
      <c r="V1709" s="43"/>
      <c r="W1709" s="43"/>
      <c r="X1709" s="43"/>
      <c r="Y1709" s="43"/>
      <c r="Z1709" s="43"/>
      <c r="AA1709" s="43"/>
      <c r="AB1709" s="43"/>
      <c r="AC1709" s="43"/>
      <c r="AD1709" s="43"/>
      <c r="AE1709" s="43"/>
      <c r="AF1709" s="43"/>
      <c r="AG1709" s="43"/>
      <c r="AH1709" s="43"/>
      <c r="AI1709" s="43"/>
      <c r="AJ1709" s="43"/>
      <c r="AK1709" s="43"/>
      <c r="AL1709" s="43"/>
      <c r="AM1709" s="43"/>
      <c r="AN1709" s="43"/>
      <c r="AO1709" s="43"/>
      <c r="AP1709" s="43"/>
      <c r="AQ1709" s="43"/>
      <c r="AR1709" s="261" t="e">
        <v>#N/A</v>
      </c>
    </row>
    <row r="1710" spans="1:44" s="261" customFormat="1">
      <c r="A1710" s="43">
        <v>122336</v>
      </c>
      <c r="B1710" s="43" t="s">
        <v>3767</v>
      </c>
      <c r="C1710" s="43" t="s">
        <v>324</v>
      </c>
      <c r="D1710" s="43" t="s">
        <v>324</v>
      </c>
      <c r="E1710" s="43" t="s">
        <v>324</v>
      </c>
      <c r="F1710" s="43" t="s">
        <v>324</v>
      </c>
      <c r="G1710" s="43" t="s">
        <v>324</v>
      </c>
      <c r="H1710" s="43" t="s">
        <v>323</v>
      </c>
      <c r="I1710" s="43" t="s">
        <v>323</v>
      </c>
      <c r="J1710" s="43" t="s">
        <v>323</v>
      </c>
      <c r="K1710" s="43" t="s">
        <v>323</v>
      </c>
      <c r="L1710" s="43" t="s">
        <v>323</v>
      </c>
      <c r="M1710" s="43"/>
      <c r="N1710" s="43"/>
      <c r="O1710" s="43"/>
      <c r="P1710" s="43"/>
      <c r="Q1710" s="43"/>
      <c r="R1710" s="43"/>
      <c r="S1710" s="43"/>
      <c r="T1710" s="43"/>
      <c r="U1710" s="43"/>
      <c r="V1710" s="43"/>
      <c r="W1710" s="43"/>
      <c r="X1710" s="43"/>
      <c r="Y1710" s="43"/>
      <c r="Z1710" s="43"/>
      <c r="AA1710" s="43"/>
      <c r="AB1710" s="43"/>
      <c r="AC1710" s="43"/>
      <c r="AD1710" s="43"/>
      <c r="AE1710" s="43"/>
      <c r="AF1710" s="43"/>
      <c r="AG1710" s="43"/>
      <c r="AH1710" s="43"/>
      <c r="AI1710" s="43"/>
      <c r="AJ1710" s="43"/>
      <c r="AK1710" s="43"/>
      <c r="AL1710" s="43"/>
      <c r="AM1710" s="43"/>
      <c r="AN1710" s="43"/>
      <c r="AO1710" s="43"/>
      <c r="AP1710" s="43"/>
      <c r="AQ1710" s="43"/>
      <c r="AR1710" s="261" t="e">
        <v>#N/A</v>
      </c>
    </row>
    <row r="1711" spans="1:44" s="261" customFormat="1">
      <c r="A1711" s="43">
        <v>122339</v>
      </c>
      <c r="B1711" s="43" t="s">
        <v>3767</v>
      </c>
      <c r="C1711" s="43" t="s">
        <v>324</v>
      </c>
      <c r="D1711" s="43" t="s">
        <v>324</v>
      </c>
      <c r="E1711" s="43" t="s">
        <v>323</v>
      </c>
      <c r="F1711" s="43" t="s">
        <v>323</v>
      </c>
      <c r="G1711" s="43" t="s">
        <v>324</v>
      </c>
      <c r="H1711" s="43" t="s">
        <v>323</v>
      </c>
      <c r="I1711" s="43" t="s">
        <v>323</v>
      </c>
      <c r="J1711" s="43" t="s">
        <v>323</v>
      </c>
      <c r="K1711" s="43" t="s">
        <v>323</v>
      </c>
      <c r="L1711" s="43" t="s">
        <v>323</v>
      </c>
      <c r="M1711" s="43"/>
      <c r="N1711" s="43"/>
      <c r="O1711" s="43"/>
      <c r="P1711" s="43"/>
      <c r="Q1711" s="43"/>
      <c r="R1711" s="43"/>
      <c r="S1711" s="43"/>
      <c r="T1711" s="43"/>
      <c r="U1711" s="43"/>
      <c r="V1711" s="43"/>
      <c r="W1711" s="43"/>
      <c r="X1711" s="43"/>
      <c r="Y1711" s="43"/>
      <c r="Z1711" s="43"/>
      <c r="AA1711" s="43"/>
      <c r="AB1711" s="43"/>
      <c r="AC1711" s="43"/>
      <c r="AD1711" s="43"/>
      <c r="AE1711" s="43"/>
      <c r="AF1711" s="43"/>
      <c r="AG1711" s="43"/>
      <c r="AH1711" s="43"/>
      <c r="AI1711" s="43"/>
      <c r="AJ1711" s="43"/>
      <c r="AK1711" s="43"/>
      <c r="AL1711" s="43"/>
      <c r="AM1711" s="43"/>
      <c r="AN1711" s="43"/>
      <c r="AO1711" s="43"/>
      <c r="AP1711" s="43"/>
      <c r="AQ1711" s="43"/>
      <c r="AR1711" s="261" t="e">
        <v>#N/A</v>
      </c>
    </row>
    <row r="1712" spans="1:44" s="261" customFormat="1">
      <c r="A1712" s="43">
        <v>122345</v>
      </c>
      <c r="B1712" s="43" t="s">
        <v>3767</v>
      </c>
      <c r="C1712" s="43" t="s">
        <v>324</v>
      </c>
      <c r="D1712" s="43" t="s">
        <v>324</v>
      </c>
      <c r="E1712" s="43" t="s">
        <v>324</v>
      </c>
      <c r="F1712" s="43" t="s">
        <v>324</v>
      </c>
      <c r="G1712" s="43" t="s">
        <v>324</v>
      </c>
      <c r="H1712" s="43" t="s">
        <v>323</v>
      </c>
      <c r="I1712" s="43" t="s">
        <v>323</v>
      </c>
      <c r="J1712" s="43" t="s">
        <v>323</v>
      </c>
      <c r="K1712" s="43" t="s">
        <v>323</v>
      </c>
      <c r="L1712" s="43" t="s">
        <v>323</v>
      </c>
      <c r="M1712" s="43"/>
      <c r="N1712" s="43"/>
      <c r="O1712" s="43"/>
      <c r="P1712" s="43"/>
      <c r="Q1712" s="43"/>
      <c r="R1712" s="43"/>
      <c r="S1712" s="43"/>
      <c r="T1712" s="43"/>
      <c r="U1712" s="43"/>
      <c r="V1712" s="43"/>
      <c r="W1712" s="43"/>
      <c r="X1712" s="43"/>
      <c r="Y1712" s="43"/>
      <c r="Z1712" s="43"/>
      <c r="AA1712" s="43"/>
      <c r="AB1712" s="43"/>
      <c r="AC1712" s="43"/>
      <c r="AD1712" s="43"/>
      <c r="AE1712" s="43"/>
      <c r="AF1712" s="43"/>
      <c r="AG1712" s="43"/>
      <c r="AH1712" s="43"/>
      <c r="AI1712" s="43"/>
      <c r="AJ1712" s="43"/>
      <c r="AK1712" s="43"/>
      <c r="AL1712" s="43"/>
      <c r="AM1712" s="43"/>
      <c r="AN1712" s="43"/>
      <c r="AO1712" s="43"/>
      <c r="AP1712" s="43"/>
      <c r="AQ1712" s="43"/>
      <c r="AR1712" s="261" t="e">
        <v>#N/A</v>
      </c>
    </row>
    <row r="1713" spans="1:44" s="261" customFormat="1">
      <c r="A1713" s="43">
        <v>122356</v>
      </c>
      <c r="B1713" s="43" t="s">
        <v>3767</v>
      </c>
      <c r="C1713" s="43" t="s">
        <v>324</v>
      </c>
      <c r="D1713" s="43" t="s">
        <v>324</v>
      </c>
      <c r="E1713" s="43" t="s">
        <v>324</v>
      </c>
      <c r="F1713" s="43" t="s">
        <v>324</v>
      </c>
      <c r="G1713" s="43" t="s">
        <v>324</v>
      </c>
      <c r="H1713" s="43" t="s">
        <v>323</v>
      </c>
      <c r="I1713" s="43" t="s">
        <v>323</v>
      </c>
      <c r="J1713" s="43" t="s">
        <v>323</v>
      </c>
      <c r="K1713" s="43" t="s">
        <v>323</v>
      </c>
      <c r="L1713" s="43" t="s">
        <v>323</v>
      </c>
      <c r="M1713" s="43"/>
      <c r="N1713" s="43"/>
      <c r="O1713" s="43"/>
      <c r="P1713" s="43"/>
      <c r="Q1713" s="43"/>
      <c r="R1713" s="43"/>
      <c r="S1713" s="43"/>
      <c r="T1713" s="43"/>
      <c r="U1713" s="43"/>
      <c r="V1713" s="43"/>
      <c r="W1713" s="43"/>
      <c r="X1713" s="43"/>
      <c r="Y1713" s="43"/>
      <c r="Z1713" s="43"/>
      <c r="AA1713" s="43"/>
      <c r="AB1713" s="43"/>
      <c r="AC1713" s="43"/>
      <c r="AD1713" s="43"/>
      <c r="AE1713" s="43"/>
      <c r="AF1713" s="43"/>
      <c r="AG1713" s="43"/>
      <c r="AH1713" s="43"/>
      <c r="AI1713" s="43"/>
      <c r="AJ1713" s="43"/>
      <c r="AK1713" s="43"/>
      <c r="AL1713" s="43"/>
      <c r="AM1713" s="43"/>
      <c r="AN1713" s="43"/>
      <c r="AO1713" s="43"/>
      <c r="AP1713" s="43"/>
      <c r="AQ1713" s="43"/>
      <c r="AR1713" s="261" t="e">
        <v>#N/A</v>
      </c>
    </row>
    <row r="1714" spans="1:44" s="261" customFormat="1">
      <c r="A1714" s="43">
        <v>122360</v>
      </c>
      <c r="B1714" s="43" t="s">
        <v>3767</v>
      </c>
      <c r="C1714" s="43" t="s">
        <v>324</v>
      </c>
      <c r="D1714" s="43" t="s">
        <v>324</v>
      </c>
      <c r="E1714" s="43" t="s">
        <v>324</v>
      </c>
      <c r="F1714" s="43" t="s">
        <v>324</v>
      </c>
      <c r="G1714" s="43" t="s">
        <v>324</v>
      </c>
      <c r="H1714" s="43" t="s">
        <v>323</v>
      </c>
      <c r="I1714" s="43" t="s">
        <v>323</v>
      </c>
      <c r="J1714" s="43" t="s">
        <v>323</v>
      </c>
      <c r="K1714" s="43" t="s">
        <v>323</v>
      </c>
      <c r="L1714" s="43" t="s">
        <v>323</v>
      </c>
      <c r="M1714" s="43"/>
      <c r="N1714" s="43"/>
      <c r="O1714" s="43"/>
      <c r="P1714" s="43"/>
      <c r="Q1714" s="43"/>
      <c r="R1714" s="43"/>
      <c r="S1714" s="43"/>
      <c r="T1714" s="43"/>
      <c r="U1714" s="43"/>
      <c r="V1714" s="43"/>
      <c r="W1714" s="43"/>
      <c r="X1714" s="43"/>
      <c r="Y1714" s="43"/>
      <c r="Z1714" s="43"/>
      <c r="AA1714" s="43"/>
      <c r="AB1714" s="43"/>
      <c r="AC1714" s="43"/>
      <c r="AD1714" s="43"/>
      <c r="AE1714" s="43"/>
      <c r="AF1714" s="43"/>
      <c r="AG1714" s="43"/>
      <c r="AH1714" s="43"/>
      <c r="AI1714" s="43"/>
      <c r="AJ1714" s="43"/>
      <c r="AK1714" s="43"/>
      <c r="AL1714" s="43"/>
      <c r="AM1714" s="43"/>
      <c r="AN1714" s="43"/>
      <c r="AO1714" s="43"/>
      <c r="AP1714" s="43"/>
      <c r="AQ1714" s="43"/>
      <c r="AR1714" s="261" t="e">
        <v>#N/A</v>
      </c>
    </row>
    <row r="1715" spans="1:44" s="261" customFormat="1">
      <c r="A1715" s="43">
        <v>122361</v>
      </c>
      <c r="B1715" s="43" t="s">
        <v>3767</v>
      </c>
      <c r="C1715" s="43" t="s">
        <v>324</v>
      </c>
      <c r="D1715" s="43" t="s">
        <v>323</v>
      </c>
      <c r="E1715" s="43" t="s">
        <v>324</v>
      </c>
      <c r="F1715" s="43" t="s">
        <v>324</v>
      </c>
      <c r="G1715" s="43" t="s">
        <v>324</v>
      </c>
      <c r="H1715" s="43" t="s">
        <v>323</v>
      </c>
      <c r="I1715" s="43" t="s">
        <v>323</v>
      </c>
      <c r="J1715" s="43" t="s">
        <v>323</v>
      </c>
      <c r="K1715" s="43" t="s">
        <v>323</v>
      </c>
      <c r="L1715" s="43" t="s">
        <v>323</v>
      </c>
      <c r="M1715" s="43"/>
      <c r="N1715" s="43"/>
      <c r="O1715" s="43"/>
      <c r="P1715" s="43"/>
      <c r="Q1715" s="43"/>
      <c r="R1715" s="43"/>
      <c r="S1715" s="43"/>
      <c r="T1715" s="43"/>
      <c r="U1715" s="43"/>
      <c r="V1715" s="43"/>
      <c r="W1715" s="43"/>
      <c r="X1715" s="43"/>
      <c r="Y1715" s="43"/>
      <c r="Z1715" s="43"/>
      <c r="AA1715" s="43"/>
      <c r="AB1715" s="43"/>
      <c r="AC1715" s="43"/>
      <c r="AD1715" s="43"/>
      <c r="AE1715" s="43"/>
      <c r="AF1715" s="43"/>
      <c r="AG1715" s="43"/>
      <c r="AH1715" s="43"/>
      <c r="AI1715" s="43"/>
      <c r="AJ1715" s="43"/>
      <c r="AK1715" s="43"/>
      <c r="AL1715" s="43"/>
      <c r="AM1715" s="43"/>
      <c r="AN1715" s="43"/>
      <c r="AO1715" s="43"/>
      <c r="AP1715" s="43"/>
      <c r="AQ1715" s="43"/>
      <c r="AR1715" s="261" t="e">
        <v>#N/A</v>
      </c>
    </row>
    <row r="1716" spans="1:44" s="261" customFormat="1">
      <c r="A1716" s="43">
        <v>122366</v>
      </c>
      <c r="B1716" s="43" t="s">
        <v>3767</v>
      </c>
      <c r="C1716" s="43" t="s">
        <v>324</v>
      </c>
      <c r="D1716" s="43" t="s">
        <v>324</v>
      </c>
      <c r="E1716" s="43" t="s">
        <v>323</v>
      </c>
      <c r="F1716" s="43" t="s">
        <v>324</v>
      </c>
      <c r="G1716" s="43" t="s">
        <v>323</v>
      </c>
      <c r="H1716" s="43" t="s">
        <v>323</v>
      </c>
      <c r="I1716" s="43" t="s">
        <v>323</v>
      </c>
      <c r="J1716" s="43" t="s">
        <v>323</v>
      </c>
      <c r="K1716" s="43" t="s">
        <v>323</v>
      </c>
      <c r="L1716" s="43" t="s">
        <v>323</v>
      </c>
      <c r="M1716" s="43"/>
      <c r="N1716" s="43"/>
      <c r="O1716" s="43"/>
      <c r="P1716" s="43"/>
      <c r="Q1716" s="43"/>
      <c r="R1716" s="43"/>
      <c r="S1716" s="43"/>
      <c r="T1716" s="43"/>
      <c r="U1716" s="43"/>
      <c r="V1716" s="43"/>
      <c r="W1716" s="43"/>
      <c r="X1716" s="43"/>
      <c r="Y1716" s="43"/>
      <c r="Z1716" s="43"/>
      <c r="AA1716" s="43"/>
      <c r="AB1716" s="43"/>
      <c r="AC1716" s="43"/>
      <c r="AD1716" s="43"/>
      <c r="AE1716" s="43"/>
      <c r="AF1716" s="43"/>
      <c r="AG1716" s="43"/>
      <c r="AH1716" s="43"/>
      <c r="AI1716" s="43"/>
      <c r="AJ1716" s="43"/>
      <c r="AK1716" s="43"/>
      <c r="AL1716" s="43"/>
      <c r="AM1716" s="43"/>
      <c r="AN1716" s="43"/>
      <c r="AO1716" s="43"/>
      <c r="AP1716" s="43"/>
      <c r="AQ1716" s="43"/>
      <c r="AR1716" s="261" t="e">
        <v>#N/A</v>
      </c>
    </row>
    <row r="1717" spans="1:44" s="261" customFormat="1">
      <c r="A1717" s="43">
        <v>122367</v>
      </c>
      <c r="B1717" s="43" t="s">
        <v>3767</v>
      </c>
      <c r="C1717" s="43" t="s">
        <v>324</v>
      </c>
      <c r="D1717" s="43" t="s">
        <v>324</v>
      </c>
      <c r="E1717" s="43" t="s">
        <v>323</v>
      </c>
      <c r="F1717" s="43" t="s">
        <v>323</v>
      </c>
      <c r="G1717" s="43" t="s">
        <v>323</v>
      </c>
      <c r="H1717" s="43" t="s">
        <v>323</v>
      </c>
      <c r="I1717" s="43" t="s">
        <v>323</v>
      </c>
      <c r="J1717" s="43" t="s">
        <v>323</v>
      </c>
      <c r="K1717" s="43" t="s">
        <v>323</v>
      </c>
      <c r="L1717" s="43" t="s">
        <v>323</v>
      </c>
      <c r="M1717" s="43"/>
      <c r="N1717" s="43"/>
      <c r="O1717" s="43"/>
      <c r="P1717" s="43"/>
      <c r="Q1717" s="43"/>
      <c r="R1717" s="43"/>
      <c r="S1717" s="43"/>
      <c r="T1717" s="43"/>
      <c r="U1717" s="43"/>
      <c r="V1717" s="43"/>
      <c r="W1717" s="43"/>
      <c r="X1717" s="43"/>
      <c r="Y1717" s="43"/>
      <c r="Z1717" s="43"/>
      <c r="AA1717" s="43"/>
      <c r="AB1717" s="43"/>
      <c r="AC1717" s="43"/>
      <c r="AD1717" s="43"/>
      <c r="AE1717" s="43"/>
      <c r="AF1717" s="43"/>
      <c r="AG1717" s="43"/>
      <c r="AH1717" s="43"/>
      <c r="AI1717" s="43"/>
      <c r="AJ1717" s="43"/>
      <c r="AK1717" s="43"/>
      <c r="AL1717" s="43"/>
      <c r="AM1717" s="43"/>
      <c r="AN1717" s="43"/>
      <c r="AO1717" s="43"/>
      <c r="AP1717" s="43"/>
      <c r="AQ1717" s="43"/>
      <c r="AR1717" s="261" t="e">
        <v>#N/A</v>
      </c>
    </row>
    <row r="1718" spans="1:44" s="261" customFormat="1">
      <c r="A1718" s="43">
        <v>122373</v>
      </c>
      <c r="B1718" s="43" t="s">
        <v>3767</v>
      </c>
      <c r="C1718" s="43" t="s">
        <v>324</v>
      </c>
      <c r="D1718" s="43" t="s">
        <v>324</v>
      </c>
      <c r="E1718" s="43" t="s">
        <v>324</v>
      </c>
      <c r="F1718" s="43" t="s">
        <v>324</v>
      </c>
      <c r="G1718" s="43" t="s">
        <v>324</v>
      </c>
      <c r="H1718" s="43" t="s">
        <v>323</v>
      </c>
      <c r="I1718" s="43" t="s">
        <v>323</v>
      </c>
      <c r="J1718" s="43" t="s">
        <v>323</v>
      </c>
      <c r="K1718" s="43" t="s">
        <v>323</v>
      </c>
      <c r="L1718" s="43" t="s">
        <v>323</v>
      </c>
      <c r="M1718" s="43"/>
      <c r="N1718" s="43"/>
      <c r="O1718" s="43"/>
      <c r="P1718" s="43"/>
      <c r="Q1718" s="43"/>
      <c r="R1718" s="43"/>
      <c r="S1718" s="43"/>
      <c r="T1718" s="43"/>
      <c r="U1718" s="43"/>
      <c r="V1718" s="43"/>
      <c r="W1718" s="43"/>
      <c r="X1718" s="43"/>
      <c r="Y1718" s="43"/>
      <c r="Z1718" s="43"/>
      <c r="AA1718" s="43"/>
      <c r="AB1718" s="43"/>
      <c r="AC1718" s="43"/>
      <c r="AD1718" s="43"/>
      <c r="AE1718" s="43"/>
      <c r="AF1718" s="43"/>
      <c r="AG1718" s="43"/>
      <c r="AH1718" s="43"/>
      <c r="AI1718" s="43"/>
      <c r="AJ1718" s="43"/>
      <c r="AK1718" s="43"/>
      <c r="AL1718" s="43"/>
      <c r="AM1718" s="43"/>
      <c r="AN1718" s="43"/>
      <c r="AO1718" s="43"/>
      <c r="AP1718" s="43"/>
      <c r="AQ1718" s="43"/>
      <c r="AR1718" s="261" t="e">
        <v>#N/A</v>
      </c>
    </row>
    <row r="1719" spans="1:44" s="261" customFormat="1">
      <c r="A1719" s="43">
        <v>122375</v>
      </c>
      <c r="B1719" s="43" t="s">
        <v>3767</v>
      </c>
      <c r="C1719" s="43" t="s">
        <v>324</v>
      </c>
      <c r="D1719" s="43" t="s">
        <v>324</v>
      </c>
      <c r="E1719" s="43" t="s">
        <v>323</v>
      </c>
      <c r="F1719" s="43" t="s">
        <v>324</v>
      </c>
      <c r="G1719" s="43" t="s">
        <v>323</v>
      </c>
      <c r="H1719" s="43" t="s">
        <v>323</v>
      </c>
      <c r="I1719" s="43" t="s">
        <v>323</v>
      </c>
      <c r="J1719" s="43" t="s">
        <v>323</v>
      </c>
      <c r="K1719" s="43" t="s">
        <v>323</v>
      </c>
      <c r="L1719" s="43" t="s">
        <v>323</v>
      </c>
      <c r="M1719" s="43"/>
      <c r="N1719" s="43"/>
      <c r="O1719" s="43"/>
      <c r="P1719" s="43"/>
      <c r="Q1719" s="43"/>
      <c r="R1719" s="43"/>
      <c r="S1719" s="43"/>
      <c r="T1719" s="43"/>
      <c r="U1719" s="43"/>
      <c r="V1719" s="43"/>
      <c r="W1719" s="43"/>
      <c r="X1719" s="43"/>
      <c r="Y1719" s="43"/>
      <c r="Z1719" s="43"/>
      <c r="AA1719" s="43"/>
      <c r="AB1719" s="43"/>
      <c r="AC1719" s="43"/>
      <c r="AD1719" s="43"/>
      <c r="AE1719" s="43"/>
      <c r="AF1719" s="43"/>
      <c r="AG1719" s="43"/>
      <c r="AH1719" s="43"/>
      <c r="AI1719" s="43"/>
      <c r="AJ1719" s="43"/>
      <c r="AK1719" s="43"/>
      <c r="AL1719" s="43"/>
      <c r="AM1719" s="43"/>
      <c r="AN1719" s="43"/>
      <c r="AO1719" s="43"/>
      <c r="AP1719" s="43"/>
      <c r="AQ1719" s="43"/>
      <c r="AR1719" s="261" t="e">
        <v>#N/A</v>
      </c>
    </row>
    <row r="1720" spans="1:44" s="261" customFormat="1">
      <c r="A1720" s="43">
        <v>122381</v>
      </c>
      <c r="B1720" s="43" t="s">
        <v>3767</v>
      </c>
      <c r="C1720" s="43" t="s">
        <v>324</v>
      </c>
      <c r="D1720" s="43" t="s">
        <v>324</v>
      </c>
      <c r="E1720" s="43" t="s">
        <v>324</v>
      </c>
      <c r="F1720" s="43" t="s">
        <v>324</v>
      </c>
      <c r="G1720" s="43" t="s">
        <v>324</v>
      </c>
      <c r="H1720" s="43" t="s">
        <v>323</v>
      </c>
      <c r="I1720" s="43" t="s">
        <v>323</v>
      </c>
      <c r="J1720" s="43" t="s">
        <v>323</v>
      </c>
      <c r="K1720" s="43" t="s">
        <v>323</v>
      </c>
      <c r="L1720" s="43" t="s">
        <v>323</v>
      </c>
      <c r="M1720" s="43"/>
      <c r="N1720" s="43"/>
      <c r="O1720" s="43"/>
      <c r="P1720" s="43"/>
      <c r="Q1720" s="43"/>
      <c r="R1720" s="43"/>
      <c r="S1720" s="43"/>
      <c r="T1720" s="43"/>
      <c r="U1720" s="43"/>
      <c r="V1720" s="43"/>
      <c r="W1720" s="43"/>
      <c r="X1720" s="43"/>
      <c r="Y1720" s="43"/>
      <c r="Z1720" s="43"/>
      <c r="AA1720" s="43"/>
      <c r="AB1720" s="43"/>
      <c r="AC1720" s="43"/>
      <c r="AD1720" s="43"/>
      <c r="AE1720" s="43"/>
      <c r="AF1720" s="43"/>
      <c r="AG1720" s="43"/>
      <c r="AH1720" s="43"/>
      <c r="AI1720" s="43"/>
      <c r="AJ1720" s="43"/>
      <c r="AK1720" s="43"/>
      <c r="AL1720" s="43"/>
      <c r="AM1720" s="43"/>
      <c r="AN1720" s="43"/>
      <c r="AO1720" s="43"/>
      <c r="AP1720" s="43"/>
      <c r="AQ1720" s="43"/>
      <c r="AR1720" s="261" t="e">
        <v>#N/A</v>
      </c>
    </row>
    <row r="1721" spans="1:44" s="261" customFormat="1">
      <c r="A1721" s="43">
        <v>122386</v>
      </c>
      <c r="B1721" s="43" t="s">
        <v>3767</v>
      </c>
      <c r="C1721" s="43" t="s">
        <v>324</v>
      </c>
      <c r="D1721" s="43" t="s">
        <v>324</v>
      </c>
      <c r="E1721" s="43" t="s">
        <v>324</v>
      </c>
      <c r="F1721" s="43" t="s">
        <v>324</v>
      </c>
      <c r="G1721" s="43" t="s">
        <v>324</v>
      </c>
      <c r="H1721" s="43" t="s">
        <v>323</v>
      </c>
      <c r="I1721" s="43" t="s">
        <v>323</v>
      </c>
      <c r="J1721" s="43" t="s">
        <v>323</v>
      </c>
      <c r="K1721" s="43" t="s">
        <v>323</v>
      </c>
      <c r="L1721" s="43" t="s">
        <v>323</v>
      </c>
      <c r="M1721" s="43"/>
      <c r="N1721" s="43"/>
      <c r="O1721" s="43"/>
      <c r="P1721" s="43"/>
      <c r="Q1721" s="43"/>
      <c r="R1721" s="43"/>
      <c r="S1721" s="43"/>
      <c r="T1721" s="43"/>
      <c r="U1721" s="43"/>
      <c r="V1721" s="43"/>
      <c r="W1721" s="43"/>
      <c r="X1721" s="43"/>
      <c r="Y1721" s="43"/>
      <c r="Z1721" s="43"/>
      <c r="AA1721" s="43"/>
      <c r="AB1721" s="43"/>
      <c r="AC1721" s="43"/>
      <c r="AD1721" s="43"/>
      <c r="AE1721" s="43"/>
      <c r="AF1721" s="43"/>
      <c r="AG1721" s="43"/>
      <c r="AH1721" s="43"/>
      <c r="AI1721" s="43"/>
      <c r="AJ1721" s="43"/>
      <c r="AK1721" s="43"/>
      <c r="AL1721" s="43"/>
      <c r="AM1721" s="43"/>
      <c r="AN1721" s="43"/>
      <c r="AO1721" s="43"/>
      <c r="AP1721" s="43"/>
      <c r="AQ1721" s="43"/>
      <c r="AR1721" s="261" t="e">
        <v>#N/A</v>
      </c>
    </row>
    <row r="1722" spans="1:44" s="261" customFormat="1">
      <c r="A1722" s="43">
        <v>122389</v>
      </c>
      <c r="B1722" s="43" t="s">
        <v>3767</v>
      </c>
      <c r="C1722" s="43" t="s">
        <v>324</v>
      </c>
      <c r="D1722" s="43" t="s">
        <v>324</v>
      </c>
      <c r="E1722" s="43" t="s">
        <v>324</v>
      </c>
      <c r="F1722" s="43" t="s">
        <v>323</v>
      </c>
      <c r="G1722" s="43" t="s">
        <v>323</v>
      </c>
      <c r="H1722" s="43" t="s">
        <v>323</v>
      </c>
      <c r="I1722" s="43" t="s">
        <v>323</v>
      </c>
      <c r="J1722" s="43" t="s">
        <v>323</v>
      </c>
      <c r="K1722" s="43" t="s">
        <v>323</v>
      </c>
      <c r="L1722" s="43" t="s">
        <v>323</v>
      </c>
      <c r="M1722" s="43"/>
      <c r="N1722" s="43"/>
      <c r="O1722" s="43"/>
      <c r="P1722" s="43"/>
      <c r="Q1722" s="43"/>
      <c r="R1722" s="43"/>
      <c r="S1722" s="43"/>
      <c r="T1722" s="43"/>
      <c r="U1722" s="43"/>
      <c r="V1722" s="43"/>
      <c r="W1722" s="43"/>
      <c r="X1722" s="43"/>
      <c r="Y1722" s="43"/>
      <c r="Z1722" s="43"/>
      <c r="AA1722" s="43"/>
      <c r="AB1722" s="43"/>
      <c r="AC1722" s="43"/>
      <c r="AD1722" s="43"/>
      <c r="AE1722" s="43"/>
      <c r="AF1722" s="43"/>
      <c r="AG1722" s="43"/>
      <c r="AH1722" s="43"/>
      <c r="AI1722" s="43"/>
      <c r="AJ1722" s="43"/>
      <c r="AK1722" s="43"/>
      <c r="AL1722" s="43"/>
      <c r="AM1722" s="43"/>
      <c r="AN1722" s="43"/>
      <c r="AO1722" s="43"/>
      <c r="AP1722" s="43"/>
      <c r="AQ1722" s="43"/>
      <c r="AR1722" s="261" t="e">
        <v>#N/A</v>
      </c>
    </row>
    <row r="1723" spans="1:44" s="261" customFormat="1">
      <c r="A1723" s="43">
        <v>122394</v>
      </c>
      <c r="B1723" s="43" t="s">
        <v>3767</v>
      </c>
      <c r="C1723" s="43" t="s">
        <v>324</v>
      </c>
      <c r="D1723" s="43" t="s">
        <v>324</v>
      </c>
      <c r="E1723" s="43" t="s">
        <v>324</v>
      </c>
      <c r="F1723" s="43" t="s">
        <v>323</v>
      </c>
      <c r="G1723" s="43" t="s">
        <v>323</v>
      </c>
      <c r="H1723" s="43" t="s">
        <v>323</v>
      </c>
      <c r="I1723" s="43" t="s">
        <v>323</v>
      </c>
      <c r="J1723" s="43" t="s">
        <v>323</v>
      </c>
      <c r="K1723" s="43" t="s">
        <v>323</v>
      </c>
      <c r="L1723" s="43" t="s">
        <v>323</v>
      </c>
      <c r="M1723" s="43"/>
      <c r="N1723" s="43"/>
      <c r="O1723" s="43"/>
      <c r="P1723" s="43"/>
      <c r="Q1723" s="43"/>
      <c r="R1723" s="43"/>
      <c r="S1723" s="43"/>
      <c r="T1723" s="43"/>
      <c r="U1723" s="43"/>
      <c r="V1723" s="43"/>
      <c r="W1723" s="43"/>
      <c r="X1723" s="43"/>
      <c r="Y1723" s="43"/>
      <c r="Z1723" s="43"/>
      <c r="AA1723" s="43"/>
      <c r="AB1723" s="43"/>
      <c r="AC1723" s="43"/>
      <c r="AD1723" s="43"/>
      <c r="AE1723" s="43"/>
      <c r="AF1723" s="43"/>
      <c r="AG1723" s="43"/>
      <c r="AH1723" s="43"/>
      <c r="AI1723" s="43"/>
      <c r="AJ1723" s="43"/>
      <c r="AK1723" s="43"/>
      <c r="AL1723" s="43"/>
      <c r="AM1723" s="43"/>
      <c r="AN1723" s="43"/>
      <c r="AO1723" s="43"/>
      <c r="AP1723" s="43"/>
      <c r="AQ1723" s="43"/>
      <c r="AR1723" s="261" t="e">
        <v>#N/A</v>
      </c>
    </row>
    <row r="1724" spans="1:44" s="261" customFormat="1">
      <c r="A1724" s="43">
        <v>122399</v>
      </c>
      <c r="B1724" s="43" t="s">
        <v>3767</v>
      </c>
      <c r="C1724" s="43" t="s">
        <v>324</v>
      </c>
      <c r="D1724" s="43" t="s">
        <v>323</v>
      </c>
      <c r="E1724" s="43" t="s">
        <v>324</v>
      </c>
      <c r="F1724" s="43" t="s">
        <v>323</v>
      </c>
      <c r="G1724" s="43" t="s">
        <v>323</v>
      </c>
      <c r="H1724" s="43" t="s">
        <v>323</v>
      </c>
      <c r="I1724" s="43" t="s">
        <v>323</v>
      </c>
      <c r="J1724" s="43" t="s">
        <v>323</v>
      </c>
      <c r="K1724" s="43" t="s">
        <v>323</v>
      </c>
      <c r="L1724" s="43" t="s">
        <v>323</v>
      </c>
      <c r="M1724" s="43"/>
      <c r="N1724" s="43"/>
      <c r="O1724" s="43"/>
      <c r="P1724" s="43"/>
      <c r="Q1724" s="43"/>
      <c r="R1724" s="43"/>
      <c r="S1724" s="43"/>
      <c r="T1724" s="43"/>
      <c r="U1724" s="43"/>
      <c r="V1724" s="43"/>
      <c r="W1724" s="43"/>
      <c r="X1724" s="43"/>
      <c r="Y1724" s="43"/>
      <c r="Z1724" s="43"/>
      <c r="AA1724" s="43"/>
      <c r="AB1724" s="43"/>
      <c r="AC1724" s="43"/>
      <c r="AD1724" s="43"/>
      <c r="AE1724" s="43"/>
      <c r="AF1724" s="43"/>
      <c r="AG1724" s="43"/>
      <c r="AH1724" s="43"/>
      <c r="AI1724" s="43"/>
      <c r="AJ1724" s="43"/>
      <c r="AK1724" s="43"/>
      <c r="AL1724" s="43"/>
      <c r="AM1724" s="43"/>
      <c r="AN1724" s="43"/>
      <c r="AO1724" s="43"/>
      <c r="AP1724" s="43"/>
      <c r="AQ1724" s="43"/>
      <c r="AR1724" s="261" t="e">
        <v>#N/A</v>
      </c>
    </row>
    <row r="1725" spans="1:44" s="261" customFormat="1">
      <c r="A1725" s="43">
        <v>122403</v>
      </c>
      <c r="B1725" s="43" t="s">
        <v>3767</v>
      </c>
      <c r="C1725" s="43" t="s">
        <v>324</v>
      </c>
      <c r="D1725" s="43" t="s">
        <v>324</v>
      </c>
      <c r="E1725" s="43" t="s">
        <v>324</v>
      </c>
      <c r="F1725" s="43" t="s">
        <v>324</v>
      </c>
      <c r="G1725" s="43" t="s">
        <v>324</v>
      </c>
      <c r="H1725" s="43" t="s">
        <v>323</v>
      </c>
      <c r="I1725" s="43" t="s">
        <v>323</v>
      </c>
      <c r="J1725" s="43" t="s">
        <v>323</v>
      </c>
      <c r="K1725" s="43" t="s">
        <v>323</v>
      </c>
      <c r="L1725" s="43" t="s">
        <v>323</v>
      </c>
      <c r="M1725" s="43"/>
      <c r="N1725" s="43"/>
      <c r="O1725" s="43"/>
      <c r="P1725" s="43"/>
      <c r="Q1725" s="43"/>
      <c r="R1725" s="43"/>
      <c r="S1725" s="43"/>
      <c r="T1725" s="43"/>
      <c r="U1725" s="43"/>
      <c r="V1725" s="43"/>
      <c r="W1725" s="43"/>
      <c r="X1725" s="43"/>
      <c r="Y1725" s="43"/>
      <c r="Z1725" s="43"/>
      <c r="AA1725" s="43"/>
      <c r="AB1725" s="43"/>
      <c r="AC1725" s="43"/>
      <c r="AD1725" s="43"/>
      <c r="AE1725" s="43"/>
      <c r="AF1725" s="43"/>
      <c r="AG1725" s="43"/>
      <c r="AH1725" s="43"/>
      <c r="AI1725" s="43"/>
      <c r="AJ1725" s="43"/>
      <c r="AK1725" s="43"/>
      <c r="AL1725" s="43"/>
      <c r="AM1725" s="43"/>
      <c r="AN1725" s="43"/>
      <c r="AO1725" s="43"/>
      <c r="AP1725" s="43"/>
      <c r="AQ1725" s="43"/>
      <c r="AR1725" s="261" t="e">
        <v>#N/A</v>
      </c>
    </row>
    <row r="1726" spans="1:44" s="261" customFormat="1">
      <c r="A1726" s="43">
        <v>122405</v>
      </c>
      <c r="B1726" s="43" t="s">
        <v>3767</v>
      </c>
      <c r="C1726" s="43" t="s">
        <v>324</v>
      </c>
      <c r="D1726" s="43" t="s">
        <v>324</v>
      </c>
      <c r="E1726" s="43" t="s">
        <v>323</v>
      </c>
      <c r="F1726" s="43" t="s">
        <v>324</v>
      </c>
      <c r="G1726" s="43" t="s">
        <v>323</v>
      </c>
      <c r="H1726" s="43" t="s">
        <v>323</v>
      </c>
      <c r="I1726" s="43" t="s">
        <v>323</v>
      </c>
      <c r="J1726" s="43" t="s">
        <v>323</v>
      </c>
      <c r="K1726" s="43" t="s">
        <v>323</v>
      </c>
      <c r="L1726" s="43" t="s">
        <v>323</v>
      </c>
      <c r="M1726" s="43"/>
      <c r="N1726" s="43"/>
      <c r="O1726" s="43"/>
      <c r="P1726" s="43"/>
      <c r="Q1726" s="43"/>
      <c r="R1726" s="43"/>
      <c r="S1726" s="43"/>
      <c r="T1726" s="43"/>
      <c r="U1726" s="43"/>
      <c r="V1726" s="43"/>
      <c r="W1726" s="43"/>
      <c r="X1726" s="43"/>
      <c r="Y1726" s="43"/>
      <c r="Z1726" s="43"/>
      <c r="AA1726" s="43"/>
      <c r="AB1726" s="43"/>
      <c r="AC1726" s="43"/>
      <c r="AD1726" s="43"/>
      <c r="AE1726" s="43"/>
      <c r="AF1726" s="43"/>
      <c r="AG1726" s="43"/>
      <c r="AH1726" s="43"/>
      <c r="AI1726" s="43"/>
      <c r="AJ1726" s="43"/>
      <c r="AK1726" s="43"/>
      <c r="AL1726" s="43"/>
      <c r="AM1726" s="43"/>
      <c r="AN1726" s="43"/>
      <c r="AO1726" s="43"/>
      <c r="AP1726" s="43"/>
      <c r="AQ1726" s="43"/>
      <c r="AR1726" s="261" t="e">
        <v>#N/A</v>
      </c>
    </row>
    <row r="1727" spans="1:44" s="261" customFormat="1">
      <c r="A1727" s="43">
        <v>122409</v>
      </c>
      <c r="B1727" s="43" t="s">
        <v>3767</v>
      </c>
      <c r="C1727" s="43" t="s">
        <v>324</v>
      </c>
      <c r="D1727" s="43" t="s">
        <v>324</v>
      </c>
      <c r="E1727" s="43" t="s">
        <v>324</v>
      </c>
      <c r="F1727" s="43" t="s">
        <v>324</v>
      </c>
      <c r="G1727" s="43" t="s">
        <v>324</v>
      </c>
      <c r="H1727" s="43" t="s">
        <v>323</v>
      </c>
      <c r="I1727" s="43" t="s">
        <v>323</v>
      </c>
      <c r="J1727" s="43" t="s">
        <v>323</v>
      </c>
      <c r="K1727" s="43" t="s">
        <v>323</v>
      </c>
      <c r="L1727" s="43" t="s">
        <v>323</v>
      </c>
      <c r="M1727" s="43"/>
      <c r="N1727" s="43"/>
      <c r="O1727" s="43"/>
      <c r="P1727" s="43"/>
      <c r="Q1727" s="43"/>
      <c r="R1727" s="43"/>
      <c r="S1727" s="43"/>
      <c r="T1727" s="43"/>
      <c r="U1727" s="43"/>
      <c r="V1727" s="43"/>
      <c r="W1727" s="43"/>
      <c r="X1727" s="43"/>
      <c r="Y1727" s="43"/>
      <c r="Z1727" s="43"/>
      <c r="AA1727" s="43"/>
      <c r="AB1727" s="43"/>
      <c r="AC1727" s="43"/>
      <c r="AD1727" s="43"/>
      <c r="AE1727" s="43"/>
      <c r="AF1727" s="43"/>
      <c r="AG1727" s="43"/>
      <c r="AH1727" s="43"/>
      <c r="AI1727" s="43"/>
      <c r="AJ1727" s="43"/>
      <c r="AK1727" s="43"/>
      <c r="AL1727" s="43"/>
      <c r="AM1727" s="43"/>
      <c r="AN1727" s="43"/>
      <c r="AO1727" s="43"/>
      <c r="AP1727" s="43"/>
      <c r="AQ1727" s="43"/>
      <c r="AR1727" s="261" t="e">
        <v>#N/A</v>
      </c>
    </row>
    <row r="1728" spans="1:44" s="261" customFormat="1">
      <c r="A1728" s="43">
        <v>122413</v>
      </c>
      <c r="B1728" s="43" t="s">
        <v>3767</v>
      </c>
      <c r="C1728" s="43" t="s">
        <v>324</v>
      </c>
      <c r="D1728" s="43" t="s">
        <v>324</v>
      </c>
      <c r="E1728" s="43" t="s">
        <v>324</v>
      </c>
      <c r="F1728" s="43" t="s">
        <v>323</v>
      </c>
      <c r="G1728" s="43" t="s">
        <v>323</v>
      </c>
      <c r="H1728" s="43" t="s">
        <v>323</v>
      </c>
      <c r="I1728" s="43" t="s">
        <v>323</v>
      </c>
      <c r="J1728" s="43" t="s">
        <v>323</v>
      </c>
      <c r="K1728" s="43" t="s">
        <v>323</v>
      </c>
      <c r="L1728" s="43" t="s">
        <v>323</v>
      </c>
      <c r="M1728" s="43"/>
      <c r="N1728" s="43"/>
      <c r="O1728" s="43"/>
      <c r="P1728" s="43"/>
      <c r="Q1728" s="43"/>
      <c r="R1728" s="43"/>
      <c r="S1728" s="43"/>
      <c r="T1728" s="43"/>
      <c r="U1728" s="43"/>
      <c r="V1728" s="43"/>
      <c r="W1728" s="43"/>
      <c r="X1728" s="43"/>
      <c r="Y1728" s="43"/>
      <c r="Z1728" s="43"/>
      <c r="AA1728" s="43"/>
      <c r="AB1728" s="43"/>
      <c r="AC1728" s="43"/>
      <c r="AD1728" s="43"/>
      <c r="AE1728" s="43"/>
      <c r="AF1728" s="43"/>
      <c r="AG1728" s="43"/>
      <c r="AH1728" s="43"/>
      <c r="AI1728" s="43"/>
      <c r="AJ1728" s="43"/>
      <c r="AK1728" s="43"/>
      <c r="AL1728" s="43"/>
      <c r="AM1728" s="43"/>
      <c r="AN1728" s="43"/>
      <c r="AO1728" s="43"/>
      <c r="AP1728" s="43"/>
      <c r="AQ1728" s="43"/>
      <c r="AR1728" s="261" t="e">
        <v>#N/A</v>
      </c>
    </row>
    <row r="1729" spans="1:44" s="261" customFormat="1">
      <c r="A1729" s="43">
        <v>122420</v>
      </c>
      <c r="B1729" s="43" t="s">
        <v>3767</v>
      </c>
      <c r="C1729" s="43" t="s">
        <v>324</v>
      </c>
      <c r="D1729" s="43" t="s">
        <v>323</v>
      </c>
      <c r="E1729" s="43" t="s">
        <v>323</v>
      </c>
      <c r="F1729" s="43" t="s">
        <v>324</v>
      </c>
      <c r="G1729" s="43" t="s">
        <v>323</v>
      </c>
      <c r="H1729" s="43" t="s">
        <v>323</v>
      </c>
      <c r="I1729" s="43" t="s">
        <v>323</v>
      </c>
      <c r="J1729" s="43" t="s">
        <v>323</v>
      </c>
      <c r="K1729" s="43" t="s">
        <v>323</v>
      </c>
      <c r="L1729" s="43" t="s">
        <v>323</v>
      </c>
      <c r="M1729" s="43"/>
      <c r="N1729" s="43"/>
      <c r="O1729" s="43"/>
      <c r="P1729" s="43"/>
      <c r="Q1729" s="43"/>
      <c r="R1729" s="43"/>
      <c r="S1729" s="43"/>
      <c r="T1729" s="43"/>
      <c r="U1729" s="43"/>
      <c r="V1729" s="43"/>
      <c r="W1729" s="43"/>
      <c r="X1729" s="43"/>
      <c r="Y1729" s="43"/>
      <c r="Z1729" s="43"/>
      <c r="AA1729" s="43"/>
      <c r="AB1729" s="43"/>
      <c r="AC1729" s="43"/>
      <c r="AD1729" s="43"/>
      <c r="AE1729" s="43"/>
      <c r="AF1729" s="43"/>
      <c r="AG1729" s="43"/>
      <c r="AH1729" s="43"/>
      <c r="AI1729" s="43"/>
      <c r="AJ1729" s="43"/>
      <c r="AK1729" s="43"/>
      <c r="AL1729" s="43"/>
      <c r="AM1729" s="43"/>
      <c r="AN1729" s="43"/>
      <c r="AO1729" s="43"/>
      <c r="AP1729" s="43"/>
      <c r="AQ1729" s="43"/>
      <c r="AR1729" s="261" t="e">
        <v>#N/A</v>
      </c>
    </row>
    <row r="1730" spans="1:44" s="261" customFormat="1">
      <c r="A1730" s="43">
        <v>122422</v>
      </c>
      <c r="B1730" s="43" t="s">
        <v>3767</v>
      </c>
      <c r="C1730" s="43" t="s">
        <v>324</v>
      </c>
      <c r="D1730" s="43" t="s">
        <v>324</v>
      </c>
      <c r="E1730" s="43" t="s">
        <v>323</v>
      </c>
      <c r="F1730" s="43" t="s">
        <v>324</v>
      </c>
      <c r="G1730" s="43" t="s">
        <v>323</v>
      </c>
      <c r="H1730" s="43" t="s">
        <v>323</v>
      </c>
      <c r="I1730" s="43" t="s">
        <v>323</v>
      </c>
      <c r="J1730" s="43" t="s">
        <v>323</v>
      </c>
      <c r="K1730" s="43" t="s">
        <v>323</v>
      </c>
      <c r="L1730" s="43" t="s">
        <v>323</v>
      </c>
      <c r="M1730" s="43"/>
      <c r="N1730" s="43"/>
      <c r="O1730" s="43"/>
      <c r="P1730" s="43"/>
      <c r="Q1730" s="43"/>
      <c r="R1730" s="43"/>
      <c r="S1730" s="43"/>
      <c r="T1730" s="43"/>
      <c r="U1730" s="43"/>
      <c r="V1730" s="43"/>
      <c r="W1730" s="43"/>
      <c r="X1730" s="43"/>
      <c r="Y1730" s="43"/>
      <c r="Z1730" s="43"/>
      <c r="AA1730" s="43"/>
      <c r="AB1730" s="43"/>
      <c r="AC1730" s="43"/>
      <c r="AD1730" s="43"/>
      <c r="AE1730" s="43"/>
      <c r="AF1730" s="43"/>
      <c r="AG1730" s="43"/>
      <c r="AH1730" s="43"/>
      <c r="AI1730" s="43"/>
      <c r="AJ1730" s="43"/>
      <c r="AK1730" s="43"/>
      <c r="AL1730" s="43"/>
      <c r="AM1730" s="43"/>
      <c r="AN1730" s="43"/>
      <c r="AO1730" s="43"/>
      <c r="AP1730" s="43"/>
      <c r="AQ1730" s="43"/>
      <c r="AR1730" s="261" t="e">
        <v>#N/A</v>
      </c>
    </row>
    <row r="1731" spans="1:44" s="261" customFormat="1">
      <c r="A1731" s="43">
        <v>122424</v>
      </c>
      <c r="B1731" s="43" t="s">
        <v>3767</v>
      </c>
      <c r="C1731" s="43" t="s">
        <v>324</v>
      </c>
      <c r="D1731" s="43" t="s">
        <v>324</v>
      </c>
      <c r="E1731" s="43" t="s">
        <v>324</v>
      </c>
      <c r="F1731" s="43" t="s">
        <v>323</v>
      </c>
      <c r="G1731" s="43" t="s">
        <v>323</v>
      </c>
      <c r="H1731" s="43" t="s">
        <v>323</v>
      </c>
      <c r="I1731" s="43" t="s">
        <v>323</v>
      </c>
      <c r="J1731" s="43" t="s">
        <v>323</v>
      </c>
      <c r="K1731" s="43" t="s">
        <v>323</v>
      </c>
      <c r="L1731" s="43" t="s">
        <v>323</v>
      </c>
      <c r="M1731" s="43"/>
      <c r="N1731" s="43"/>
      <c r="O1731" s="43"/>
      <c r="P1731" s="43"/>
      <c r="Q1731" s="43"/>
      <c r="R1731" s="43"/>
      <c r="S1731" s="43"/>
      <c r="T1731" s="43"/>
      <c r="U1731" s="43"/>
      <c r="V1731" s="43"/>
      <c r="W1731" s="43"/>
      <c r="X1731" s="43"/>
      <c r="Y1731" s="43"/>
      <c r="Z1731" s="43"/>
      <c r="AA1731" s="43"/>
      <c r="AB1731" s="43"/>
      <c r="AC1731" s="43"/>
      <c r="AD1731" s="43"/>
      <c r="AE1731" s="43"/>
      <c r="AF1731" s="43"/>
      <c r="AG1731" s="43"/>
      <c r="AH1731" s="43"/>
      <c r="AI1731" s="43"/>
      <c r="AJ1731" s="43"/>
      <c r="AK1731" s="43"/>
      <c r="AL1731" s="43"/>
      <c r="AM1731" s="43"/>
      <c r="AN1731" s="43"/>
      <c r="AO1731" s="43"/>
      <c r="AP1731" s="43"/>
      <c r="AQ1731" s="43"/>
      <c r="AR1731" s="261" t="e">
        <v>#N/A</v>
      </c>
    </row>
    <row r="1732" spans="1:44" s="261" customFormat="1">
      <c r="A1732" s="43">
        <v>122425</v>
      </c>
      <c r="B1732" s="43" t="s">
        <v>3767</v>
      </c>
      <c r="C1732" s="43" t="s">
        <v>324</v>
      </c>
      <c r="D1732" s="43" t="s">
        <v>324</v>
      </c>
      <c r="E1732" s="43" t="s">
        <v>324</v>
      </c>
      <c r="F1732" s="43" t="s">
        <v>324</v>
      </c>
      <c r="G1732" s="43" t="s">
        <v>324</v>
      </c>
      <c r="H1732" s="43" t="s">
        <v>323</v>
      </c>
      <c r="I1732" s="43" t="s">
        <v>323</v>
      </c>
      <c r="J1732" s="43" t="s">
        <v>323</v>
      </c>
      <c r="K1732" s="43" t="s">
        <v>323</v>
      </c>
      <c r="L1732" s="43" t="s">
        <v>323</v>
      </c>
      <c r="M1732" s="43"/>
      <c r="N1732" s="43"/>
      <c r="O1732" s="43"/>
      <c r="P1732" s="43"/>
      <c r="Q1732" s="43"/>
      <c r="R1732" s="43"/>
      <c r="S1732" s="43"/>
      <c r="T1732" s="43"/>
      <c r="U1732" s="43"/>
      <c r="V1732" s="43"/>
      <c r="W1732" s="43"/>
      <c r="X1732" s="43"/>
      <c r="Y1732" s="43"/>
      <c r="Z1732" s="43"/>
      <c r="AA1732" s="43"/>
      <c r="AB1732" s="43"/>
      <c r="AC1732" s="43"/>
      <c r="AD1732" s="43"/>
      <c r="AE1732" s="43"/>
      <c r="AF1732" s="43"/>
      <c r="AG1732" s="43"/>
      <c r="AH1732" s="43"/>
      <c r="AI1732" s="43"/>
      <c r="AJ1732" s="43"/>
      <c r="AK1732" s="43"/>
      <c r="AL1732" s="43"/>
      <c r="AM1732" s="43"/>
      <c r="AN1732" s="43"/>
      <c r="AO1732" s="43"/>
      <c r="AP1732" s="43"/>
      <c r="AQ1732" s="43"/>
      <c r="AR1732" s="261" t="e">
        <v>#N/A</v>
      </c>
    </row>
    <row r="1733" spans="1:44" s="261" customFormat="1">
      <c r="A1733" s="43">
        <v>122430</v>
      </c>
      <c r="B1733" s="43" t="s">
        <v>3767</v>
      </c>
      <c r="C1733" s="43" t="s">
        <v>324</v>
      </c>
      <c r="D1733" s="43" t="s">
        <v>324</v>
      </c>
      <c r="E1733" s="43" t="s">
        <v>324</v>
      </c>
      <c r="F1733" s="43" t="s">
        <v>324</v>
      </c>
      <c r="G1733" s="43" t="s">
        <v>323</v>
      </c>
      <c r="H1733" s="43" t="s">
        <v>323</v>
      </c>
      <c r="I1733" s="43" t="s">
        <v>323</v>
      </c>
      <c r="J1733" s="43" t="s">
        <v>323</v>
      </c>
      <c r="K1733" s="43" t="s">
        <v>323</v>
      </c>
      <c r="L1733" s="43" t="s">
        <v>323</v>
      </c>
      <c r="M1733" s="43"/>
      <c r="N1733" s="43"/>
      <c r="O1733" s="43"/>
      <c r="P1733" s="43"/>
      <c r="Q1733" s="43"/>
      <c r="R1733" s="43"/>
      <c r="S1733" s="43"/>
      <c r="T1733" s="43"/>
      <c r="U1733" s="43"/>
      <c r="V1733" s="43"/>
      <c r="W1733" s="43"/>
      <c r="X1733" s="43"/>
      <c r="Y1733" s="43"/>
      <c r="Z1733" s="43"/>
      <c r="AA1733" s="43"/>
      <c r="AB1733" s="43"/>
      <c r="AC1733" s="43"/>
      <c r="AD1733" s="43"/>
      <c r="AE1733" s="43"/>
      <c r="AF1733" s="43"/>
      <c r="AG1733" s="43"/>
      <c r="AH1733" s="43"/>
      <c r="AI1733" s="43"/>
      <c r="AJ1733" s="43"/>
      <c r="AK1733" s="43"/>
      <c r="AL1733" s="43"/>
      <c r="AM1733" s="43"/>
      <c r="AN1733" s="43"/>
      <c r="AO1733" s="43"/>
      <c r="AP1733" s="43"/>
      <c r="AQ1733" s="43"/>
      <c r="AR1733" s="261" t="e">
        <v>#N/A</v>
      </c>
    </row>
    <row r="1734" spans="1:44" s="261" customFormat="1">
      <c r="A1734" s="43">
        <v>121533</v>
      </c>
      <c r="B1734" s="43" t="s">
        <v>3767</v>
      </c>
      <c r="C1734" s="43" t="s">
        <v>324</v>
      </c>
      <c r="D1734" s="43" t="s">
        <v>324</v>
      </c>
      <c r="E1734" s="43" t="s">
        <v>323</v>
      </c>
      <c r="F1734" s="43" t="s">
        <v>324</v>
      </c>
      <c r="G1734" s="43" t="s">
        <v>324</v>
      </c>
      <c r="H1734" s="43" t="s">
        <v>323</v>
      </c>
      <c r="I1734" s="43" t="s">
        <v>323</v>
      </c>
      <c r="J1734" s="43" t="s">
        <v>323</v>
      </c>
      <c r="K1734" s="43" t="s">
        <v>323</v>
      </c>
      <c r="L1734" s="43" t="s">
        <v>323</v>
      </c>
      <c r="M1734" s="43"/>
      <c r="N1734" s="43"/>
      <c r="O1734" s="43"/>
      <c r="P1734" s="43"/>
      <c r="Q1734" s="43"/>
      <c r="R1734" s="43"/>
      <c r="S1734" s="43"/>
      <c r="T1734" s="43"/>
      <c r="U1734" s="43"/>
      <c r="V1734" s="43"/>
      <c r="W1734" s="43"/>
      <c r="X1734" s="43"/>
      <c r="Y1734" s="43"/>
      <c r="Z1734" s="43"/>
      <c r="AA1734" s="43"/>
      <c r="AB1734" s="43"/>
      <c r="AC1734" s="43"/>
      <c r="AD1734" s="43"/>
      <c r="AE1734" s="43"/>
      <c r="AF1734" s="43"/>
      <c r="AG1734" s="43"/>
      <c r="AH1734" s="43"/>
      <c r="AI1734" s="43"/>
      <c r="AJ1734" s="43"/>
      <c r="AK1734" s="43"/>
      <c r="AL1734" s="43"/>
      <c r="AM1734" s="43"/>
      <c r="AN1734" s="43"/>
      <c r="AO1734" s="43"/>
      <c r="AP1734" s="43"/>
      <c r="AQ1734" s="43"/>
      <c r="AR1734" s="261" t="e">
        <v>#N/A</v>
      </c>
    </row>
    <row r="1735" spans="1:44" s="261" customFormat="1">
      <c r="A1735" s="43">
        <v>119784</v>
      </c>
      <c r="B1735" s="43" t="s">
        <v>3767</v>
      </c>
      <c r="C1735" s="43" t="s">
        <v>324</v>
      </c>
      <c r="D1735" s="43" t="s">
        <v>324</v>
      </c>
      <c r="E1735" s="43" t="s">
        <v>322</v>
      </c>
      <c r="F1735" s="43" t="s">
        <v>322</v>
      </c>
      <c r="G1735" s="43" t="s">
        <v>323</v>
      </c>
      <c r="H1735" s="43" t="s">
        <v>324</v>
      </c>
      <c r="I1735" s="43" t="s">
        <v>323</v>
      </c>
      <c r="J1735" s="43" t="s">
        <v>323</v>
      </c>
      <c r="K1735" s="43" t="s">
        <v>323</v>
      </c>
      <c r="L1735" s="43" t="s">
        <v>323</v>
      </c>
      <c r="M1735" s="43"/>
      <c r="N1735" s="43"/>
      <c r="O1735" s="43"/>
      <c r="P1735" s="43"/>
      <c r="Q1735" s="43"/>
      <c r="R1735" s="43"/>
      <c r="S1735" s="43"/>
      <c r="T1735" s="43"/>
      <c r="U1735" s="43"/>
      <c r="V1735" s="43"/>
      <c r="W1735" s="43"/>
      <c r="X1735" s="43"/>
      <c r="Y1735" s="43"/>
      <c r="Z1735" s="43"/>
      <c r="AA1735" s="43"/>
      <c r="AB1735" s="43"/>
      <c r="AC1735" s="43"/>
      <c r="AD1735" s="43"/>
      <c r="AE1735" s="43"/>
      <c r="AF1735" s="43"/>
      <c r="AG1735" s="43"/>
      <c r="AH1735" s="43"/>
      <c r="AI1735" s="43"/>
      <c r="AJ1735" s="43"/>
      <c r="AK1735" s="43"/>
      <c r="AL1735" s="43"/>
      <c r="AM1735" s="43"/>
      <c r="AN1735" s="43"/>
      <c r="AO1735" s="43"/>
      <c r="AP1735" s="43"/>
      <c r="AQ1735" s="43"/>
      <c r="AR1735" s="261" t="e">
        <v>#N/A</v>
      </c>
    </row>
    <row r="1736" spans="1:44" s="261" customFormat="1">
      <c r="A1736" s="43">
        <v>120043</v>
      </c>
      <c r="B1736" s="43" t="s">
        <v>3767</v>
      </c>
      <c r="C1736" s="43" t="s">
        <v>324</v>
      </c>
      <c r="D1736" s="43" t="s">
        <v>322</v>
      </c>
      <c r="E1736" s="43" t="s">
        <v>324</v>
      </c>
      <c r="F1736" s="43" t="s">
        <v>322</v>
      </c>
      <c r="G1736" s="43" t="s">
        <v>323</v>
      </c>
      <c r="H1736" s="43" t="s">
        <v>323</v>
      </c>
      <c r="I1736" s="43" t="s">
        <v>323</v>
      </c>
      <c r="J1736" s="43" t="s">
        <v>323</v>
      </c>
      <c r="K1736" s="43" t="s">
        <v>323</v>
      </c>
      <c r="L1736" s="43" t="s">
        <v>323</v>
      </c>
      <c r="M1736" s="43"/>
      <c r="N1736" s="43"/>
      <c r="O1736" s="43"/>
      <c r="P1736" s="43"/>
      <c r="Q1736" s="43"/>
      <c r="R1736" s="43"/>
      <c r="S1736" s="43"/>
      <c r="T1736" s="43"/>
      <c r="U1736" s="43"/>
      <c r="V1736" s="43"/>
      <c r="W1736" s="43"/>
      <c r="X1736" s="43"/>
      <c r="Y1736" s="43"/>
      <c r="Z1736" s="43"/>
      <c r="AA1736" s="43"/>
      <c r="AB1736" s="43"/>
      <c r="AC1736" s="43"/>
      <c r="AD1736" s="43"/>
      <c r="AE1736" s="43"/>
      <c r="AF1736" s="43"/>
      <c r="AG1736" s="43"/>
      <c r="AH1736" s="43"/>
      <c r="AI1736" s="43"/>
      <c r="AJ1736" s="43"/>
      <c r="AK1736" s="43"/>
      <c r="AL1736" s="43"/>
      <c r="AM1736" s="43"/>
      <c r="AN1736" s="43"/>
      <c r="AO1736" s="43"/>
      <c r="AP1736" s="43"/>
      <c r="AQ1736" s="43"/>
      <c r="AR1736" s="261" t="e">
        <v>#N/A</v>
      </c>
    </row>
    <row r="1737" spans="1:44" s="261" customFormat="1">
      <c r="A1737" s="43">
        <v>120432</v>
      </c>
      <c r="B1737" s="43" t="s">
        <v>3767</v>
      </c>
      <c r="C1737" s="43" t="s">
        <v>324</v>
      </c>
      <c r="D1737" s="43" t="s">
        <v>324</v>
      </c>
      <c r="E1737" s="43" t="s">
        <v>324</v>
      </c>
      <c r="F1737" s="43" t="s">
        <v>322</v>
      </c>
      <c r="G1737" s="43" t="s">
        <v>324</v>
      </c>
      <c r="H1737" s="43" t="s">
        <v>323</v>
      </c>
      <c r="I1737" s="43" t="s">
        <v>323</v>
      </c>
      <c r="J1737" s="43" t="s">
        <v>323</v>
      </c>
      <c r="K1737" s="43" t="s">
        <v>323</v>
      </c>
      <c r="L1737" s="43" t="s">
        <v>323</v>
      </c>
      <c r="M1737" s="43"/>
      <c r="N1737" s="43"/>
      <c r="O1737" s="43"/>
      <c r="P1737" s="43"/>
      <c r="Q1737" s="43"/>
      <c r="R1737" s="43"/>
      <c r="S1737" s="43"/>
      <c r="T1737" s="43"/>
      <c r="U1737" s="43"/>
      <c r="V1737" s="43"/>
      <c r="W1737" s="43"/>
      <c r="X1737" s="43"/>
      <c r="Y1737" s="43"/>
      <c r="Z1737" s="43"/>
      <c r="AA1737" s="43"/>
      <c r="AB1737" s="43"/>
      <c r="AC1737" s="43"/>
      <c r="AD1737" s="43"/>
      <c r="AE1737" s="43"/>
      <c r="AF1737" s="43"/>
      <c r="AG1737" s="43"/>
      <c r="AH1737" s="43"/>
      <c r="AI1737" s="43"/>
      <c r="AJ1737" s="43"/>
      <c r="AK1737" s="43"/>
      <c r="AL1737" s="43"/>
      <c r="AM1737" s="43"/>
      <c r="AN1737" s="43"/>
      <c r="AO1737" s="43"/>
      <c r="AP1737" s="43"/>
      <c r="AQ1737" s="43"/>
      <c r="AR1737" s="261" t="e">
        <v>#N/A</v>
      </c>
    </row>
    <row r="1738" spans="1:44" s="261" customFormat="1">
      <c r="A1738" s="43">
        <v>120559</v>
      </c>
      <c r="B1738" s="43" t="s">
        <v>3767</v>
      </c>
      <c r="C1738" s="43" t="s">
        <v>324</v>
      </c>
      <c r="D1738" s="43" t="s">
        <v>322</v>
      </c>
      <c r="E1738" s="43" t="s">
        <v>323</v>
      </c>
      <c r="F1738" s="43" t="s">
        <v>324</v>
      </c>
      <c r="G1738" s="43" t="s">
        <v>323</v>
      </c>
      <c r="H1738" s="43" t="s">
        <v>323</v>
      </c>
      <c r="I1738" s="43" t="s">
        <v>323</v>
      </c>
      <c r="J1738" s="43" t="s">
        <v>323</v>
      </c>
      <c r="K1738" s="43" t="s">
        <v>323</v>
      </c>
      <c r="L1738" s="43" t="s">
        <v>323</v>
      </c>
      <c r="M1738" s="43"/>
      <c r="N1738" s="43"/>
      <c r="O1738" s="43"/>
      <c r="P1738" s="43"/>
      <c r="Q1738" s="43"/>
      <c r="R1738" s="43"/>
      <c r="S1738" s="43"/>
      <c r="T1738" s="43"/>
      <c r="U1738" s="43"/>
      <c r="V1738" s="43"/>
      <c r="W1738" s="43"/>
      <c r="X1738" s="43"/>
      <c r="Y1738" s="43"/>
      <c r="Z1738" s="43"/>
      <c r="AA1738" s="43"/>
      <c r="AB1738" s="43"/>
      <c r="AC1738" s="43"/>
      <c r="AD1738" s="43"/>
      <c r="AE1738" s="43"/>
      <c r="AF1738" s="43"/>
      <c r="AG1738" s="43"/>
      <c r="AH1738" s="43"/>
      <c r="AI1738" s="43"/>
      <c r="AJ1738" s="43"/>
      <c r="AK1738" s="43"/>
      <c r="AL1738" s="43"/>
      <c r="AM1738" s="43"/>
      <c r="AN1738" s="43"/>
      <c r="AO1738" s="43"/>
      <c r="AP1738" s="43"/>
      <c r="AQ1738" s="43"/>
      <c r="AR1738" s="261" t="e">
        <v>#N/A</v>
      </c>
    </row>
    <row r="1739" spans="1:44" s="261" customFormat="1">
      <c r="A1739" s="43">
        <v>120350</v>
      </c>
      <c r="B1739" s="43" t="s">
        <v>3767</v>
      </c>
      <c r="C1739" s="43" t="s">
        <v>324</v>
      </c>
      <c r="D1739" s="43" t="s">
        <v>323</v>
      </c>
      <c r="E1739" s="43" t="s">
        <v>323</v>
      </c>
      <c r="F1739" s="43" t="s">
        <v>324</v>
      </c>
      <c r="G1739" s="43" t="s">
        <v>323</v>
      </c>
      <c r="H1739" s="43" t="s">
        <v>324</v>
      </c>
      <c r="I1739" s="43" t="s">
        <v>323</v>
      </c>
      <c r="J1739" s="43" t="s">
        <v>324</v>
      </c>
      <c r="K1739" s="43" t="s">
        <v>324</v>
      </c>
      <c r="L1739" s="43" t="s">
        <v>323</v>
      </c>
      <c r="M1739" s="43"/>
      <c r="N1739" s="43"/>
      <c r="O1739" s="43"/>
      <c r="P1739" s="43"/>
      <c r="Q1739" s="43"/>
      <c r="R1739" s="43"/>
      <c r="S1739" s="43"/>
      <c r="T1739" s="43"/>
      <c r="U1739" s="43"/>
      <c r="V1739" s="43"/>
      <c r="W1739" s="43"/>
      <c r="X1739" s="43"/>
      <c r="Y1739" s="43"/>
      <c r="Z1739" s="43"/>
      <c r="AA1739" s="43"/>
      <c r="AB1739" s="43"/>
      <c r="AC1739" s="43"/>
      <c r="AD1739" s="43"/>
      <c r="AE1739" s="43"/>
      <c r="AF1739" s="43"/>
      <c r="AG1739" s="43"/>
      <c r="AH1739" s="43"/>
      <c r="AI1739" s="43"/>
      <c r="AJ1739" s="43"/>
      <c r="AK1739" s="43"/>
      <c r="AL1739" s="43"/>
      <c r="AM1739" s="43"/>
      <c r="AN1739" s="43"/>
      <c r="AO1739" s="43"/>
      <c r="AP1739" s="43"/>
      <c r="AQ1739" s="43"/>
      <c r="AR1739" s="261" t="e">
        <v>#N/A</v>
      </c>
    </row>
    <row r="1740" spans="1:44" s="261" customFormat="1">
      <c r="A1740" s="43">
        <v>120343</v>
      </c>
      <c r="B1740" s="43" t="s">
        <v>3767</v>
      </c>
      <c r="C1740" s="43" t="s">
        <v>322</v>
      </c>
      <c r="D1740" s="43" t="s">
        <v>322</v>
      </c>
      <c r="E1740" s="43" t="s">
        <v>323</v>
      </c>
      <c r="F1740" s="43" t="s">
        <v>322</v>
      </c>
      <c r="G1740" s="43" t="s">
        <v>323</v>
      </c>
      <c r="H1740" s="43" t="s">
        <v>323</v>
      </c>
      <c r="I1740" s="43" t="s">
        <v>323</v>
      </c>
      <c r="J1740" s="43" t="s">
        <v>323</v>
      </c>
      <c r="K1740" s="43" t="s">
        <v>323</v>
      </c>
      <c r="L1740" s="43" t="s">
        <v>323</v>
      </c>
      <c r="M1740" s="43"/>
      <c r="N1740" s="43"/>
      <c r="O1740" s="43"/>
      <c r="P1740" s="43"/>
      <c r="Q1740" s="43"/>
      <c r="R1740" s="43"/>
      <c r="S1740" s="43"/>
      <c r="T1740" s="43"/>
      <c r="U1740" s="43"/>
      <c r="V1740" s="43"/>
      <c r="W1740" s="43"/>
      <c r="X1740" s="43"/>
      <c r="Y1740" s="43"/>
      <c r="Z1740" s="43"/>
      <c r="AA1740" s="43"/>
      <c r="AB1740" s="43"/>
      <c r="AC1740" s="43"/>
      <c r="AD1740" s="43"/>
      <c r="AE1740" s="43"/>
      <c r="AF1740" s="43"/>
      <c r="AG1740" s="43"/>
      <c r="AH1740" s="43"/>
      <c r="AI1740" s="43"/>
      <c r="AJ1740" s="43"/>
      <c r="AK1740" s="43"/>
      <c r="AL1740" s="43"/>
      <c r="AM1740" s="43"/>
      <c r="AN1740" s="43"/>
      <c r="AO1740" s="43"/>
      <c r="AP1740" s="43"/>
      <c r="AQ1740" s="43"/>
      <c r="AR1740" s="261" t="e">
        <v>#N/A</v>
      </c>
    </row>
    <row r="1741" spans="1:44" s="261" customFormat="1">
      <c r="A1741" s="43">
        <v>120375</v>
      </c>
      <c r="B1741" s="43" t="s">
        <v>3767</v>
      </c>
      <c r="C1741" s="43" t="s">
        <v>322</v>
      </c>
      <c r="D1741" s="43" t="s">
        <v>323</v>
      </c>
      <c r="E1741" s="43" t="s">
        <v>323</v>
      </c>
      <c r="F1741" s="43" t="s">
        <v>322</v>
      </c>
      <c r="G1741" s="43" t="s">
        <v>324</v>
      </c>
      <c r="H1741" s="43" t="s">
        <v>324</v>
      </c>
      <c r="I1741" s="43" t="s">
        <v>323</v>
      </c>
      <c r="J1741" s="43" t="s">
        <v>323</v>
      </c>
      <c r="K1741" s="43" t="s">
        <v>324</v>
      </c>
      <c r="L1741" s="43" t="s">
        <v>323</v>
      </c>
      <c r="M1741" s="43"/>
      <c r="N1741" s="43"/>
      <c r="O1741" s="43"/>
      <c r="P1741" s="43"/>
      <c r="Q1741" s="43"/>
      <c r="R1741" s="43"/>
      <c r="S1741" s="43"/>
      <c r="T1741" s="43"/>
      <c r="U1741" s="43"/>
      <c r="V1741" s="43"/>
      <c r="W1741" s="43"/>
      <c r="X1741" s="43"/>
      <c r="Y1741" s="43"/>
      <c r="Z1741" s="43"/>
      <c r="AA1741" s="43"/>
      <c r="AB1741" s="43"/>
      <c r="AC1741" s="43"/>
      <c r="AD1741" s="43"/>
      <c r="AE1741" s="43"/>
      <c r="AF1741" s="43"/>
      <c r="AG1741" s="43"/>
      <c r="AH1741" s="43"/>
      <c r="AI1741" s="43"/>
      <c r="AJ1741" s="43"/>
      <c r="AK1741" s="43"/>
      <c r="AL1741" s="43"/>
      <c r="AM1741" s="43"/>
      <c r="AN1741" s="43"/>
      <c r="AO1741" s="43"/>
      <c r="AP1741" s="43"/>
      <c r="AQ1741" s="43"/>
      <c r="AR1741" s="261" t="e">
        <v>#N/A</v>
      </c>
    </row>
    <row r="1742" spans="1:44" s="261" customFormat="1">
      <c r="A1742" s="43">
        <v>121168</v>
      </c>
      <c r="B1742" s="43" t="s">
        <v>3767</v>
      </c>
      <c r="C1742" s="43" t="s">
        <v>322</v>
      </c>
      <c r="D1742" s="43" t="s">
        <v>322</v>
      </c>
      <c r="E1742" s="43" t="s">
        <v>322</v>
      </c>
      <c r="F1742" s="43" t="s">
        <v>322</v>
      </c>
      <c r="G1742" s="43" t="s">
        <v>322</v>
      </c>
      <c r="H1742" s="43" t="s">
        <v>324</v>
      </c>
      <c r="I1742" s="43" t="s">
        <v>324</v>
      </c>
      <c r="J1742" s="43" t="s">
        <v>324</v>
      </c>
      <c r="K1742" s="43" t="s">
        <v>324</v>
      </c>
      <c r="L1742" s="43" t="s">
        <v>323</v>
      </c>
      <c r="M1742" s="43"/>
      <c r="N1742" s="43"/>
      <c r="O1742" s="43"/>
      <c r="P1742" s="43"/>
      <c r="Q1742" s="43"/>
      <c r="R1742" s="43"/>
      <c r="S1742" s="43"/>
      <c r="T1742" s="43"/>
      <c r="U1742" s="43"/>
      <c r="V1742" s="43"/>
      <c r="W1742" s="43"/>
      <c r="X1742" s="43"/>
      <c r="Y1742" s="43"/>
      <c r="Z1742" s="43"/>
      <c r="AA1742" s="43"/>
      <c r="AB1742" s="43"/>
      <c r="AC1742" s="43"/>
      <c r="AD1742" s="43"/>
      <c r="AE1742" s="43"/>
      <c r="AF1742" s="43"/>
      <c r="AG1742" s="43"/>
      <c r="AH1742" s="43"/>
      <c r="AI1742" s="43"/>
      <c r="AJ1742" s="43"/>
      <c r="AK1742" s="43"/>
      <c r="AL1742" s="43"/>
      <c r="AM1742" s="43"/>
      <c r="AN1742" s="43"/>
      <c r="AO1742" s="43"/>
      <c r="AP1742" s="43"/>
      <c r="AQ1742" s="43"/>
      <c r="AR1742" s="261" t="e">
        <v>#N/A</v>
      </c>
    </row>
    <row r="1743" spans="1:44" s="261" customFormat="1">
      <c r="A1743" s="43">
        <v>121478</v>
      </c>
      <c r="B1743" s="43" t="s">
        <v>3767</v>
      </c>
      <c r="C1743" s="43" t="s">
        <v>322</v>
      </c>
      <c r="D1743" s="43" t="s">
        <v>322</v>
      </c>
      <c r="E1743" s="43" t="s">
        <v>324</v>
      </c>
      <c r="F1743" s="43" t="s">
        <v>324</v>
      </c>
      <c r="G1743" s="43" t="s">
        <v>324</v>
      </c>
      <c r="H1743" s="43" t="s">
        <v>323</v>
      </c>
      <c r="I1743" s="43" t="s">
        <v>323</v>
      </c>
      <c r="J1743" s="43" t="s">
        <v>323</v>
      </c>
      <c r="K1743" s="43" t="s">
        <v>323</v>
      </c>
      <c r="L1743" s="43" t="s">
        <v>324</v>
      </c>
      <c r="M1743" s="43"/>
      <c r="N1743" s="43"/>
      <c r="O1743" s="43"/>
      <c r="P1743" s="43"/>
      <c r="Q1743" s="43"/>
      <c r="R1743" s="43"/>
      <c r="S1743" s="43"/>
      <c r="T1743" s="43"/>
      <c r="U1743" s="43"/>
      <c r="V1743" s="43"/>
      <c r="W1743" s="43"/>
      <c r="X1743" s="43"/>
      <c r="Y1743" s="43"/>
      <c r="Z1743" s="43"/>
      <c r="AA1743" s="43"/>
      <c r="AB1743" s="43"/>
      <c r="AC1743" s="43"/>
      <c r="AD1743" s="43"/>
      <c r="AE1743" s="43"/>
      <c r="AF1743" s="43"/>
      <c r="AG1743" s="43"/>
      <c r="AH1743" s="43"/>
      <c r="AI1743" s="43"/>
      <c r="AJ1743" s="43"/>
      <c r="AK1743" s="43"/>
      <c r="AL1743" s="43"/>
      <c r="AM1743" s="43"/>
      <c r="AN1743" s="43"/>
      <c r="AO1743" s="43"/>
      <c r="AP1743" s="43"/>
      <c r="AQ1743" s="43"/>
      <c r="AR1743" s="261" t="e">
        <v>#N/A</v>
      </c>
    </row>
    <row r="1744" spans="1:44" s="261" customFormat="1">
      <c r="A1744" s="43">
        <v>117987</v>
      </c>
      <c r="B1744" s="43" t="s">
        <v>3767</v>
      </c>
      <c r="C1744" s="43" t="s">
        <v>322</v>
      </c>
      <c r="D1744" s="43" t="s">
        <v>322</v>
      </c>
      <c r="E1744" s="43" t="s">
        <v>323</v>
      </c>
      <c r="F1744" s="43" t="s">
        <v>323</v>
      </c>
      <c r="G1744" s="43" t="s">
        <v>322</v>
      </c>
      <c r="H1744" s="43" t="s">
        <v>323</v>
      </c>
      <c r="I1744" s="43" t="s">
        <v>323</v>
      </c>
      <c r="J1744" s="43" t="s">
        <v>323</v>
      </c>
      <c r="K1744" s="43" t="s">
        <v>323</v>
      </c>
      <c r="L1744" s="43" t="s">
        <v>323</v>
      </c>
      <c r="M1744" s="43"/>
      <c r="N1744" s="43"/>
      <c r="O1744" s="43"/>
      <c r="P1744" s="43"/>
      <c r="Q1744" s="43"/>
      <c r="R1744" s="43"/>
      <c r="S1744" s="43"/>
      <c r="T1744" s="43"/>
      <c r="U1744" s="43"/>
      <c r="V1744" s="43"/>
      <c r="W1744" s="43"/>
      <c r="X1744" s="43"/>
      <c r="Y1744" s="43"/>
      <c r="Z1744" s="43"/>
      <c r="AA1744" s="43"/>
      <c r="AB1744" s="43"/>
      <c r="AC1744" s="43"/>
      <c r="AD1744" s="43"/>
      <c r="AE1744" s="43"/>
      <c r="AF1744" s="43"/>
      <c r="AG1744" s="43"/>
      <c r="AH1744" s="43"/>
      <c r="AI1744" s="43"/>
      <c r="AJ1744" s="43"/>
      <c r="AK1744" s="43"/>
      <c r="AL1744" s="43"/>
      <c r="AM1744" s="43"/>
      <c r="AN1744" s="43"/>
      <c r="AO1744" s="43"/>
      <c r="AP1744" s="43"/>
      <c r="AQ1744" s="43"/>
      <c r="AR1744" s="261" t="e">
        <v>#N/A</v>
      </c>
    </row>
    <row r="1745" spans="1:44" s="261" customFormat="1">
      <c r="A1745" s="43">
        <v>120893</v>
      </c>
      <c r="B1745" s="43" t="s">
        <v>3767</v>
      </c>
      <c r="C1745" s="43" t="s">
        <v>322</v>
      </c>
      <c r="D1745" s="43" t="s">
        <v>323</v>
      </c>
      <c r="E1745" s="43" t="s">
        <v>324</v>
      </c>
      <c r="F1745" s="43" t="s">
        <v>322</v>
      </c>
      <c r="G1745" s="43" t="s">
        <v>324</v>
      </c>
      <c r="H1745" s="43" t="s">
        <v>323</v>
      </c>
      <c r="I1745" s="43" t="s">
        <v>324</v>
      </c>
      <c r="J1745" s="43" t="s">
        <v>323</v>
      </c>
      <c r="K1745" s="43" t="s">
        <v>324</v>
      </c>
      <c r="L1745" s="43" t="s">
        <v>322</v>
      </c>
      <c r="M1745" s="43"/>
      <c r="N1745" s="43"/>
      <c r="O1745" s="43"/>
      <c r="P1745" s="43"/>
      <c r="Q1745" s="43"/>
      <c r="R1745" s="43"/>
      <c r="S1745" s="43"/>
      <c r="T1745" s="43"/>
      <c r="U1745" s="43"/>
      <c r="V1745" s="43"/>
      <c r="W1745" s="43"/>
      <c r="X1745" s="43"/>
      <c r="Y1745" s="43"/>
      <c r="Z1745" s="43"/>
      <c r="AA1745" s="43"/>
      <c r="AB1745" s="43"/>
      <c r="AC1745" s="43"/>
      <c r="AD1745" s="43"/>
      <c r="AE1745" s="43"/>
      <c r="AF1745" s="43"/>
      <c r="AG1745" s="43"/>
      <c r="AH1745" s="43"/>
      <c r="AI1745" s="43"/>
      <c r="AJ1745" s="43"/>
      <c r="AK1745" s="43"/>
      <c r="AL1745" s="43"/>
      <c r="AM1745" s="43"/>
      <c r="AN1745" s="43"/>
      <c r="AO1745" s="43"/>
      <c r="AP1745" s="43"/>
      <c r="AQ1745" s="43"/>
      <c r="AR1745" s="261" t="e">
        <v>#N/A</v>
      </c>
    </row>
    <row r="1746" spans="1:44" s="261" customFormat="1">
      <c r="A1746" s="43">
        <v>117025</v>
      </c>
      <c r="B1746" s="43" t="s">
        <v>3767</v>
      </c>
      <c r="C1746" s="43" t="s">
        <v>322</v>
      </c>
      <c r="D1746" s="43" t="s">
        <v>322</v>
      </c>
      <c r="E1746" s="43" t="s">
        <v>323</v>
      </c>
      <c r="F1746" s="43" t="s">
        <v>322</v>
      </c>
      <c r="G1746" s="43" t="s">
        <v>323</v>
      </c>
      <c r="H1746" s="43" t="s">
        <v>324</v>
      </c>
      <c r="I1746" s="43" t="s">
        <v>323</v>
      </c>
      <c r="J1746" s="43" t="s">
        <v>323</v>
      </c>
      <c r="K1746" s="43" t="s">
        <v>323</v>
      </c>
      <c r="L1746" s="43" t="s">
        <v>323</v>
      </c>
      <c r="M1746" s="43"/>
      <c r="N1746" s="43"/>
      <c r="O1746" s="43"/>
      <c r="P1746" s="43"/>
      <c r="Q1746" s="43"/>
      <c r="R1746" s="43"/>
      <c r="S1746" s="43"/>
      <c r="T1746" s="43"/>
      <c r="U1746" s="43"/>
      <c r="V1746" s="43"/>
      <c r="W1746" s="43"/>
      <c r="X1746" s="43"/>
      <c r="Y1746" s="43"/>
      <c r="Z1746" s="43"/>
      <c r="AA1746" s="43"/>
      <c r="AB1746" s="43"/>
      <c r="AC1746" s="43"/>
      <c r="AD1746" s="43"/>
      <c r="AE1746" s="43"/>
      <c r="AF1746" s="43"/>
      <c r="AG1746" s="43"/>
      <c r="AH1746" s="43"/>
      <c r="AI1746" s="43"/>
      <c r="AJ1746" s="43"/>
      <c r="AK1746" s="43"/>
      <c r="AL1746" s="43"/>
      <c r="AM1746" s="43"/>
      <c r="AN1746" s="43"/>
      <c r="AO1746" s="43"/>
      <c r="AP1746" s="43"/>
      <c r="AQ1746" s="43"/>
      <c r="AR1746" s="261" t="e">
        <v>#N/A</v>
      </c>
    </row>
    <row r="1747" spans="1:44" s="261" customFormat="1">
      <c r="A1747" s="43">
        <v>120187</v>
      </c>
      <c r="B1747" s="43" t="s">
        <v>3767</v>
      </c>
      <c r="C1747" s="43" t="s">
        <v>322</v>
      </c>
      <c r="D1747" s="43" t="s">
        <v>322</v>
      </c>
      <c r="E1747" s="43" t="s">
        <v>323</v>
      </c>
      <c r="F1747" s="43" t="s">
        <v>323</v>
      </c>
      <c r="G1747" s="43" t="s">
        <v>324</v>
      </c>
      <c r="H1747" s="43" t="s">
        <v>323</v>
      </c>
      <c r="I1747" s="43" t="s">
        <v>323</v>
      </c>
      <c r="J1747" s="43" t="s">
        <v>323</v>
      </c>
      <c r="K1747" s="43" t="s">
        <v>323</v>
      </c>
      <c r="L1747" s="43" t="s">
        <v>323</v>
      </c>
      <c r="M1747" s="43"/>
      <c r="N1747" s="43"/>
      <c r="O1747" s="43"/>
      <c r="P1747" s="43"/>
      <c r="Q1747" s="43"/>
      <c r="R1747" s="43"/>
      <c r="S1747" s="43"/>
      <c r="T1747" s="43"/>
      <c r="U1747" s="43"/>
      <c r="V1747" s="43"/>
      <c r="W1747" s="43"/>
      <c r="X1747" s="43"/>
      <c r="Y1747" s="43"/>
      <c r="Z1747" s="43"/>
      <c r="AA1747" s="43"/>
      <c r="AB1747" s="43"/>
      <c r="AC1747" s="43"/>
      <c r="AD1747" s="43"/>
      <c r="AE1747" s="43"/>
      <c r="AF1747" s="43"/>
      <c r="AG1747" s="43"/>
      <c r="AH1747" s="43"/>
      <c r="AI1747" s="43"/>
      <c r="AJ1747" s="43"/>
      <c r="AK1747" s="43"/>
      <c r="AL1747" s="43"/>
      <c r="AM1747" s="43"/>
      <c r="AN1747" s="43"/>
      <c r="AO1747" s="43"/>
      <c r="AP1747" s="43"/>
      <c r="AQ1747" s="43"/>
      <c r="AR1747" s="261" t="e">
        <v>#N/A</v>
      </c>
    </row>
    <row r="1748" spans="1:44" s="261" customFormat="1">
      <c r="A1748" s="43">
        <v>118803</v>
      </c>
      <c r="B1748" s="43" t="s">
        <v>3767</v>
      </c>
      <c r="C1748" s="43" t="s">
        <v>322</v>
      </c>
      <c r="D1748" s="43" t="s">
        <v>322</v>
      </c>
      <c r="E1748" s="43" t="s">
        <v>322</v>
      </c>
      <c r="F1748" s="43" t="s">
        <v>322</v>
      </c>
      <c r="G1748" s="43" t="s">
        <v>322</v>
      </c>
      <c r="H1748" s="43" t="s">
        <v>324</v>
      </c>
      <c r="I1748" s="43" t="s">
        <v>324</v>
      </c>
      <c r="J1748" s="43" t="s">
        <v>324</v>
      </c>
      <c r="K1748" s="43" t="s">
        <v>323</v>
      </c>
      <c r="L1748" s="43" t="s">
        <v>324</v>
      </c>
      <c r="M1748" s="43"/>
      <c r="N1748" s="43"/>
      <c r="O1748" s="43"/>
      <c r="P1748" s="43"/>
      <c r="Q1748" s="43"/>
      <c r="R1748" s="43"/>
      <c r="S1748" s="43"/>
      <c r="T1748" s="43"/>
      <c r="U1748" s="43"/>
      <c r="V1748" s="43"/>
      <c r="W1748" s="43"/>
      <c r="X1748" s="43"/>
      <c r="Y1748" s="43"/>
      <c r="Z1748" s="43"/>
      <c r="AA1748" s="43"/>
      <c r="AB1748" s="43"/>
      <c r="AC1748" s="43"/>
      <c r="AD1748" s="43"/>
      <c r="AE1748" s="43"/>
      <c r="AF1748" s="43"/>
      <c r="AG1748" s="43"/>
      <c r="AH1748" s="43"/>
      <c r="AI1748" s="43"/>
      <c r="AJ1748" s="43"/>
      <c r="AK1748" s="43"/>
      <c r="AL1748" s="43"/>
      <c r="AM1748" s="43"/>
      <c r="AN1748" s="43"/>
      <c r="AO1748" s="43"/>
      <c r="AP1748" s="43"/>
      <c r="AQ1748" s="43"/>
      <c r="AR1748" s="261" t="e">
        <v>#N/A</v>
      </c>
    </row>
    <row r="1749" spans="1:44" s="261" customFormat="1">
      <c r="A1749" s="43">
        <v>120783</v>
      </c>
      <c r="B1749" s="43" t="s">
        <v>3767</v>
      </c>
      <c r="C1749" s="43" t="s">
        <v>322</v>
      </c>
      <c r="D1749" s="43" t="s">
        <v>322</v>
      </c>
      <c r="E1749" s="43" t="s">
        <v>323</v>
      </c>
      <c r="F1749" s="43" t="s">
        <v>324</v>
      </c>
      <c r="G1749" s="43" t="s">
        <v>323</v>
      </c>
      <c r="H1749" s="43" t="s">
        <v>323</v>
      </c>
      <c r="I1749" s="43" t="s">
        <v>323</v>
      </c>
      <c r="J1749" s="43" t="s">
        <v>324</v>
      </c>
      <c r="K1749" s="43" t="s">
        <v>324</v>
      </c>
      <c r="L1749" s="43" t="s">
        <v>322</v>
      </c>
      <c r="M1749" s="43"/>
      <c r="N1749" s="43"/>
      <c r="O1749" s="43"/>
      <c r="P1749" s="43"/>
      <c r="Q1749" s="43"/>
      <c r="R1749" s="43"/>
      <c r="S1749" s="43"/>
      <c r="T1749" s="43"/>
      <c r="U1749" s="43"/>
      <c r="V1749" s="43"/>
      <c r="W1749" s="43"/>
      <c r="X1749" s="43"/>
      <c r="Y1749" s="43"/>
      <c r="Z1749" s="43"/>
      <c r="AA1749" s="43"/>
      <c r="AB1749" s="43"/>
      <c r="AC1749" s="43"/>
      <c r="AD1749" s="43"/>
      <c r="AE1749" s="43"/>
      <c r="AF1749" s="43"/>
      <c r="AG1749" s="43"/>
      <c r="AH1749" s="43"/>
      <c r="AI1749" s="43"/>
      <c r="AJ1749" s="43"/>
      <c r="AK1749" s="43"/>
      <c r="AL1749" s="43"/>
      <c r="AM1749" s="43"/>
      <c r="AN1749" s="43"/>
      <c r="AO1749" s="43"/>
      <c r="AP1749" s="43"/>
      <c r="AQ1749" s="43"/>
      <c r="AR1749" s="261" t="e">
        <v>#N/A</v>
      </c>
    </row>
    <row r="1750" spans="1:44" s="261" customFormat="1">
      <c r="A1750" s="43">
        <v>121479</v>
      </c>
      <c r="B1750" s="43" t="s">
        <v>3767</v>
      </c>
      <c r="C1750" s="43" t="s">
        <v>322</v>
      </c>
      <c r="D1750" s="43" t="s">
        <v>322</v>
      </c>
      <c r="E1750" s="43" t="s">
        <v>322</v>
      </c>
      <c r="F1750" s="43" t="s">
        <v>324</v>
      </c>
      <c r="G1750" s="43" t="s">
        <v>324</v>
      </c>
      <c r="H1750" s="43" t="s">
        <v>324</v>
      </c>
      <c r="I1750" s="43" t="s">
        <v>324</v>
      </c>
      <c r="J1750" s="43" t="s">
        <v>324</v>
      </c>
      <c r="K1750" s="43" t="s">
        <v>324</v>
      </c>
      <c r="L1750" s="43" t="s">
        <v>323</v>
      </c>
      <c r="M1750" s="43"/>
      <c r="N1750" s="43"/>
      <c r="O1750" s="43"/>
      <c r="P1750" s="43"/>
      <c r="Q1750" s="43"/>
      <c r="R1750" s="43"/>
      <c r="S1750" s="43"/>
      <c r="T1750" s="43"/>
      <c r="U1750" s="43"/>
      <c r="V1750" s="43"/>
      <c r="W1750" s="43"/>
      <c r="X1750" s="43"/>
      <c r="Y1750" s="43"/>
      <c r="Z1750" s="43"/>
      <c r="AA1750" s="43"/>
      <c r="AB1750" s="43"/>
      <c r="AC1750" s="43"/>
      <c r="AD1750" s="43"/>
      <c r="AE1750" s="43"/>
      <c r="AF1750" s="43"/>
      <c r="AG1750" s="43"/>
      <c r="AH1750" s="43"/>
      <c r="AI1750" s="43"/>
      <c r="AJ1750" s="43"/>
      <c r="AK1750" s="43"/>
      <c r="AL1750" s="43"/>
      <c r="AM1750" s="43"/>
      <c r="AN1750" s="43"/>
      <c r="AO1750" s="43"/>
      <c r="AP1750" s="43"/>
      <c r="AQ1750" s="43"/>
      <c r="AR1750" s="261" t="e">
        <v>#N/A</v>
      </c>
    </row>
    <row r="1751" spans="1:44" s="261" customFormat="1">
      <c r="A1751" s="43">
        <v>120556</v>
      </c>
      <c r="B1751" s="43" t="s">
        <v>3767</v>
      </c>
      <c r="C1751" s="43" t="s">
        <v>322</v>
      </c>
      <c r="D1751" s="43" t="s">
        <v>324</v>
      </c>
      <c r="E1751" s="43" t="s">
        <v>322</v>
      </c>
      <c r="F1751" s="43" t="s">
        <v>324</v>
      </c>
      <c r="G1751" s="43" t="s">
        <v>324</v>
      </c>
      <c r="H1751" s="43" t="s">
        <v>324</v>
      </c>
      <c r="I1751" s="43" t="s">
        <v>323</v>
      </c>
      <c r="J1751" s="43" t="s">
        <v>323</v>
      </c>
      <c r="K1751" s="43" t="s">
        <v>324</v>
      </c>
      <c r="L1751" s="43" t="s">
        <v>323</v>
      </c>
      <c r="M1751" s="43"/>
      <c r="N1751" s="43"/>
      <c r="O1751" s="43"/>
      <c r="P1751" s="43"/>
      <c r="Q1751" s="43"/>
      <c r="R1751" s="43"/>
      <c r="S1751" s="43"/>
      <c r="T1751" s="43"/>
      <c r="U1751" s="43"/>
      <c r="V1751" s="43"/>
      <c r="W1751" s="43"/>
      <c r="X1751" s="43"/>
      <c r="Y1751" s="43"/>
      <c r="Z1751" s="43"/>
      <c r="AA1751" s="43"/>
      <c r="AB1751" s="43"/>
      <c r="AC1751" s="43"/>
      <c r="AD1751" s="43"/>
      <c r="AE1751" s="43"/>
      <c r="AF1751" s="43"/>
      <c r="AG1751" s="43"/>
      <c r="AH1751" s="43"/>
      <c r="AI1751" s="43"/>
      <c r="AJ1751" s="43"/>
      <c r="AK1751" s="43"/>
      <c r="AL1751" s="43"/>
      <c r="AM1751" s="43"/>
      <c r="AN1751" s="43"/>
      <c r="AO1751" s="43"/>
      <c r="AP1751" s="43"/>
      <c r="AQ1751" s="43"/>
      <c r="AR1751" s="261" t="e">
        <v>#N/A</v>
      </c>
    </row>
    <row r="1752" spans="1:44" s="261" customFormat="1">
      <c r="A1752" s="43">
        <v>120561</v>
      </c>
      <c r="B1752" s="43" t="s">
        <v>3767</v>
      </c>
      <c r="C1752" s="43" t="s">
        <v>322</v>
      </c>
      <c r="D1752" s="43" t="s">
        <v>322</v>
      </c>
      <c r="E1752" s="43" t="s">
        <v>324</v>
      </c>
      <c r="F1752" s="43" t="s">
        <v>323</v>
      </c>
      <c r="G1752" s="43" t="s">
        <v>323</v>
      </c>
      <c r="H1752" s="43" t="s">
        <v>324</v>
      </c>
      <c r="I1752" s="43" t="s">
        <v>323</v>
      </c>
      <c r="J1752" s="43" t="s">
        <v>324</v>
      </c>
      <c r="K1752" s="43" t="s">
        <v>323</v>
      </c>
      <c r="L1752" s="43" t="s">
        <v>323</v>
      </c>
      <c r="M1752" s="43"/>
      <c r="N1752" s="43"/>
      <c r="O1752" s="43"/>
      <c r="P1752" s="43"/>
      <c r="Q1752" s="43"/>
      <c r="R1752" s="43"/>
      <c r="S1752" s="43"/>
      <c r="T1752" s="43"/>
      <c r="U1752" s="43"/>
      <c r="V1752" s="43"/>
      <c r="W1752" s="43"/>
      <c r="X1752" s="43"/>
      <c r="Y1752" s="43"/>
      <c r="Z1752" s="43"/>
      <c r="AA1752" s="43"/>
      <c r="AB1752" s="43"/>
      <c r="AC1752" s="43"/>
      <c r="AD1752" s="43"/>
      <c r="AE1752" s="43"/>
      <c r="AF1752" s="43"/>
      <c r="AG1752" s="43"/>
      <c r="AH1752" s="43"/>
      <c r="AI1752" s="43"/>
      <c r="AJ1752" s="43"/>
      <c r="AK1752" s="43"/>
      <c r="AL1752" s="43"/>
      <c r="AM1752" s="43"/>
      <c r="AN1752" s="43"/>
      <c r="AO1752" s="43"/>
      <c r="AP1752" s="43"/>
      <c r="AQ1752" s="43"/>
      <c r="AR1752" s="261" t="e">
        <v>#N/A</v>
      </c>
    </row>
    <row r="1753" spans="1:44" s="261" customFormat="1">
      <c r="A1753" s="43">
        <v>121049</v>
      </c>
      <c r="B1753" s="43" t="s">
        <v>3767</v>
      </c>
      <c r="C1753" s="43" t="s">
        <v>322</v>
      </c>
      <c r="D1753" s="43" t="s">
        <v>322</v>
      </c>
      <c r="E1753" s="43" t="s">
        <v>322</v>
      </c>
      <c r="F1753" s="43" t="s">
        <v>322</v>
      </c>
      <c r="G1753" s="43" t="s">
        <v>323</v>
      </c>
      <c r="H1753" s="43" t="s">
        <v>323</v>
      </c>
      <c r="I1753" s="43" t="s">
        <v>323</v>
      </c>
      <c r="J1753" s="43" t="s">
        <v>323</v>
      </c>
      <c r="K1753" s="43" t="s">
        <v>323</v>
      </c>
      <c r="L1753" s="43" t="s">
        <v>323</v>
      </c>
      <c r="M1753" s="43"/>
      <c r="N1753" s="43"/>
      <c r="O1753" s="43"/>
      <c r="P1753" s="43"/>
      <c r="Q1753" s="43"/>
      <c r="R1753" s="43"/>
      <c r="S1753" s="43"/>
      <c r="T1753" s="43"/>
      <c r="U1753" s="43"/>
      <c r="V1753" s="43"/>
      <c r="W1753" s="43"/>
      <c r="X1753" s="43"/>
      <c r="Y1753" s="43"/>
      <c r="Z1753" s="43"/>
      <c r="AA1753" s="43"/>
      <c r="AB1753" s="43"/>
      <c r="AC1753" s="43"/>
      <c r="AD1753" s="43"/>
      <c r="AE1753" s="43"/>
      <c r="AF1753" s="43"/>
      <c r="AG1753" s="43"/>
      <c r="AH1753" s="43"/>
      <c r="AI1753" s="43"/>
      <c r="AJ1753" s="43"/>
      <c r="AK1753" s="43"/>
      <c r="AL1753" s="43"/>
      <c r="AM1753" s="43"/>
      <c r="AN1753" s="43"/>
      <c r="AO1753" s="43"/>
      <c r="AP1753" s="43"/>
      <c r="AQ1753" s="43"/>
      <c r="AR1753" s="261" t="e">
        <v>#N/A</v>
      </c>
    </row>
    <row r="1754" spans="1:44" s="261" customFormat="1">
      <c r="A1754" s="43">
        <v>120681</v>
      </c>
      <c r="B1754" s="43" t="s">
        <v>3767</v>
      </c>
      <c r="C1754" s="43" t="s">
        <v>322</v>
      </c>
      <c r="D1754" s="43" t="s">
        <v>324</v>
      </c>
      <c r="E1754" s="43" t="s">
        <v>323</v>
      </c>
      <c r="F1754" s="43" t="s">
        <v>322</v>
      </c>
      <c r="G1754" s="43" t="s">
        <v>322</v>
      </c>
      <c r="H1754" s="43" t="s">
        <v>324</v>
      </c>
      <c r="I1754" s="43" t="s">
        <v>323</v>
      </c>
      <c r="J1754" s="43" t="s">
        <v>324</v>
      </c>
      <c r="K1754" s="43" t="s">
        <v>323</v>
      </c>
      <c r="L1754" s="43" t="s">
        <v>323</v>
      </c>
      <c r="M1754" s="43"/>
      <c r="N1754" s="43"/>
      <c r="O1754" s="43"/>
      <c r="P1754" s="43"/>
      <c r="Q1754" s="43"/>
      <c r="R1754" s="43"/>
      <c r="S1754" s="43"/>
      <c r="T1754" s="43"/>
      <c r="U1754" s="43"/>
      <c r="V1754" s="43"/>
      <c r="W1754" s="43"/>
      <c r="X1754" s="43"/>
      <c r="Y1754" s="43"/>
      <c r="Z1754" s="43"/>
      <c r="AA1754" s="43"/>
      <c r="AB1754" s="43"/>
      <c r="AC1754" s="43"/>
      <c r="AD1754" s="43"/>
      <c r="AE1754" s="43"/>
      <c r="AF1754" s="43"/>
      <c r="AG1754" s="43"/>
      <c r="AH1754" s="43"/>
      <c r="AI1754" s="43"/>
      <c r="AJ1754" s="43"/>
      <c r="AK1754" s="43"/>
      <c r="AL1754" s="43"/>
      <c r="AM1754" s="43"/>
      <c r="AN1754" s="43"/>
      <c r="AO1754" s="43"/>
      <c r="AP1754" s="43"/>
      <c r="AQ1754" s="43"/>
      <c r="AR1754" s="261" t="e">
        <v>#N/A</v>
      </c>
    </row>
    <row r="1755" spans="1:44" s="261" customFormat="1">
      <c r="A1755" s="43">
        <v>120344</v>
      </c>
      <c r="B1755" s="43" t="s">
        <v>3767</v>
      </c>
      <c r="C1755" s="43" t="s">
        <v>322</v>
      </c>
      <c r="D1755" s="43" t="s">
        <v>324</v>
      </c>
      <c r="E1755" s="43" t="s">
        <v>324</v>
      </c>
      <c r="F1755" s="43" t="s">
        <v>322</v>
      </c>
      <c r="G1755" s="43" t="s">
        <v>322</v>
      </c>
      <c r="H1755" s="43" t="s">
        <v>323</v>
      </c>
      <c r="I1755" s="43" t="s">
        <v>323</v>
      </c>
      <c r="J1755" s="43" t="s">
        <v>323</v>
      </c>
      <c r="K1755" s="43" t="s">
        <v>323</v>
      </c>
      <c r="L1755" s="43" t="s">
        <v>323</v>
      </c>
      <c r="M1755" s="43"/>
      <c r="N1755" s="43"/>
      <c r="O1755" s="43"/>
      <c r="P1755" s="43"/>
      <c r="Q1755" s="43"/>
      <c r="R1755" s="43"/>
      <c r="S1755" s="43"/>
      <c r="T1755" s="43"/>
      <c r="U1755" s="43"/>
      <c r="V1755" s="43"/>
      <c r="W1755" s="43"/>
      <c r="X1755" s="43"/>
      <c r="Y1755" s="43"/>
      <c r="Z1755" s="43"/>
      <c r="AA1755" s="43"/>
      <c r="AB1755" s="43"/>
      <c r="AC1755" s="43"/>
      <c r="AD1755" s="43"/>
      <c r="AE1755" s="43"/>
      <c r="AF1755" s="43"/>
      <c r="AG1755" s="43"/>
      <c r="AH1755" s="43"/>
      <c r="AI1755" s="43"/>
      <c r="AJ1755" s="43"/>
      <c r="AK1755" s="43"/>
      <c r="AL1755" s="43"/>
      <c r="AM1755" s="43"/>
      <c r="AN1755" s="43"/>
      <c r="AO1755" s="43"/>
      <c r="AP1755" s="43"/>
      <c r="AQ1755" s="43"/>
      <c r="AR1755" s="261" t="e">
        <v>#N/A</v>
      </c>
    </row>
    <row r="1756" spans="1:44" s="261" customFormat="1">
      <c r="A1756" s="43">
        <v>119764</v>
      </c>
      <c r="B1756" s="43" t="s">
        <v>3767</v>
      </c>
      <c r="C1756" s="43" t="s">
        <v>322</v>
      </c>
      <c r="D1756" s="43" t="s">
        <v>322</v>
      </c>
      <c r="E1756" s="43" t="s">
        <v>322</v>
      </c>
      <c r="F1756" s="43" t="s">
        <v>322</v>
      </c>
      <c r="G1756" s="43" t="s">
        <v>322</v>
      </c>
      <c r="H1756" s="43" t="s">
        <v>323</v>
      </c>
      <c r="I1756" s="43" t="s">
        <v>323</v>
      </c>
      <c r="J1756" s="43" t="s">
        <v>323</v>
      </c>
      <c r="K1756" s="43" t="s">
        <v>323</v>
      </c>
      <c r="L1756" s="43" t="s">
        <v>323</v>
      </c>
      <c r="M1756" s="43"/>
      <c r="N1756" s="43"/>
      <c r="O1756" s="43"/>
      <c r="P1756" s="43"/>
      <c r="Q1756" s="43"/>
      <c r="R1756" s="43"/>
      <c r="S1756" s="43"/>
      <c r="T1756" s="43"/>
      <c r="U1756" s="43"/>
      <c r="V1756" s="43"/>
      <c r="W1756" s="43"/>
      <c r="X1756" s="43"/>
      <c r="Y1756" s="43"/>
      <c r="Z1756" s="43"/>
      <c r="AA1756" s="43"/>
      <c r="AB1756" s="43"/>
      <c r="AC1756" s="43"/>
      <c r="AD1756" s="43"/>
      <c r="AE1756" s="43"/>
      <c r="AF1756" s="43"/>
      <c r="AG1756" s="43"/>
      <c r="AH1756" s="43"/>
      <c r="AI1756" s="43"/>
      <c r="AJ1756" s="43"/>
      <c r="AK1756" s="43"/>
      <c r="AL1756" s="43"/>
      <c r="AM1756" s="43"/>
      <c r="AN1756" s="43"/>
      <c r="AO1756" s="43"/>
      <c r="AP1756" s="43"/>
      <c r="AQ1756" s="43"/>
      <c r="AR1756" s="261" t="e">
        <v>#N/A</v>
      </c>
    </row>
    <row r="1757" spans="1:44" s="261" customFormat="1">
      <c r="A1757" s="43">
        <v>120567</v>
      </c>
      <c r="B1757" s="43" t="s">
        <v>3767</v>
      </c>
      <c r="C1757" s="43" t="s">
        <v>322</v>
      </c>
      <c r="D1757" s="43" t="s">
        <v>324</v>
      </c>
      <c r="E1757" s="43" t="s">
        <v>322</v>
      </c>
      <c r="F1757" s="43" t="s">
        <v>324</v>
      </c>
      <c r="G1757" s="43" t="s">
        <v>324</v>
      </c>
      <c r="H1757" s="43" t="s">
        <v>324</v>
      </c>
      <c r="I1757" s="43" t="s">
        <v>324</v>
      </c>
      <c r="J1757" s="43" t="s">
        <v>323</v>
      </c>
      <c r="K1757" s="43" t="s">
        <v>324</v>
      </c>
      <c r="L1757" s="43" t="s">
        <v>323</v>
      </c>
      <c r="M1757" s="43"/>
      <c r="N1757" s="43"/>
      <c r="O1757" s="43"/>
      <c r="P1757" s="43"/>
      <c r="Q1757" s="43"/>
      <c r="R1757" s="43"/>
      <c r="S1757" s="43"/>
      <c r="T1757" s="43"/>
      <c r="U1757" s="43"/>
      <c r="V1757" s="43"/>
      <c r="W1757" s="43"/>
      <c r="X1757" s="43"/>
      <c r="Y1757" s="43"/>
      <c r="Z1757" s="43"/>
      <c r="AA1757" s="43"/>
      <c r="AB1757" s="43"/>
      <c r="AC1757" s="43"/>
      <c r="AD1757" s="43"/>
      <c r="AE1757" s="43"/>
      <c r="AF1757" s="43"/>
      <c r="AG1757" s="43"/>
      <c r="AH1757" s="43"/>
      <c r="AI1757" s="43"/>
      <c r="AJ1757" s="43"/>
      <c r="AK1757" s="43"/>
      <c r="AL1757" s="43"/>
      <c r="AM1757" s="43"/>
      <c r="AN1757" s="43"/>
      <c r="AO1757" s="43"/>
      <c r="AP1757" s="43"/>
      <c r="AQ1757" s="43"/>
      <c r="AR1757" s="261" t="e">
        <v>#N/A</v>
      </c>
    </row>
    <row r="1758" spans="1:44" s="261" customFormat="1">
      <c r="A1758" s="43">
        <v>121208</v>
      </c>
      <c r="B1758" s="43" t="s">
        <v>3767</v>
      </c>
      <c r="C1758" s="43" t="s">
        <v>322</v>
      </c>
      <c r="D1758" s="43" t="s">
        <v>322</v>
      </c>
      <c r="E1758" s="43" t="s">
        <v>322</v>
      </c>
      <c r="F1758" s="43" t="s">
        <v>322</v>
      </c>
      <c r="G1758" s="43" t="s">
        <v>322</v>
      </c>
      <c r="H1758" s="43" t="s">
        <v>323</v>
      </c>
      <c r="I1758" s="43" t="s">
        <v>323</v>
      </c>
      <c r="J1758" s="43" t="s">
        <v>323</v>
      </c>
      <c r="K1758" s="43" t="s">
        <v>323</v>
      </c>
      <c r="L1758" s="43" t="s">
        <v>323</v>
      </c>
      <c r="M1758" s="43"/>
      <c r="N1758" s="43"/>
      <c r="O1758" s="43"/>
      <c r="P1758" s="43"/>
      <c r="Q1758" s="43"/>
      <c r="R1758" s="43"/>
      <c r="S1758" s="43"/>
      <c r="T1758" s="43"/>
      <c r="U1758" s="43"/>
      <c r="V1758" s="43"/>
      <c r="W1758" s="43"/>
      <c r="X1758" s="43"/>
      <c r="Y1758" s="43"/>
      <c r="Z1758" s="43"/>
      <c r="AA1758" s="43"/>
      <c r="AB1758" s="43"/>
      <c r="AC1758" s="43"/>
      <c r="AD1758" s="43"/>
      <c r="AE1758" s="43"/>
      <c r="AF1758" s="43"/>
      <c r="AG1758" s="43"/>
      <c r="AH1758" s="43"/>
      <c r="AI1758" s="43"/>
      <c r="AJ1758" s="43"/>
      <c r="AK1758" s="43"/>
      <c r="AL1758" s="43"/>
      <c r="AM1758" s="43"/>
      <c r="AN1758" s="43"/>
      <c r="AO1758" s="43"/>
      <c r="AP1758" s="43"/>
      <c r="AQ1758" s="43"/>
      <c r="AR1758" s="261" t="e">
        <v>#N/A</v>
      </c>
    </row>
    <row r="1759" spans="1:44" s="261" customFormat="1">
      <c r="A1759" s="43">
        <v>115739</v>
      </c>
      <c r="B1759" s="43" t="s">
        <v>3767</v>
      </c>
      <c r="C1759" s="43" t="s">
        <v>322</v>
      </c>
      <c r="D1759" s="43" t="s">
        <v>322</v>
      </c>
      <c r="E1759" s="43" t="s">
        <v>322</v>
      </c>
      <c r="F1759" s="43" t="s">
        <v>322</v>
      </c>
      <c r="G1759" s="43" t="s">
        <v>323</v>
      </c>
      <c r="H1759" s="43" t="s">
        <v>323</v>
      </c>
      <c r="I1759" s="43" t="s">
        <v>323</v>
      </c>
      <c r="J1759" s="43" t="s">
        <v>323</v>
      </c>
      <c r="K1759" s="43" t="s">
        <v>323</v>
      </c>
      <c r="L1759" s="43" t="s">
        <v>323</v>
      </c>
      <c r="M1759" s="43"/>
      <c r="N1759" s="43"/>
      <c r="O1759" s="43"/>
      <c r="P1759" s="43"/>
      <c r="Q1759" s="43"/>
      <c r="R1759" s="43"/>
      <c r="S1759" s="43"/>
      <c r="T1759" s="43"/>
      <c r="U1759" s="43"/>
      <c r="V1759" s="43"/>
      <c r="W1759" s="43"/>
      <c r="X1759" s="43"/>
      <c r="Y1759" s="43"/>
      <c r="Z1759" s="43"/>
      <c r="AA1759" s="43"/>
      <c r="AB1759" s="43"/>
      <c r="AC1759" s="43"/>
      <c r="AD1759" s="43"/>
      <c r="AE1759" s="43"/>
      <c r="AF1759" s="43"/>
      <c r="AG1759" s="43"/>
      <c r="AH1759" s="43"/>
      <c r="AI1759" s="43"/>
      <c r="AJ1759" s="43"/>
      <c r="AK1759" s="43"/>
      <c r="AL1759" s="43"/>
      <c r="AM1759" s="43"/>
      <c r="AN1759" s="43"/>
      <c r="AO1759" s="43"/>
      <c r="AP1759" s="43"/>
      <c r="AQ1759" s="43"/>
      <c r="AR1759" s="261" t="e">
        <v>#N/A</v>
      </c>
    </row>
    <row r="1760" spans="1:44" s="261" customFormat="1">
      <c r="A1760" s="43">
        <v>119517</v>
      </c>
      <c r="B1760" s="43" t="s">
        <v>3767</v>
      </c>
      <c r="C1760" s="43" t="s">
        <v>322</v>
      </c>
      <c r="D1760" s="43" t="s">
        <v>324</v>
      </c>
      <c r="E1760" s="43" t="s">
        <v>322</v>
      </c>
      <c r="F1760" s="43" t="s">
        <v>322</v>
      </c>
      <c r="G1760" s="43" t="s">
        <v>324</v>
      </c>
      <c r="H1760" s="43" t="s">
        <v>322</v>
      </c>
      <c r="I1760" s="43" t="s">
        <v>322</v>
      </c>
      <c r="J1760" s="43" t="s">
        <v>322</v>
      </c>
      <c r="K1760" s="43" t="s">
        <v>324</v>
      </c>
      <c r="L1760" s="43" t="s">
        <v>323</v>
      </c>
      <c r="M1760" s="43"/>
      <c r="N1760" s="43"/>
      <c r="O1760" s="43"/>
      <c r="P1760" s="43"/>
      <c r="Q1760" s="43"/>
      <c r="R1760" s="43"/>
      <c r="S1760" s="43"/>
      <c r="T1760" s="43"/>
      <c r="U1760" s="43"/>
      <c r="V1760" s="43"/>
      <c r="W1760" s="43"/>
      <c r="X1760" s="43"/>
      <c r="Y1760" s="43"/>
      <c r="Z1760" s="43"/>
      <c r="AA1760" s="43"/>
      <c r="AB1760" s="43"/>
      <c r="AC1760" s="43"/>
      <c r="AD1760" s="43"/>
      <c r="AE1760" s="43"/>
      <c r="AF1760" s="43"/>
      <c r="AG1760" s="43"/>
      <c r="AH1760" s="43"/>
      <c r="AI1760" s="43"/>
      <c r="AJ1760" s="43"/>
      <c r="AK1760" s="43"/>
      <c r="AL1760" s="43"/>
      <c r="AM1760" s="43"/>
      <c r="AN1760" s="43"/>
      <c r="AO1760" s="43"/>
      <c r="AP1760" s="43"/>
      <c r="AQ1760" s="43"/>
      <c r="AR1760" s="261" t="e">
        <v>#N/A</v>
      </c>
    </row>
    <row r="1761" spans="1:44" s="261" customFormat="1">
      <c r="A1761" s="43">
        <v>120821</v>
      </c>
      <c r="B1761" s="43" t="s">
        <v>3767</v>
      </c>
      <c r="C1761" s="43" t="s">
        <v>322</v>
      </c>
      <c r="D1761" s="43" t="s">
        <v>322</v>
      </c>
      <c r="E1761" s="43" t="s">
        <v>324</v>
      </c>
      <c r="F1761" s="43" t="s">
        <v>324</v>
      </c>
      <c r="G1761" s="43" t="s">
        <v>322</v>
      </c>
      <c r="H1761" s="43" t="s">
        <v>324</v>
      </c>
      <c r="I1761" s="43" t="s">
        <v>323</v>
      </c>
      <c r="J1761" s="43" t="s">
        <v>324</v>
      </c>
      <c r="K1761" s="43" t="s">
        <v>323</v>
      </c>
      <c r="L1761" s="43" t="s">
        <v>324</v>
      </c>
      <c r="M1761" s="43"/>
      <c r="N1761" s="43"/>
      <c r="O1761" s="43"/>
      <c r="P1761" s="43"/>
      <c r="Q1761" s="43"/>
      <c r="R1761" s="43"/>
      <c r="S1761" s="43"/>
      <c r="T1761" s="43"/>
      <c r="U1761" s="43"/>
      <c r="V1761" s="43"/>
      <c r="W1761" s="43"/>
      <c r="X1761" s="43"/>
      <c r="Y1761" s="43"/>
      <c r="Z1761" s="43"/>
      <c r="AA1761" s="43"/>
      <c r="AB1761" s="43"/>
      <c r="AC1761" s="43"/>
      <c r="AD1761" s="43"/>
      <c r="AE1761" s="43"/>
      <c r="AF1761" s="43"/>
      <c r="AG1761" s="43"/>
      <c r="AH1761" s="43"/>
      <c r="AI1761" s="43"/>
      <c r="AJ1761" s="43"/>
      <c r="AK1761" s="43"/>
      <c r="AL1761" s="43"/>
      <c r="AM1761" s="43"/>
      <c r="AN1761" s="43"/>
      <c r="AO1761" s="43"/>
      <c r="AP1761" s="43"/>
      <c r="AQ1761" s="43"/>
      <c r="AR1761" s="261" t="e">
        <v>#N/A</v>
      </c>
    </row>
    <row r="1762" spans="1:44" s="261" customFormat="1">
      <c r="A1762" s="43">
        <v>119794</v>
      </c>
      <c r="B1762" s="43" t="s">
        <v>3767</v>
      </c>
      <c r="C1762" s="43" t="s">
        <v>322</v>
      </c>
      <c r="D1762" s="43" t="s">
        <v>324</v>
      </c>
      <c r="E1762" s="43" t="s">
        <v>324</v>
      </c>
      <c r="F1762" s="43" t="s">
        <v>324</v>
      </c>
      <c r="G1762" s="43" t="s">
        <v>324</v>
      </c>
      <c r="H1762" s="43" t="s">
        <v>324</v>
      </c>
      <c r="I1762" s="43" t="s">
        <v>323</v>
      </c>
      <c r="J1762" s="43" t="s">
        <v>324</v>
      </c>
      <c r="K1762" s="43" t="s">
        <v>324</v>
      </c>
      <c r="L1762" s="43" t="s">
        <v>323</v>
      </c>
      <c r="M1762" s="43"/>
      <c r="N1762" s="43"/>
      <c r="O1762" s="43"/>
      <c r="P1762" s="43"/>
      <c r="Q1762" s="43"/>
      <c r="R1762" s="43"/>
      <c r="S1762" s="43"/>
      <c r="T1762" s="43"/>
      <c r="U1762" s="43"/>
      <c r="V1762" s="43"/>
      <c r="W1762" s="43"/>
      <c r="X1762" s="43"/>
      <c r="Y1762" s="43"/>
      <c r="Z1762" s="43"/>
      <c r="AA1762" s="43"/>
      <c r="AB1762" s="43"/>
      <c r="AC1762" s="43"/>
      <c r="AD1762" s="43"/>
      <c r="AE1762" s="43"/>
      <c r="AF1762" s="43"/>
      <c r="AG1762" s="43"/>
      <c r="AH1762" s="43"/>
      <c r="AI1762" s="43"/>
      <c r="AJ1762" s="43"/>
      <c r="AK1762" s="43"/>
      <c r="AL1762" s="43"/>
      <c r="AM1762" s="43"/>
      <c r="AN1762" s="43"/>
      <c r="AO1762" s="43"/>
      <c r="AP1762" s="43"/>
      <c r="AQ1762" s="43"/>
      <c r="AR1762" s="261" t="e">
        <v>#N/A</v>
      </c>
    </row>
    <row r="1763" spans="1:44" s="261" customFormat="1">
      <c r="A1763" s="43">
        <v>121307</v>
      </c>
      <c r="B1763" s="43" t="s">
        <v>3767</v>
      </c>
      <c r="C1763" s="43" t="s">
        <v>322</v>
      </c>
      <c r="D1763" s="43" t="s">
        <v>324</v>
      </c>
      <c r="E1763" s="43" t="s">
        <v>322</v>
      </c>
      <c r="F1763" s="43" t="s">
        <v>324</v>
      </c>
      <c r="G1763" s="43" t="s">
        <v>322</v>
      </c>
      <c r="H1763" s="43" t="s">
        <v>324</v>
      </c>
      <c r="I1763" s="43" t="s">
        <v>324</v>
      </c>
      <c r="J1763" s="43" t="s">
        <v>322</v>
      </c>
      <c r="K1763" s="43" t="s">
        <v>322</v>
      </c>
      <c r="L1763" s="43" t="s">
        <v>324</v>
      </c>
      <c r="M1763" s="43"/>
      <c r="N1763" s="43"/>
      <c r="O1763" s="43"/>
      <c r="P1763" s="43"/>
      <c r="Q1763" s="43"/>
      <c r="R1763" s="43"/>
      <c r="S1763" s="43"/>
      <c r="T1763" s="43"/>
      <c r="U1763" s="43"/>
      <c r="V1763" s="43"/>
      <c r="W1763" s="43"/>
      <c r="X1763" s="43"/>
      <c r="Y1763" s="43"/>
      <c r="Z1763" s="43"/>
      <c r="AA1763" s="43"/>
      <c r="AB1763" s="43"/>
      <c r="AC1763" s="43"/>
      <c r="AD1763" s="43"/>
      <c r="AE1763" s="43"/>
      <c r="AF1763" s="43"/>
      <c r="AG1763" s="43"/>
      <c r="AH1763" s="43"/>
      <c r="AI1763" s="43"/>
      <c r="AJ1763" s="43"/>
      <c r="AK1763" s="43"/>
      <c r="AL1763" s="43"/>
      <c r="AM1763" s="43"/>
      <c r="AN1763" s="43"/>
      <c r="AO1763" s="43"/>
      <c r="AP1763" s="43"/>
      <c r="AQ1763" s="43"/>
      <c r="AR1763" s="261" t="e">
        <v>#N/A</v>
      </c>
    </row>
    <row r="1764" spans="1:44" s="261" customFormat="1">
      <c r="A1764" s="43">
        <v>115296</v>
      </c>
      <c r="B1764" s="43" t="s">
        <v>3767</v>
      </c>
      <c r="C1764" s="43" t="s">
        <v>322</v>
      </c>
      <c r="D1764" s="43" t="s">
        <v>322</v>
      </c>
      <c r="E1764" s="43" t="s">
        <v>322</v>
      </c>
      <c r="F1764" s="43" t="s">
        <v>322</v>
      </c>
      <c r="G1764" s="43" t="s">
        <v>322</v>
      </c>
      <c r="H1764" s="43" t="s">
        <v>324</v>
      </c>
      <c r="I1764" s="43" t="s">
        <v>323</v>
      </c>
      <c r="J1764" s="43" t="s">
        <v>323</v>
      </c>
      <c r="K1764" s="43" t="s">
        <v>323</v>
      </c>
      <c r="L1764" s="43" t="s">
        <v>323</v>
      </c>
      <c r="M1764" s="43"/>
      <c r="N1764" s="43"/>
      <c r="O1764" s="43"/>
      <c r="P1764" s="43"/>
      <c r="Q1764" s="43"/>
      <c r="R1764" s="43"/>
      <c r="S1764" s="43"/>
      <c r="T1764" s="43"/>
      <c r="U1764" s="43"/>
      <c r="V1764" s="43"/>
      <c r="W1764" s="43"/>
      <c r="X1764" s="43"/>
      <c r="Y1764" s="43"/>
      <c r="Z1764" s="43"/>
      <c r="AA1764" s="43"/>
      <c r="AB1764" s="43"/>
      <c r="AC1764" s="43"/>
      <c r="AD1764" s="43"/>
      <c r="AE1764" s="43"/>
      <c r="AF1764" s="43"/>
      <c r="AG1764" s="43"/>
      <c r="AH1764" s="43"/>
      <c r="AI1764" s="43"/>
      <c r="AJ1764" s="43"/>
      <c r="AK1764" s="43"/>
      <c r="AL1764" s="43"/>
      <c r="AM1764" s="43"/>
      <c r="AN1764" s="43"/>
      <c r="AO1764" s="43"/>
      <c r="AP1764" s="43"/>
      <c r="AQ1764" s="43"/>
      <c r="AR1764" s="261" t="e">
        <v>#N/A</v>
      </c>
    </row>
    <row r="1765" spans="1:44" s="261" customFormat="1">
      <c r="A1765" s="43">
        <v>121504</v>
      </c>
      <c r="B1765" s="43" t="s">
        <v>3767</v>
      </c>
      <c r="C1765" s="43" t="s">
        <v>322</v>
      </c>
      <c r="D1765" s="43" t="s">
        <v>322</v>
      </c>
      <c r="E1765" s="43" t="s">
        <v>324</v>
      </c>
      <c r="F1765" s="43" t="s">
        <v>322</v>
      </c>
      <c r="G1765" s="43" t="s">
        <v>324</v>
      </c>
      <c r="H1765" s="43" t="s">
        <v>324</v>
      </c>
      <c r="I1765" s="43" t="s">
        <v>323</v>
      </c>
      <c r="J1765" s="43" t="s">
        <v>324</v>
      </c>
      <c r="K1765" s="43" t="s">
        <v>324</v>
      </c>
      <c r="L1765" s="43" t="s">
        <v>323</v>
      </c>
      <c r="M1765" s="43"/>
      <c r="N1765" s="43"/>
      <c r="O1765" s="43"/>
      <c r="P1765" s="43"/>
      <c r="Q1765" s="43"/>
      <c r="R1765" s="43"/>
      <c r="S1765" s="43"/>
      <c r="T1765" s="43"/>
      <c r="U1765" s="43"/>
      <c r="V1765" s="43"/>
      <c r="W1765" s="43"/>
      <c r="X1765" s="43"/>
      <c r="Y1765" s="43"/>
      <c r="Z1765" s="43"/>
      <c r="AA1765" s="43"/>
      <c r="AB1765" s="43"/>
      <c r="AC1765" s="43"/>
      <c r="AD1765" s="43"/>
      <c r="AE1765" s="43"/>
      <c r="AF1765" s="43"/>
      <c r="AG1765" s="43"/>
      <c r="AH1765" s="43"/>
      <c r="AI1765" s="43"/>
      <c r="AJ1765" s="43"/>
      <c r="AK1765" s="43"/>
      <c r="AL1765" s="43"/>
      <c r="AM1765" s="43"/>
      <c r="AN1765" s="43"/>
      <c r="AO1765" s="43"/>
      <c r="AP1765" s="43"/>
      <c r="AQ1765" s="43"/>
      <c r="AR1765" s="261" t="e">
        <v>#N/A</v>
      </c>
    </row>
    <row r="1766" spans="1:44" s="261" customFormat="1">
      <c r="A1766" s="43">
        <v>119211</v>
      </c>
      <c r="B1766" s="43" t="s">
        <v>3767</v>
      </c>
      <c r="C1766" s="43" t="s">
        <v>322</v>
      </c>
      <c r="D1766" s="43" t="s">
        <v>322</v>
      </c>
      <c r="E1766" s="43" t="s">
        <v>324</v>
      </c>
      <c r="F1766" s="43" t="s">
        <v>324</v>
      </c>
      <c r="G1766" s="43" t="s">
        <v>323</v>
      </c>
      <c r="H1766" s="43" t="s">
        <v>324</v>
      </c>
      <c r="I1766" s="43" t="s">
        <v>323</v>
      </c>
      <c r="J1766" s="43" t="s">
        <v>323</v>
      </c>
      <c r="K1766" s="43" t="s">
        <v>324</v>
      </c>
      <c r="L1766" s="43" t="s">
        <v>323</v>
      </c>
      <c r="M1766" s="43"/>
      <c r="N1766" s="43"/>
      <c r="O1766" s="43"/>
      <c r="P1766" s="43"/>
      <c r="Q1766" s="43"/>
      <c r="R1766" s="43"/>
      <c r="S1766" s="43"/>
      <c r="T1766" s="43"/>
      <c r="U1766" s="43"/>
      <c r="V1766" s="43"/>
      <c r="W1766" s="43"/>
      <c r="X1766" s="43"/>
      <c r="Y1766" s="43"/>
      <c r="Z1766" s="43"/>
      <c r="AA1766" s="43"/>
      <c r="AB1766" s="43"/>
      <c r="AC1766" s="43"/>
      <c r="AD1766" s="43"/>
      <c r="AE1766" s="43"/>
      <c r="AF1766" s="43"/>
      <c r="AG1766" s="43"/>
      <c r="AH1766" s="43"/>
      <c r="AI1766" s="43"/>
      <c r="AJ1766" s="43"/>
      <c r="AK1766" s="43"/>
      <c r="AL1766" s="43"/>
      <c r="AM1766" s="43"/>
      <c r="AN1766" s="43"/>
      <c r="AO1766" s="43"/>
      <c r="AP1766" s="43"/>
      <c r="AQ1766" s="43"/>
      <c r="AR1766" s="261" t="e">
        <v>#N/A</v>
      </c>
    </row>
    <row r="1767" spans="1:44" s="261" customFormat="1">
      <c r="A1767" s="43">
        <v>120592</v>
      </c>
      <c r="B1767" s="43" t="s">
        <v>3767</v>
      </c>
      <c r="C1767" s="43" t="s">
        <v>322</v>
      </c>
      <c r="D1767" s="43" t="s">
        <v>324</v>
      </c>
      <c r="E1767" s="43" t="s">
        <v>322</v>
      </c>
      <c r="F1767" s="43" t="s">
        <v>324</v>
      </c>
      <c r="G1767" s="43" t="s">
        <v>323</v>
      </c>
      <c r="H1767" s="43" t="s">
        <v>324</v>
      </c>
      <c r="I1767" s="43" t="s">
        <v>324</v>
      </c>
      <c r="J1767" s="43" t="s">
        <v>324</v>
      </c>
      <c r="K1767" s="43" t="s">
        <v>323</v>
      </c>
      <c r="L1767" s="43" t="s">
        <v>324</v>
      </c>
      <c r="M1767" s="43"/>
      <c r="N1767" s="43"/>
      <c r="O1767" s="43"/>
      <c r="P1767" s="43"/>
      <c r="Q1767" s="43"/>
      <c r="R1767" s="43"/>
      <c r="S1767" s="43"/>
      <c r="T1767" s="43"/>
      <c r="U1767" s="43"/>
      <c r="V1767" s="43"/>
      <c r="W1767" s="43"/>
      <c r="X1767" s="43"/>
      <c r="Y1767" s="43"/>
      <c r="Z1767" s="43"/>
      <c r="AA1767" s="43"/>
      <c r="AB1767" s="43"/>
      <c r="AC1767" s="43"/>
      <c r="AD1767" s="43"/>
      <c r="AE1767" s="43"/>
      <c r="AF1767" s="43"/>
      <c r="AG1767" s="43"/>
      <c r="AH1767" s="43"/>
      <c r="AI1767" s="43"/>
      <c r="AJ1767" s="43"/>
      <c r="AK1767" s="43"/>
      <c r="AL1767" s="43"/>
      <c r="AM1767" s="43"/>
      <c r="AN1767" s="43"/>
      <c r="AO1767" s="43"/>
      <c r="AP1767" s="43"/>
      <c r="AQ1767" s="43"/>
      <c r="AR1767" s="261" t="e">
        <v>#N/A</v>
      </c>
    </row>
    <row r="1768" spans="1:44" s="261" customFormat="1">
      <c r="A1768" s="43">
        <v>120598</v>
      </c>
      <c r="B1768" s="43" t="s">
        <v>3767</v>
      </c>
      <c r="C1768" s="43" t="s">
        <v>322</v>
      </c>
      <c r="D1768" s="43" t="s">
        <v>324</v>
      </c>
      <c r="E1768" s="43" t="s">
        <v>323</v>
      </c>
      <c r="F1768" s="43" t="s">
        <v>322</v>
      </c>
      <c r="G1768" s="43" t="s">
        <v>323</v>
      </c>
      <c r="H1768" s="43" t="s">
        <v>323</v>
      </c>
      <c r="I1768" s="43" t="s">
        <v>323</v>
      </c>
      <c r="J1768" s="43" t="s">
        <v>323</v>
      </c>
      <c r="K1768" s="43" t="s">
        <v>323</v>
      </c>
      <c r="L1768" s="43" t="s">
        <v>323</v>
      </c>
      <c r="M1768" s="43"/>
      <c r="N1768" s="43"/>
      <c r="O1768" s="43"/>
      <c r="P1768" s="43"/>
      <c r="Q1768" s="43"/>
      <c r="R1768" s="43"/>
      <c r="S1768" s="43"/>
      <c r="T1768" s="43"/>
      <c r="U1768" s="43"/>
      <c r="V1768" s="43"/>
      <c r="W1768" s="43"/>
      <c r="X1768" s="43"/>
      <c r="Y1768" s="43"/>
      <c r="Z1768" s="43"/>
      <c r="AA1768" s="43"/>
      <c r="AB1768" s="43"/>
      <c r="AC1768" s="43"/>
      <c r="AD1768" s="43"/>
      <c r="AE1768" s="43"/>
      <c r="AF1768" s="43"/>
      <c r="AG1768" s="43"/>
      <c r="AH1768" s="43"/>
      <c r="AI1768" s="43"/>
      <c r="AJ1768" s="43"/>
      <c r="AK1768" s="43"/>
      <c r="AL1768" s="43"/>
      <c r="AM1768" s="43"/>
      <c r="AN1768" s="43"/>
      <c r="AO1768" s="43"/>
      <c r="AP1768" s="43"/>
      <c r="AQ1768" s="43"/>
      <c r="AR1768" s="261" t="e">
        <v>#N/A</v>
      </c>
    </row>
    <row r="1769" spans="1:44" s="261" customFormat="1">
      <c r="A1769" s="43">
        <v>116957</v>
      </c>
      <c r="B1769" s="43" t="s">
        <v>3767</v>
      </c>
      <c r="C1769" s="43" t="s">
        <v>322</v>
      </c>
      <c r="D1769" s="43" t="s">
        <v>322</v>
      </c>
      <c r="E1769" s="43" t="s">
        <v>322</v>
      </c>
      <c r="F1769" s="43" t="s">
        <v>322</v>
      </c>
      <c r="G1769" s="43" t="s">
        <v>323</v>
      </c>
      <c r="H1769" s="43" t="s">
        <v>323</v>
      </c>
      <c r="I1769" s="43" t="s">
        <v>324</v>
      </c>
      <c r="J1769" s="43" t="s">
        <v>323</v>
      </c>
      <c r="K1769" s="43" t="s">
        <v>324</v>
      </c>
      <c r="L1769" s="43" t="s">
        <v>323</v>
      </c>
      <c r="M1769" s="43"/>
      <c r="N1769" s="43"/>
      <c r="O1769" s="43"/>
      <c r="P1769" s="43"/>
      <c r="Q1769" s="43"/>
      <c r="R1769" s="43"/>
      <c r="S1769" s="43"/>
      <c r="T1769" s="43"/>
      <c r="U1769" s="43"/>
      <c r="V1769" s="43"/>
      <c r="W1769" s="43"/>
      <c r="X1769" s="43"/>
      <c r="Y1769" s="43"/>
      <c r="Z1769" s="43"/>
      <c r="AA1769" s="43"/>
      <c r="AB1769" s="43"/>
      <c r="AC1769" s="43"/>
      <c r="AD1769" s="43"/>
      <c r="AE1769" s="43"/>
      <c r="AF1769" s="43"/>
      <c r="AG1769" s="43"/>
      <c r="AH1769" s="43"/>
      <c r="AI1769" s="43"/>
      <c r="AJ1769" s="43"/>
      <c r="AK1769" s="43"/>
      <c r="AL1769" s="43"/>
      <c r="AM1769" s="43"/>
      <c r="AN1769" s="43"/>
      <c r="AO1769" s="43"/>
      <c r="AP1769" s="43"/>
      <c r="AQ1769" s="43"/>
      <c r="AR1769" s="261" t="e">
        <v>#N/A</v>
      </c>
    </row>
    <row r="1770" spans="1:44" s="261" customFormat="1">
      <c r="A1770" s="43">
        <v>121458</v>
      </c>
      <c r="B1770" s="43" t="s">
        <v>3767</v>
      </c>
      <c r="C1770" s="43" t="s">
        <v>322</v>
      </c>
      <c r="D1770" s="43" t="s">
        <v>322</v>
      </c>
      <c r="E1770" s="43" t="s">
        <v>322</v>
      </c>
      <c r="F1770" s="43" t="s">
        <v>324</v>
      </c>
      <c r="G1770" s="43" t="s">
        <v>324</v>
      </c>
      <c r="H1770" s="43" t="s">
        <v>323</v>
      </c>
      <c r="I1770" s="43" t="s">
        <v>323</v>
      </c>
      <c r="J1770" s="43" t="s">
        <v>323</v>
      </c>
      <c r="K1770" s="43" t="s">
        <v>323</v>
      </c>
      <c r="L1770" s="43" t="s">
        <v>323</v>
      </c>
      <c r="M1770" s="43"/>
      <c r="N1770" s="43"/>
      <c r="O1770" s="43"/>
      <c r="P1770" s="43"/>
      <c r="Q1770" s="43"/>
      <c r="R1770" s="43"/>
      <c r="S1770" s="43"/>
      <c r="T1770" s="43"/>
      <c r="U1770" s="43"/>
      <c r="V1770" s="43"/>
      <c r="W1770" s="43"/>
      <c r="X1770" s="43"/>
      <c r="Y1770" s="43"/>
      <c r="Z1770" s="43"/>
      <c r="AA1770" s="43"/>
      <c r="AB1770" s="43"/>
      <c r="AC1770" s="43"/>
      <c r="AD1770" s="43"/>
      <c r="AE1770" s="43"/>
      <c r="AF1770" s="43"/>
      <c r="AG1770" s="43"/>
      <c r="AH1770" s="43"/>
      <c r="AI1770" s="43"/>
      <c r="AJ1770" s="43"/>
      <c r="AK1770" s="43"/>
      <c r="AL1770" s="43"/>
      <c r="AM1770" s="43"/>
      <c r="AN1770" s="43"/>
      <c r="AO1770" s="43"/>
      <c r="AP1770" s="43"/>
      <c r="AQ1770" s="43"/>
      <c r="AR1770" s="261" t="e">
        <v>#N/A</v>
      </c>
    </row>
    <row r="1771" spans="1:44" s="261" customFormat="1">
      <c r="A1771" s="43">
        <v>121254</v>
      </c>
      <c r="B1771" s="43" t="s">
        <v>3767</v>
      </c>
      <c r="C1771" s="43" t="s">
        <v>322</v>
      </c>
      <c r="D1771" s="43" t="s">
        <v>322</v>
      </c>
      <c r="E1771" s="43" t="s">
        <v>322</v>
      </c>
      <c r="F1771" s="43" t="s">
        <v>322</v>
      </c>
      <c r="G1771" s="43" t="s">
        <v>324</v>
      </c>
      <c r="H1771" s="43" t="s">
        <v>324</v>
      </c>
      <c r="I1771" s="43" t="s">
        <v>323</v>
      </c>
      <c r="J1771" s="43" t="s">
        <v>324</v>
      </c>
      <c r="K1771" s="43" t="s">
        <v>324</v>
      </c>
      <c r="L1771" s="43" t="s">
        <v>324</v>
      </c>
      <c r="M1771" s="43"/>
      <c r="N1771" s="43"/>
      <c r="O1771" s="43"/>
      <c r="P1771" s="43"/>
      <c r="Q1771" s="43"/>
      <c r="R1771" s="43"/>
      <c r="S1771" s="43"/>
      <c r="T1771" s="43"/>
      <c r="U1771" s="43"/>
      <c r="V1771" s="43"/>
      <c r="W1771" s="43"/>
      <c r="X1771" s="43"/>
      <c r="Y1771" s="43"/>
      <c r="Z1771" s="43"/>
      <c r="AA1771" s="43"/>
      <c r="AB1771" s="43"/>
      <c r="AC1771" s="43"/>
      <c r="AD1771" s="43"/>
      <c r="AE1771" s="43"/>
      <c r="AF1771" s="43"/>
      <c r="AG1771" s="43"/>
      <c r="AH1771" s="43"/>
      <c r="AI1771" s="43"/>
      <c r="AJ1771" s="43"/>
      <c r="AK1771" s="43"/>
      <c r="AL1771" s="43"/>
      <c r="AM1771" s="43"/>
      <c r="AN1771" s="43"/>
      <c r="AO1771" s="43"/>
      <c r="AP1771" s="43"/>
      <c r="AQ1771" s="43"/>
      <c r="AR1771" s="261" t="e">
        <v>#N/A</v>
      </c>
    </row>
    <row r="1772" spans="1:44" s="261" customFormat="1">
      <c r="A1772" s="43">
        <v>119460</v>
      </c>
      <c r="B1772" s="43" t="s">
        <v>3767</v>
      </c>
      <c r="C1772" s="43" t="s">
        <v>322</v>
      </c>
      <c r="D1772" s="43" t="s">
        <v>322</v>
      </c>
      <c r="E1772" s="43" t="s">
        <v>322</v>
      </c>
      <c r="F1772" s="43" t="s">
        <v>322</v>
      </c>
      <c r="G1772" s="43" t="s">
        <v>324</v>
      </c>
      <c r="H1772" s="43" t="s">
        <v>324</v>
      </c>
      <c r="I1772" s="43" t="s">
        <v>324</v>
      </c>
      <c r="J1772" s="43" t="s">
        <v>322</v>
      </c>
      <c r="K1772" s="43" t="s">
        <v>322</v>
      </c>
      <c r="L1772" s="43" t="s">
        <v>322</v>
      </c>
      <c r="M1772" s="43"/>
      <c r="N1772" s="43"/>
      <c r="O1772" s="43"/>
      <c r="P1772" s="43"/>
      <c r="Q1772" s="43"/>
      <c r="R1772" s="43"/>
      <c r="S1772" s="43"/>
      <c r="T1772" s="43"/>
      <c r="U1772" s="43"/>
      <c r="V1772" s="43"/>
      <c r="W1772" s="43"/>
      <c r="X1772" s="43"/>
      <c r="Y1772" s="43"/>
      <c r="Z1772" s="43"/>
      <c r="AA1772" s="43"/>
      <c r="AB1772" s="43"/>
      <c r="AC1772" s="43"/>
      <c r="AD1772" s="43"/>
      <c r="AE1772" s="43"/>
      <c r="AF1772" s="43"/>
      <c r="AG1772" s="43"/>
      <c r="AH1772" s="43"/>
      <c r="AI1772" s="43"/>
      <c r="AJ1772" s="43"/>
      <c r="AK1772" s="43"/>
      <c r="AL1772" s="43"/>
      <c r="AM1772" s="43"/>
      <c r="AN1772" s="43"/>
      <c r="AO1772" s="43"/>
      <c r="AP1772" s="43"/>
      <c r="AQ1772" s="43"/>
      <c r="AR1772" s="261" t="e">
        <v>#N/A</v>
      </c>
    </row>
    <row r="1773" spans="1:44" s="261" customFormat="1">
      <c r="A1773" s="43">
        <v>118005</v>
      </c>
      <c r="B1773" s="43" t="s">
        <v>3767</v>
      </c>
      <c r="C1773" s="43" t="s">
        <v>322</v>
      </c>
      <c r="D1773" s="43" t="s">
        <v>322</v>
      </c>
      <c r="E1773" s="43" t="s">
        <v>322</v>
      </c>
      <c r="F1773" s="43" t="s">
        <v>324</v>
      </c>
      <c r="G1773" s="43" t="s">
        <v>324</v>
      </c>
      <c r="H1773" s="43" t="s">
        <v>323</v>
      </c>
      <c r="I1773" s="43" t="s">
        <v>323</v>
      </c>
      <c r="J1773" s="43" t="s">
        <v>324</v>
      </c>
      <c r="K1773" s="43" t="s">
        <v>323</v>
      </c>
      <c r="L1773" s="43" t="s">
        <v>323</v>
      </c>
      <c r="M1773" s="43"/>
      <c r="N1773" s="43"/>
      <c r="O1773" s="43"/>
      <c r="P1773" s="43"/>
      <c r="Q1773" s="43"/>
      <c r="R1773" s="43"/>
      <c r="S1773" s="43"/>
      <c r="T1773" s="43"/>
      <c r="U1773" s="43"/>
      <c r="V1773" s="43"/>
      <c r="W1773" s="43"/>
      <c r="X1773" s="43"/>
      <c r="Y1773" s="43"/>
      <c r="Z1773" s="43"/>
      <c r="AA1773" s="43"/>
      <c r="AB1773" s="43"/>
      <c r="AC1773" s="43"/>
      <c r="AD1773" s="43"/>
      <c r="AE1773" s="43"/>
      <c r="AF1773" s="43"/>
      <c r="AG1773" s="43"/>
      <c r="AH1773" s="43"/>
      <c r="AI1773" s="43"/>
      <c r="AJ1773" s="43"/>
      <c r="AK1773" s="43"/>
      <c r="AL1773" s="43"/>
      <c r="AM1773" s="43"/>
      <c r="AN1773" s="43"/>
      <c r="AO1773" s="43"/>
      <c r="AP1773" s="43"/>
      <c r="AQ1773" s="43"/>
      <c r="AR1773" s="261" t="e">
        <v>#N/A</v>
      </c>
    </row>
    <row r="1774" spans="1:44" s="261" customFormat="1">
      <c r="A1774" s="43">
        <v>119612</v>
      </c>
      <c r="B1774" s="43" t="s">
        <v>3767</v>
      </c>
      <c r="C1774" s="43" t="s">
        <v>322</v>
      </c>
      <c r="D1774" s="43" t="s">
        <v>322</v>
      </c>
      <c r="E1774" s="43" t="s">
        <v>322</v>
      </c>
      <c r="F1774" s="43" t="s">
        <v>322</v>
      </c>
      <c r="G1774" s="43" t="s">
        <v>323</v>
      </c>
      <c r="H1774" s="43" t="s">
        <v>323</v>
      </c>
      <c r="I1774" s="43" t="s">
        <v>323</v>
      </c>
      <c r="J1774" s="43" t="s">
        <v>323</v>
      </c>
      <c r="K1774" s="43" t="s">
        <v>323</v>
      </c>
      <c r="L1774" s="43" t="s">
        <v>323</v>
      </c>
      <c r="M1774" s="43"/>
      <c r="N1774" s="43"/>
      <c r="O1774" s="43"/>
      <c r="P1774" s="43"/>
      <c r="Q1774" s="43"/>
      <c r="R1774" s="43"/>
      <c r="S1774" s="43"/>
      <c r="T1774" s="43"/>
      <c r="U1774" s="43"/>
      <c r="V1774" s="43"/>
      <c r="W1774" s="43"/>
      <c r="X1774" s="43"/>
      <c r="Y1774" s="43"/>
      <c r="Z1774" s="43"/>
      <c r="AA1774" s="43"/>
      <c r="AB1774" s="43"/>
      <c r="AC1774" s="43"/>
      <c r="AD1774" s="43"/>
      <c r="AE1774" s="43"/>
      <c r="AF1774" s="43"/>
      <c r="AG1774" s="43"/>
      <c r="AH1774" s="43"/>
      <c r="AI1774" s="43"/>
      <c r="AJ1774" s="43"/>
      <c r="AK1774" s="43"/>
      <c r="AL1774" s="43"/>
      <c r="AM1774" s="43"/>
      <c r="AN1774" s="43"/>
      <c r="AO1774" s="43"/>
      <c r="AP1774" s="43"/>
      <c r="AQ1774" s="43"/>
      <c r="AR1774" s="261" t="e">
        <v>#N/A</v>
      </c>
    </row>
    <row r="1775" spans="1:44" s="261" customFormat="1">
      <c r="A1775" s="43">
        <v>119341</v>
      </c>
      <c r="B1775" s="43" t="s">
        <v>3767</v>
      </c>
      <c r="C1775" s="43" t="s">
        <v>322</v>
      </c>
      <c r="D1775" s="43" t="s">
        <v>324</v>
      </c>
      <c r="E1775" s="43" t="s">
        <v>322</v>
      </c>
      <c r="F1775" s="43" t="s">
        <v>324</v>
      </c>
      <c r="G1775" s="43" t="s">
        <v>324</v>
      </c>
      <c r="H1775" s="43" t="s">
        <v>324</v>
      </c>
      <c r="I1775" s="43" t="s">
        <v>324</v>
      </c>
      <c r="J1775" s="43" t="s">
        <v>322</v>
      </c>
      <c r="K1775" s="43" t="s">
        <v>324</v>
      </c>
      <c r="L1775" s="43" t="s">
        <v>324</v>
      </c>
      <c r="M1775" s="43"/>
      <c r="N1775" s="43"/>
      <c r="O1775" s="43"/>
      <c r="P1775" s="43"/>
      <c r="Q1775" s="43"/>
      <c r="R1775" s="43"/>
      <c r="S1775" s="43"/>
      <c r="T1775" s="43"/>
      <c r="U1775" s="43"/>
      <c r="V1775" s="43"/>
      <c r="W1775" s="43"/>
      <c r="X1775" s="43"/>
      <c r="Y1775" s="43"/>
      <c r="Z1775" s="43"/>
      <c r="AA1775" s="43"/>
      <c r="AB1775" s="43"/>
      <c r="AC1775" s="43"/>
      <c r="AD1775" s="43"/>
      <c r="AE1775" s="43"/>
      <c r="AF1775" s="43"/>
      <c r="AG1775" s="43"/>
      <c r="AH1775" s="43"/>
      <c r="AI1775" s="43"/>
      <c r="AJ1775" s="43"/>
      <c r="AK1775" s="43"/>
      <c r="AL1775" s="43"/>
      <c r="AM1775" s="43"/>
      <c r="AN1775" s="43"/>
      <c r="AO1775" s="43"/>
      <c r="AP1775" s="43"/>
      <c r="AQ1775" s="43"/>
      <c r="AR1775" s="261" t="e">
        <v>#N/A</v>
      </c>
    </row>
    <row r="1776" spans="1:44" s="261" customFormat="1">
      <c r="A1776" s="43">
        <v>119811</v>
      </c>
      <c r="B1776" s="43" t="s">
        <v>3767</v>
      </c>
      <c r="C1776" s="43" t="s">
        <v>322</v>
      </c>
      <c r="D1776" s="43" t="s">
        <v>322</v>
      </c>
      <c r="E1776" s="43" t="s">
        <v>322</v>
      </c>
      <c r="F1776" s="43" t="s">
        <v>324</v>
      </c>
      <c r="G1776" s="43" t="s">
        <v>324</v>
      </c>
      <c r="H1776" s="43" t="s">
        <v>324</v>
      </c>
      <c r="I1776" s="43" t="s">
        <v>323</v>
      </c>
      <c r="J1776" s="43" t="s">
        <v>323</v>
      </c>
      <c r="K1776" s="43" t="s">
        <v>324</v>
      </c>
      <c r="L1776" s="43" t="s">
        <v>324</v>
      </c>
      <c r="M1776" s="43"/>
      <c r="N1776" s="43"/>
      <c r="O1776" s="43"/>
      <c r="P1776" s="43"/>
      <c r="Q1776" s="43"/>
      <c r="R1776" s="43"/>
      <c r="S1776" s="43"/>
      <c r="T1776" s="43"/>
      <c r="U1776" s="43"/>
      <c r="V1776" s="43"/>
      <c r="W1776" s="43"/>
      <c r="X1776" s="43"/>
      <c r="Y1776" s="43"/>
      <c r="Z1776" s="43"/>
      <c r="AA1776" s="43"/>
      <c r="AB1776" s="43"/>
      <c r="AC1776" s="43"/>
      <c r="AD1776" s="43"/>
      <c r="AE1776" s="43"/>
      <c r="AF1776" s="43"/>
      <c r="AG1776" s="43"/>
      <c r="AH1776" s="43"/>
      <c r="AI1776" s="43"/>
      <c r="AJ1776" s="43"/>
      <c r="AK1776" s="43"/>
      <c r="AL1776" s="43"/>
      <c r="AM1776" s="43"/>
      <c r="AN1776" s="43"/>
      <c r="AO1776" s="43"/>
      <c r="AP1776" s="43"/>
      <c r="AQ1776" s="43"/>
      <c r="AR1776" s="261" t="e">
        <v>#N/A</v>
      </c>
    </row>
    <row r="1777" spans="1:44" s="261" customFormat="1">
      <c r="A1777" s="43">
        <v>120183</v>
      </c>
      <c r="B1777" s="43" t="s">
        <v>3767</v>
      </c>
      <c r="C1777" s="43" t="s">
        <v>322</v>
      </c>
      <c r="D1777" s="43" t="s">
        <v>324</v>
      </c>
      <c r="E1777" s="43" t="s">
        <v>323</v>
      </c>
      <c r="F1777" s="43" t="s">
        <v>323</v>
      </c>
      <c r="G1777" s="43" t="s">
        <v>324</v>
      </c>
      <c r="H1777" s="43" t="s">
        <v>323</v>
      </c>
      <c r="I1777" s="43" t="s">
        <v>323</v>
      </c>
      <c r="J1777" s="43" t="s">
        <v>323</v>
      </c>
      <c r="K1777" s="43" t="s">
        <v>323</v>
      </c>
      <c r="L1777" s="43" t="s">
        <v>323</v>
      </c>
      <c r="M1777" s="43"/>
      <c r="N1777" s="43"/>
      <c r="O1777" s="43"/>
      <c r="P1777" s="43"/>
      <c r="Q1777" s="43"/>
      <c r="R1777" s="43"/>
      <c r="S1777" s="43"/>
      <c r="T1777" s="43"/>
      <c r="U1777" s="43"/>
      <c r="V1777" s="43"/>
      <c r="W1777" s="43"/>
      <c r="X1777" s="43"/>
      <c r="Y1777" s="43"/>
      <c r="Z1777" s="43"/>
      <c r="AA1777" s="43"/>
      <c r="AB1777" s="43"/>
      <c r="AC1777" s="43"/>
      <c r="AD1777" s="43"/>
      <c r="AE1777" s="43"/>
      <c r="AF1777" s="43"/>
      <c r="AG1777" s="43"/>
      <c r="AH1777" s="43"/>
      <c r="AI1777" s="43"/>
      <c r="AJ1777" s="43"/>
      <c r="AK1777" s="43"/>
      <c r="AL1777" s="43"/>
      <c r="AM1777" s="43"/>
      <c r="AN1777" s="43"/>
      <c r="AO1777" s="43"/>
      <c r="AP1777" s="43"/>
      <c r="AQ1777" s="43"/>
      <c r="AR1777" s="261" t="e">
        <v>#N/A</v>
      </c>
    </row>
    <row r="1778" spans="1:44" s="261" customFormat="1">
      <c r="A1778" s="43">
        <v>119194</v>
      </c>
      <c r="B1778" s="43" t="s">
        <v>3767</v>
      </c>
      <c r="C1778" s="43" t="s">
        <v>322</v>
      </c>
      <c r="D1778" s="43" t="s">
        <v>322</v>
      </c>
      <c r="E1778" s="43" t="s">
        <v>322</v>
      </c>
      <c r="F1778" s="43" t="s">
        <v>322</v>
      </c>
      <c r="G1778" s="43" t="s">
        <v>324</v>
      </c>
      <c r="H1778" s="43" t="s">
        <v>324</v>
      </c>
      <c r="I1778" s="43" t="s">
        <v>323</v>
      </c>
      <c r="J1778" s="43" t="s">
        <v>323</v>
      </c>
      <c r="K1778" s="43" t="s">
        <v>323</v>
      </c>
      <c r="L1778" s="43" t="s">
        <v>323</v>
      </c>
      <c r="M1778" s="43"/>
      <c r="N1778" s="43"/>
      <c r="O1778" s="43"/>
      <c r="P1778" s="43"/>
      <c r="Q1778" s="43"/>
      <c r="R1778" s="43"/>
      <c r="S1778" s="43"/>
      <c r="T1778" s="43"/>
      <c r="U1778" s="43"/>
      <c r="V1778" s="43"/>
      <c r="W1778" s="43"/>
      <c r="X1778" s="43"/>
      <c r="Y1778" s="43"/>
      <c r="Z1778" s="43"/>
      <c r="AA1778" s="43"/>
      <c r="AB1778" s="43"/>
      <c r="AC1778" s="43"/>
      <c r="AD1778" s="43"/>
      <c r="AE1778" s="43"/>
      <c r="AF1778" s="43"/>
      <c r="AG1778" s="43"/>
      <c r="AH1778" s="43"/>
      <c r="AI1778" s="43"/>
      <c r="AJ1778" s="43"/>
      <c r="AK1778" s="43"/>
      <c r="AL1778" s="43"/>
      <c r="AM1778" s="43"/>
      <c r="AN1778" s="43"/>
      <c r="AO1778" s="43"/>
      <c r="AP1778" s="43"/>
      <c r="AQ1778" s="43"/>
      <c r="AR1778" s="261" t="e">
        <v>#N/A</v>
      </c>
    </row>
    <row r="1779" spans="1:44" s="261" customFormat="1">
      <c r="A1779" s="43">
        <v>121191</v>
      </c>
      <c r="B1779" s="43" t="s">
        <v>3767</v>
      </c>
      <c r="C1779" s="43" t="s">
        <v>322</v>
      </c>
      <c r="D1779" s="43" t="s">
        <v>324</v>
      </c>
      <c r="E1779" s="43" t="s">
        <v>324</v>
      </c>
      <c r="F1779" s="43" t="s">
        <v>322</v>
      </c>
      <c r="G1779" s="43" t="s">
        <v>324</v>
      </c>
      <c r="H1779" s="43" t="s">
        <v>323</v>
      </c>
      <c r="I1779" s="43" t="s">
        <v>323</v>
      </c>
      <c r="J1779" s="43" t="s">
        <v>323</v>
      </c>
      <c r="K1779" s="43" t="s">
        <v>323</v>
      </c>
      <c r="L1779" s="43" t="s">
        <v>323</v>
      </c>
      <c r="M1779" s="43"/>
      <c r="N1779" s="43"/>
      <c r="O1779" s="43"/>
      <c r="P1779" s="43"/>
      <c r="Q1779" s="43"/>
      <c r="R1779" s="43"/>
      <c r="S1779" s="43"/>
      <c r="T1779" s="43"/>
      <c r="U1779" s="43"/>
      <c r="V1779" s="43"/>
      <c r="W1779" s="43"/>
      <c r="X1779" s="43"/>
      <c r="Y1779" s="43"/>
      <c r="Z1779" s="43"/>
      <c r="AA1779" s="43"/>
      <c r="AB1779" s="43"/>
      <c r="AC1779" s="43"/>
      <c r="AD1779" s="43"/>
      <c r="AE1779" s="43"/>
      <c r="AF1779" s="43"/>
      <c r="AG1779" s="43"/>
      <c r="AH1779" s="43"/>
      <c r="AI1779" s="43"/>
      <c r="AJ1779" s="43"/>
      <c r="AK1779" s="43"/>
      <c r="AL1779" s="43"/>
      <c r="AM1779" s="43"/>
      <c r="AN1779" s="43"/>
      <c r="AO1779" s="43"/>
      <c r="AP1779" s="43"/>
      <c r="AQ1779" s="43"/>
      <c r="AR1779" s="261" t="e">
        <v>#N/A</v>
      </c>
    </row>
    <row r="1780" spans="1:44" s="261" customFormat="1">
      <c r="A1780" s="43">
        <v>121449</v>
      </c>
      <c r="B1780" s="43" t="s">
        <v>3767</v>
      </c>
      <c r="C1780" s="43" t="s">
        <v>322</v>
      </c>
      <c r="D1780" s="43" t="s">
        <v>324</v>
      </c>
      <c r="E1780" s="43" t="s">
        <v>322</v>
      </c>
      <c r="F1780" s="43" t="s">
        <v>323</v>
      </c>
      <c r="G1780" s="43" t="s">
        <v>324</v>
      </c>
      <c r="H1780" s="43" t="s">
        <v>323</v>
      </c>
      <c r="I1780" s="43" t="s">
        <v>323</v>
      </c>
      <c r="J1780" s="43" t="s">
        <v>323</v>
      </c>
      <c r="K1780" s="43" t="s">
        <v>323</v>
      </c>
      <c r="L1780" s="43" t="s">
        <v>323</v>
      </c>
      <c r="M1780" s="43"/>
      <c r="N1780" s="43"/>
      <c r="O1780" s="43"/>
      <c r="P1780" s="43"/>
      <c r="Q1780" s="43"/>
      <c r="R1780" s="43"/>
      <c r="S1780" s="43"/>
      <c r="T1780" s="43"/>
      <c r="U1780" s="43"/>
      <c r="V1780" s="43"/>
      <c r="W1780" s="43"/>
      <c r="X1780" s="43"/>
      <c r="Y1780" s="43"/>
      <c r="Z1780" s="43"/>
      <c r="AA1780" s="43"/>
      <c r="AB1780" s="43"/>
      <c r="AC1780" s="43"/>
      <c r="AD1780" s="43"/>
      <c r="AE1780" s="43"/>
      <c r="AF1780" s="43"/>
      <c r="AG1780" s="43"/>
      <c r="AH1780" s="43"/>
      <c r="AI1780" s="43"/>
      <c r="AJ1780" s="43"/>
      <c r="AK1780" s="43"/>
      <c r="AL1780" s="43"/>
      <c r="AM1780" s="43"/>
      <c r="AN1780" s="43"/>
      <c r="AO1780" s="43"/>
      <c r="AP1780" s="43"/>
      <c r="AQ1780" s="43"/>
      <c r="AR1780" s="261" t="e">
        <v>#N/A</v>
      </c>
    </row>
    <row r="1781" spans="1:44" s="261" customFormat="1">
      <c r="A1781" s="43">
        <v>121082</v>
      </c>
      <c r="B1781" s="43" t="s">
        <v>3767</v>
      </c>
      <c r="C1781" s="43" t="s">
        <v>322</v>
      </c>
      <c r="D1781" s="43" t="s">
        <v>322</v>
      </c>
      <c r="E1781" s="43" t="s">
        <v>324</v>
      </c>
      <c r="F1781" s="43" t="s">
        <v>322</v>
      </c>
      <c r="G1781" s="43" t="s">
        <v>324</v>
      </c>
      <c r="H1781" s="43" t="s">
        <v>323</v>
      </c>
      <c r="I1781" s="43" t="s">
        <v>323</v>
      </c>
      <c r="J1781" s="43" t="s">
        <v>323</v>
      </c>
      <c r="K1781" s="43" t="s">
        <v>323</v>
      </c>
      <c r="L1781" s="43" t="s">
        <v>323</v>
      </c>
      <c r="M1781" s="43"/>
      <c r="N1781" s="43"/>
      <c r="O1781" s="43"/>
      <c r="P1781" s="43"/>
      <c r="Q1781" s="43"/>
      <c r="R1781" s="43"/>
      <c r="S1781" s="43"/>
      <c r="T1781" s="43"/>
      <c r="U1781" s="43"/>
      <c r="V1781" s="43"/>
      <c r="W1781" s="43"/>
      <c r="X1781" s="43"/>
      <c r="Y1781" s="43"/>
      <c r="Z1781" s="43"/>
      <c r="AA1781" s="43"/>
      <c r="AB1781" s="43"/>
      <c r="AC1781" s="43"/>
      <c r="AD1781" s="43"/>
      <c r="AE1781" s="43"/>
      <c r="AF1781" s="43"/>
      <c r="AG1781" s="43"/>
      <c r="AH1781" s="43"/>
      <c r="AI1781" s="43"/>
      <c r="AJ1781" s="43"/>
      <c r="AK1781" s="43"/>
      <c r="AL1781" s="43"/>
      <c r="AM1781" s="43"/>
      <c r="AN1781" s="43"/>
      <c r="AO1781" s="43"/>
      <c r="AP1781" s="43"/>
      <c r="AQ1781" s="43"/>
      <c r="AR1781" s="261" t="e">
        <v>#N/A</v>
      </c>
    </row>
    <row r="1782" spans="1:44" s="261" customFormat="1">
      <c r="A1782" s="43">
        <v>119253</v>
      </c>
      <c r="B1782" s="43" t="s">
        <v>3767</v>
      </c>
      <c r="C1782" s="43" t="s">
        <v>322</v>
      </c>
      <c r="D1782" s="43" t="s">
        <v>322</v>
      </c>
      <c r="E1782" s="43" t="s">
        <v>322</v>
      </c>
      <c r="F1782" s="43" t="s">
        <v>322</v>
      </c>
      <c r="G1782" s="43" t="s">
        <v>322</v>
      </c>
      <c r="H1782" s="43" t="s">
        <v>323</v>
      </c>
      <c r="I1782" s="43" t="s">
        <v>324</v>
      </c>
      <c r="J1782" s="43" t="s">
        <v>323</v>
      </c>
      <c r="K1782" s="43" t="s">
        <v>323</v>
      </c>
      <c r="L1782" s="43" t="s">
        <v>323</v>
      </c>
      <c r="M1782" s="43"/>
      <c r="N1782" s="43"/>
      <c r="O1782" s="43"/>
      <c r="P1782" s="43"/>
      <c r="Q1782" s="43"/>
      <c r="R1782" s="43"/>
      <c r="S1782" s="43"/>
      <c r="T1782" s="43"/>
      <c r="U1782" s="43"/>
      <c r="V1782" s="43"/>
      <c r="W1782" s="43"/>
      <c r="X1782" s="43"/>
      <c r="Y1782" s="43"/>
      <c r="Z1782" s="43"/>
      <c r="AA1782" s="43"/>
      <c r="AB1782" s="43"/>
      <c r="AC1782" s="43"/>
      <c r="AD1782" s="43"/>
      <c r="AE1782" s="43"/>
      <c r="AF1782" s="43"/>
      <c r="AG1782" s="43"/>
      <c r="AH1782" s="43"/>
      <c r="AI1782" s="43"/>
      <c r="AJ1782" s="43"/>
      <c r="AK1782" s="43"/>
      <c r="AL1782" s="43"/>
      <c r="AM1782" s="43"/>
      <c r="AN1782" s="43"/>
      <c r="AO1782" s="43"/>
      <c r="AP1782" s="43"/>
      <c r="AQ1782" s="43"/>
      <c r="AR1782" s="261" t="e">
        <v>#N/A</v>
      </c>
    </row>
    <row r="1783" spans="1:44" s="261" customFormat="1">
      <c r="A1783" s="43">
        <v>121528</v>
      </c>
      <c r="B1783" s="43" t="s">
        <v>3767</v>
      </c>
      <c r="C1783" s="43" t="s">
        <v>323</v>
      </c>
      <c r="D1783" s="43" t="s">
        <v>324</v>
      </c>
      <c r="E1783" s="43" t="s">
        <v>324</v>
      </c>
      <c r="F1783" s="43" t="s">
        <v>324</v>
      </c>
      <c r="G1783" s="43" t="s">
        <v>323</v>
      </c>
      <c r="H1783" s="43" t="s">
        <v>323</v>
      </c>
      <c r="I1783" s="43" t="s">
        <v>323</v>
      </c>
      <c r="J1783" s="43" t="s">
        <v>323</v>
      </c>
      <c r="K1783" s="43" t="s">
        <v>323</v>
      </c>
      <c r="L1783" s="43" t="s">
        <v>323</v>
      </c>
      <c r="M1783" s="43"/>
      <c r="N1783" s="43"/>
      <c r="O1783" s="43"/>
      <c r="P1783" s="43"/>
      <c r="Q1783" s="43"/>
      <c r="R1783" s="43"/>
      <c r="S1783" s="43"/>
      <c r="T1783" s="43"/>
      <c r="U1783" s="43"/>
      <c r="V1783" s="43"/>
      <c r="W1783" s="43"/>
      <c r="X1783" s="43"/>
      <c r="Y1783" s="43"/>
      <c r="Z1783" s="43"/>
      <c r="AA1783" s="43"/>
      <c r="AB1783" s="43"/>
      <c r="AC1783" s="43"/>
      <c r="AD1783" s="43"/>
      <c r="AE1783" s="43"/>
      <c r="AF1783" s="43"/>
      <c r="AG1783" s="43"/>
      <c r="AH1783" s="43"/>
      <c r="AI1783" s="43"/>
      <c r="AJ1783" s="43"/>
      <c r="AK1783" s="43"/>
      <c r="AL1783" s="43"/>
      <c r="AM1783" s="43"/>
      <c r="AN1783" s="43"/>
      <c r="AO1783" s="43"/>
      <c r="AP1783" s="43"/>
      <c r="AQ1783" s="43"/>
      <c r="AR1783" s="261" t="e">
        <v>#N/A</v>
      </c>
    </row>
    <row r="1784" spans="1:44" s="261" customFormat="1">
      <c r="A1784" s="43">
        <v>117528</v>
      </c>
      <c r="B1784" s="43" t="s">
        <v>3767</v>
      </c>
      <c r="C1784" s="43" t="s">
        <v>322</v>
      </c>
      <c r="D1784" s="43" t="s">
        <v>324</v>
      </c>
      <c r="E1784" s="43" t="s">
        <v>323</v>
      </c>
      <c r="F1784" s="43" t="s">
        <v>322</v>
      </c>
      <c r="G1784" s="43" t="s">
        <v>323</v>
      </c>
      <c r="H1784" s="43" t="s">
        <v>323</v>
      </c>
      <c r="I1784" s="43" t="s">
        <v>324</v>
      </c>
      <c r="J1784" s="43" t="s">
        <v>324</v>
      </c>
      <c r="K1784" s="43" t="s">
        <v>324</v>
      </c>
      <c r="L1784" s="43" t="s">
        <v>323</v>
      </c>
      <c r="M1784" s="43"/>
      <c r="N1784" s="43"/>
      <c r="O1784" s="43"/>
      <c r="P1784" s="43"/>
      <c r="Q1784" s="43"/>
      <c r="R1784" s="43"/>
      <c r="S1784" s="43"/>
      <c r="T1784" s="43"/>
      <c r="U1784" s="43"/>
      <c r="V1784" s="43"/>
      <c r="W1784" s="43"/>
      <c r="X1784" s="43"/>
      <c r="Y1784" s="43"/>
      <c r="Z1784" s="43"/>
      <c r="AA1784" s="43"/>
      <c r="AB1784" s="43"/>
      <c r="AC1784" s="43"/>
      <c r="AD1784" s="43"/>
      <c r="AE1784" s="43"/>
      <c r="AF1784" s="43"/>
      <c r="AG1784" s="43"/>
      <c r="AH1784" s="43"/>
      <c r="AI1784" s="43"/>
      <c r="AJ1784" s="43"/>
      <c r="AK1784" s="43"/>
      <c r="AL1784" s="43"/>
      <c r="AM1784" s="43"/>
      <c r="AN1784" s="43"/>
      <c r="AO1784" s="43"/>
      <c r="AP1784" s="43"/>
      <c r="AQ1784" s="43"/>
      <c r="AR1784" s="261" t="e">
        <v>#N/A</v>
      </c>
    </row>
    <row r="1785" spans="1:44" s="261" customFormat="1">
      <c r="A1785" s="43">
        <v>117604</v>
      </c>
      <c r="B1785" s="43" t="s">
        <v>3767</v>
      </c>
      <c r="C1785" s="43" t="s">
        <v>324</v>
      </c>
      <c r="D1785" s="43" t="s">
        <v>324</v>
      </c>
      <c r="E1785" s="43" t="s">
        <v>324</v>
      </c>
      <c r="F1785" s="43" t="s">
        <v>323</v>
      </c>
      <c r="G1785" s="43" t="s">
        <v>324</v>
      </c>
      <c r="H1785" s="43" t="s">
        <v>323</v>
      </c>
      <c r="I1785" s="43" t="s">
        <v>323</v>
      </c>
      <c r="J1785" s="43" t="s">
        <v>323</v>
      </c>
      <c r="K1785" s="43" t="s">
        <v>323</v>
      </c>
      <c r="L1785" s="43" t="s">
        <v>323</v>
      </c>
      <c r="M1785" s="43"/>
      <c r="N1785" s="43"/>
      <c r="O1785" s="43"/>
      <c r="P1785" s="43"/>
      <c r="Q1785" s="43"/>
      <c r="R1785" s="43"/>
      <c r="S1785" s="43"/>
      <c r="T1785" s="43"/>
      <c r="U1785" s="43"/>
      <c r="V1785" s="43"/>
      <c r="W1785" s="43"/>
      <c r="X1785" s="43"/>
      <c r="Y1785" s="43"/>
      <c r="Z1785" s="43"/>
      <c r="AA1785" s="43"/>
      <c r="AB1785" s="43"/>
      <c r="AC1785" s="43"/>
      <c r="AD1785" s="43"/>
      <c r="AE1785" s="43"/>
      <c r="AF1785" s="43"/>
      <c r="AG1785" s="43"/>
      <c r="AH1785" s="43"/>
      <c r="AI1785" s="43"/>
      <c r="AJ1785" s="43"/>
      <c r="AK1785" s="43"/>
      <c r="AL1785" s="43"/>
      <c r="AM1785" s="43"/>
      <c r="AN1785" s="43"/>
      <c r="AO1785" s="43"/>
      <c r="AP1785" s="43"/>
      <c r="AQ1785" s="43"/>
      <c r="AR1785" s="261" t="e">
        <v>#N/A</v>
      </c>
    </row>
    <row r="1786" spans="1:44" s="261" customFormat="1">
      <c r="A1786" s="43">
        <v>117518</v>
      </c>
      <c r="B1786" s="43" t="s">
        <v>3767</v>
      </c>
      <c r="C1786" s="43" t="s">
        <v>324</v>
      </c>
      <c r="D1786" s="43" t="s">
        <v>324</v>
      </c>
      <c r="E1786" s="43" t="s">
        <v>323</v>
      </c>
      <c r="F1786" s="43" t="s">
        <v>324</v>
      </c>
      <c r="G1786" s="43" t="s">
        <v>323</v>
      </c>
      <c r="H1786" s="43" t="s">
        <v>323</v>
      </c>
      <c r="I1786" s="43" t="s">
        <v>324</v>
      </c>
      <c r="J1786" s="43" t="s">
        <v>324</v>
      </c>
      <c r="K1786" s="43" t="s">
        <v>323</v>
      </c>
      <c r="L1786" s="43" t="s">
        <v>323</v>
      </c>
      <c r="M1786" s="43"/>
      <c r="N1786" s="43"/>
      <c r="O1786" s="43"/>
      <c r="P1786" s="43"/>
      <c r="Q1786" s="43"/>
      <c r="R1786" s="43"/>
      <c r="S1786" s="43"/>
      <c r="T1786" s="43"/>
      <c r="U1786" s="43"/>
      <c r="V1786" s="43"/>
      <c r="W1786" s="43"/>
      <c r="X1786" s="43"/>
      <c r="Y1786" s="43"/>
      <c r="Z1786" s="43"/>
      <c r="AA1786" s="43"/>
      <c r="AB1786" s="43"/>
      <c r="AC1786" s="43"/>
      <c r="AD1786" s="43"/>
      <c r="AE1786" s="43"/>
      <c r="AF1786" s="43"/>
      <c r="AG1786" s="43"/>
      <c r="AH1786" s="43"/>
      <c r="AI1786" s="43"/>
      <c r="AJ1786" s="43"/>
      <c r="AK1786" s="43"/>
      <c r="AL1786" s="43"/>
      <c r="AM1786" s="43"/>
      <c r="AN1786" s="43"/>
      <c r="AO1786" s="43"/>
      <c r="AP1786" s="43"/>
      <c r="AQ1786" s="43"/>
      <c r="AR1786" s="261" t="e">
        <v>#N/A</v>
      </c>
    </row>
    <row r="1787" spans="1:44" s="261" customFormat="1">
      <c r="A1787" s="43">
        <v>117619</v>
      </c>
      <c r="B1787" s="43" t="s">
        <v>3767</v>
      </c>
      <c r="C1787" s="43" t="s">
        <v>324</v>
      </c>
      <c r="D1787" s="43" t="s">
        <v>322</v>
      </c>
      <c r="E1787" s="43" t="s">
        <v>322</v>
      </c>
      <c r="F1787" s="43" t="s">
        <v>322</v>
      </c>
      <c r="G1787" s="43" t="s">
        <v>323</v>
      </c>
      <c r="H1787" s="43" t="s">
        <v>323</v>
      </c>
      <c r="I1787" s="43" t="s">
        <v>322</v>
      </c>
      <c r="J1787" s="43" t="s">
        <v>322</v>
      </c>
      <c r="K1787" s="43" t="s">
        <v>323</v>
      </c>
      <c r="L1787" s="43" t="s">
        <v>323</v>
      </c>
      <c r="M1787" s="43"/>
      <c r="N1787" s="43"/>
      <c r="O1787" s="43"/>
      <c r="P1787" s="43"/>
      <c r="Q1787" s="43"/>
      <c r="R1787" s="43"/>
      <c r="S1787" s="43"/>
      <c r="T1787" s="43"/>
      <c r="U1787" s="43"/>
      <c r="V1787" s="43"/>
      <c r="W1787" s="43"/>
      <c r="X1787" s="43"/>
      <c r="Y1787" s="43"/>
      <c r="Z1787" s="43"/>
      <c r="AA1787" s="43"/>
      <c r="AB1787" s="43"/>
      <c r="AC1787" s="43"/>
      <c r="AD1787" s="43"/>
      <c r="AE1787" s="43"/>
      <c r="AF1787" s="43"/>
      <c r="AG1787" s="43"/>
      <c r="AH1787" s="43"/>
      <c r="AI1787" s="43"/>
      <c r="AJ1787" s="43"/>
      <c r="AK1787" s="43"/>
      <c r="AL1787" s="43"/>
      <c r="AM1787" s="43"/>
      <c r="AN1787" s="43"/>
      <c r="AO1787" s="43"/>
      <c r="AP1787" s="43"/>
      <c r="AQ1787" s="43"/>
      <c r="AR1787" s="261" t="e">
        <v>#N/A</v>
      </c>
    </row>
    <row r="1788" spans="1:44" s="261" customFormat="1">
      <c r="A1788" s="43">
        <v>117583</v>
      </c>
      <c r="B1788" s="43" t="s">
        <v>3767</v>
      </c>
      <c r="C1788" s="43" t="s">
        <v>324</v>
      </c>
      <c r="D1788" s="43" t="s">
        <v>322</v>
      </c>
      <c r="E1788" s="43" t="s">
        <v>322</v>
      </c>
      <c r="F1788" s="43" t="s">
        <v>324</v>
      </c>
      <c r="G1788" s="43" t="s">
        <v>322</v>
      </c>
      <c r="H1788" s="43" t="s">
        <v>324</v>
      </c>
      <c r="I1788" s="43" t="s">
        <v>324</v>
      </c>
      <c r="J1788" s="43" t="s">
        <v>323</v>
      </c>
      <c r="K1788" s="43" t="s">
        <v>324</v>
      </c>
      <c r="L1788" s="43" t="s">
        <v>323</v>
      </c>
      <c r="M1788" s="43"/>
      <c r="N1788" s="43"/>
      <c r="O1788" s="43"/>
      <c r="P1788" s="43"/>
      <c r="Q1788" s="43"/>
      <c r="R1788" s="43"/>
      <c r="S1788" s="43"/>
      <c r="T1788" s="43"/>
      <c r="U1788" s="43"/>
      <c r="V1788" s="43"/>
      <c r="W1788" s="43"/>
      <c r="X1788" s="43"/>
      <c r="Y1788" s="43"/>
      <c r="Z1788" s="43"/>
      <c r="AA1788" s="43"/>
      <c r="AB1788" s="43"/>
      <c r="AC1788" s="43"/>
      <c r="AD1788" s="43"/>
      <c r="AE1788" s="43"/>
      <c r="AF1788" s="43"/>
      <c r="AG1788" s="43"/>
      <c r="AH1788" s="43"/>
      <c r="AI1788" s="43"/>
      <c r="AJ1788" s="43"/>
      <c r="AK1788" s="43"/>
      <c r="AL1788" s="43"/>
      <c r="AM1788" s="43"/>
      <c r="AN1788" s="43"/>
      <c r="AO1788" s="43"/>
      <c r="AP1788" s="43"/>
      <c r="AQ1788" s="43"/>
      <c r="AR1788" s="261" t="e">
        <v>#N/A</v>
      </c>
    </row>
    <row r="1789" spans="1:44" s="261" customFormat="1">
      <c r="A1789" s="43">
        <v>117667</v>
      </c>
      <c r="B1789" s="43" t="s">
        <v>3767</v>
      </c>
      <c r="C1789" s="43" t="s">
        <v>324</v>
      </c>
      <c r="D1789" s="43" t="s">
        <v>322</v>
      </c>
      <c r="E1789" s="43" t="s">
        <v>322</v>
      </c>
      <c r="F1789" s="43" t="s">
        <v>324</v>
      </c>
      <c r="G1789" s="43" t="s">
        <v>324</v>
      </c>
      <c r="H1789" s="43" t="s">
        <v>322</v>
      </c>
      <c r="I1789" s="43" t="s">
        <v>324</v>
      </c>
      <c r="J1789" s="43" t="s">
        <v>324</v>
      </c>
      <c r="K1789" s="43" t="s">
        <v>324</v>
      </c>
      <c r="L1789" s="43" t="s">
        <v>323</v>
      </c>
      <c r="M1789" s="43"/>
      <c r="N1789" s="43"/>
      <c r="O1789" s="43"/>
      <c r="P1789" s="43"/>
      <c r="Q1789" s="43"/>
      <c r="R1789" s="43"/>
      <c r="S1789" s="43"/>
      <c r="T1789" s="43"/>
      <c r="U1789" s="43"/>
      <c r="V1789" s="43"/>
      <c r="W1789" s="43"/>
      <c r="X1789" s="43"/>
      <c r="Y1789" s="43"/>
      <c r="Z1789" s="43"/>
      <c r="AA1789" s="43"/>
      <c r="AB1789" s="43"/>
      <c r="AC1789" s="43"/>
      <c r="AD1789" s="43"/>
      <c r="AE1789" s="43"/>
      <c r="AF1789" s="43"/>
      <c r="AG1789" s="43"/>
      <c r="AH1789" s="43"/>
      <c r="AI1789" s="43"/>
      <c r="AJ1789" s="43"/>
      <c r="AK1789" s="43"/>
      <c r="AL1789" s="43"/>
      <c r="AM1789" s="43"/>
      <c r="AN1789" s="43"/>
      <c r="AO1789" s="43"/>
      <c r="AP1789" s="43"/>
      <c r="AQ1789" s="43"/>
      <c r="AR1789" s="261" t="e">
        <v>#N/A</v>
      </c>
    </row>
    <row r="1790" spans="1:44" s="261" customFormat="1">
      <c r="A1790" s="43">
        <v>113609</v>
      </c>
      <c r="B1790" s="43" t="s">
        <v>3767</v>
      </c>
      <c r="C1790" s="43" t="s">
        <v>324</v>
      </c>
      <c r="D1790" s="43" t="s">
        <v>322</v>
      </c>
      <c r="E1790" s="43" t="s">
        <v>323</v>
      </c>
      <c r="F1790" s="43" t="s">
        <v>322</v>
      </c>
      <c r="G1790" s="43" t="s">
        <v>322</v>
      </c>
      <c r="H1790" s="43" t="s">
        <v>323</v>
      </c>
      <c r="I1790" s="43" t="s">
        <v>323</v>
      </c>
      <c r="J1790" s="43" t="s">
        <v>322</v>
      </c>
      <c r="K1790" s="43" t="s">
        <v>324</v>
      </c>
      <c r="L1790" s="43" t="s">
        <v>322</v>
      </c>
      <c r="M1790" s="43" t="s">
        <v>323</v>
      </c>
      <c r="N1790" s="43" t="s">
        <v>323</v>
      </c>
      <c r="O1790" s="43" t="s">
        <v>323</v>
      </c>
      <c r="P1790" s="43" t="s">
        <v>323</v>
      </c>
      <c r="Q1790" s="43" t="s">
        <v>323</v>
      </c>
      <c r="R1790" s="43" t="s">
        <v>323</v>
      </c>
      <c r="S1790" s="43" t="s">
        <v>323</v>
      </c>
      <c r="T1790" s="43" t="s">
        <v>323</v>
      </c>
      <c r="U1790" s="43" t="s">
        <v>323</v>
      </c>
      <c r="V1790" s="43" t="s">
        <v>323</v>
      </c>
      <c r="W1790" s="43"/>
      <c r="X1790" s="43"/>
      <c r="Y1790" s="43"/>
      <c r="Z1790" s="43"/>
      <c r="AA1790" s="43"/>
      <c r="AB1790" s="43"/>
      <c r="AC1790" s="43"/>
      <c r="AD1790" s="43"/>
      <c r="AE1790" s="43"/>
      <c r="AF1790" s="43"/>
      <c r="AG1790" s="43"/>
      <c r="AH1790" s="43"/>
      <c r="AI1790" s="43"/>
      <c r="AJ1790" s="43"/>
      <c r="AK1790" s="43"/>
      <c r="AL1790" s="43"/>
      <c r="AM1790" s="43"/>
      <c r="AN1790" s="43"/>
      <c r="AO1790" s="43"/>
      <c r="AP1790" s="43"/>
      <c r="AQ1790" s="43"/>
      <c r="AR1790" s="261" t="e">
        <v>#N/A</v>
      </c>
    </row>
    <row r="1791" spans="1:44" s="261" customFormat="1">
      <c r="A1791" s="43">
        <v>118137</v>
      </c>
      <c r="B1791" s="43" t="s">
        <v>3767</v>
      </c>
      <c r="C1791" s="43" t="s">
        <v>324</v>
      </c>
      <c r="D1791" s="43" t="s">
        <v>322</v>
      </c>
      <c r="E1791" s="43" t="s">
        <v>324</v>
      </c>
      <c r="F1791" s="43" t="s">
        <v>322</v>
      </c>
      <c r="G1791" s="43" t="s">
        <v>323</v>
      </c>
      <c r="H1791" s="43" t="s">
        <v>324</v>
      </c>
      <c r="I1791" s="43" t="s">
        <v>324</v>
      </c>
      <c r="J1791" s="43" t="s">
        <v>323</v>
      </c>
      <c r="K1791" s="43" t="s">
        <v>323</v>
      </c>
      <c r="L1791" s="43" t="s">
        <v>324</v>
      </c>
      <c r="M1791" s="43"/>
      <c r="N1791" s="43"/>
      <c r="O1791" s="43"/>
      <c r="P1791" s="43"/>
      <c r="Q1791" s="43"/>
      <c r="R1791" s="43"/>
      <c r="S1791" s="43"/>
      <c r="T1791" s="43"/>
      <c r="U1791" s="43"/>
      <c r="V1791" s="43"/>
      <c r="W1791" s="43"/>
      <c r="X1791" s="43"/>
      <c r="Y1791" s="43"/>
      <c r="Z1791" s="43"/>
      <c r="AA1791" s="43"/>
      <c r="AB1791" s="43"/>
      <c r="AC1791" s="43"/>
      <c r="AD1791" s="43"/>
      <c r="AE1791" s="43"/>
      <c r="AF1791" s="43"/>
      <c r="AG1791" s="43"/>
      <c r="AH1791" s="43"/>
      <c r="AI1791" s="43"/>
      <c r="AJ1791" s="43"/>
      <c r="AK1791" s="43"/>
      <c r="AL1791" s="43"/>
      <c r="AM1791" s="43"/>
      <c r="AN1791" s="43"/>
      <c r="AO1791" s="43"/>
      <c r="AP1791" s="43"/>
      <c r="AQ1791" s="43"/>
      <c r="AR1791" s="261" t="e">
        <v>#N/A</v>
      </c>
    </row>
  </sheetData>
  <sheetProtection password="DA6D" sheet="1" objects="1" scenarios="1" selectLockedCells="1" selectUnlockedCells="1"/>
  <conditionalFormatting sqref="A1105:A1107">
    <cfRule type="duplicateValues" dxfId="26" priority="8"/>
  </conditionalFormatting>
  <conditionalFormatting sqref="A7772:A1048576 A244:A1791">
    <cfRule type="duplicateValues" dxfId="25" priority="7"/>
  </conditionalFormatting>
  <conditionalFormatting sqref="A1108:A1111">
    <cfRule type="duplicateValues" dxfId="24" priority="9"/>
  </conditionalFormatting>
  <conditionalFormatting sqref="A3468:A7771">
    <cfRule type="duplicateValues" dxfId="23" priority="4"/>
  </conditionalFormatting>
  <conditionalFormatting sqref="A244:A1048576">
    <cfRule type="duplicateValues" dxfId="22" priority="3"/>
  </conditionalFormatting>
  <conditionalFormatting sqref="A1792:AQ1048576 A244:A1791 C244:AQ1791">
    <cfRule type="cellIs" dxfId="21" priority="2" operator="equal">
      <formula>"tt"</formula>
    </cfRule>
  </conditionalFormatting>
  <conditionalFormatting sqref="A1:A243">
    <cfRule type="duplicateValues" dxfId="20" priority="1"/>
  </conditionalFormatting>
  <conditionalFormatting sqref="A1792:A3467">
    <cfRule type="duplicateValues" dxfId="19" priority="13"/>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ورقة2"/>
  <dimension ref="A1:V23"/>
  <sheetViews>
    <sheetView showGridLines="0" rightToLeft="1" tabSelected="1" workbookViewId="0">
      <selection activeCell="B8" sqref="B8:I12"/>
    </sheetView>
  </sheetViews>
  <sheetFormatPr defaultColWidth="9" defaultRowHeight="18"/>
  <cols>
    <col min="1" max="1" width="2.25" style="203" customWidth="1"/>
    <col min="2" max="2" width="4.375" style="203" customWidth="1"/>
    <col min="3" max="6" width="9" style="203"/>
    <col min="7" max="7" width="1.375" style="203" customWidth="1"/>
    <col min="8" max="8" width="12.75" style="203" customWidth="1"/>
    <col min="9" max="9" width="16.875" style="203" customWidth="1"/>
    <col min="10" max="10" width="5" style="203" customWidth="1"/>
    <col min="11" max="11" width="9" style="203" customWidth="1"/>
    <col min="12" max="12" width="2.75" style="203" customWidth="1"/>
    <col min="13" max="13" width="9" style="203"/>
    <col min="14" max="14" width="9" style="203" customWidth="1"/>
    <col min="15" max="15" width="3.375" style="203" customWidth="1"/>
    <col min="16" max="17" width="9" style="203"/>
    <col min="18" max="18" width="4.75" style="203" customWidth="1"/>
    <col min="19" max="19" width="2" style="203" customWidth="1"/>
    <col min="20" max="20" width="8.875" style="203" customWidth="1"/>
    <col min="21" max="21" width="15.375" style="203" customWidth="1"/>
    <col min="22" max="16384" width="9" style="203"/>
  </cols>
  <sheetData>
    <row r="1" spans="1:22" ht="28.5" thickBot="1">
      <c r="B1" s="311" t="s">
        <v>816</v>
      </c>
      <c r="C1" s="311"/>
      <c r="D1" s="311"/>
      <c r="E1" s="311"/>
      <c r="F1" s="311"/>
      <c r="G1" s="311"/>
      <c r="H1" s="311"/>
      <c r="I1" s="311"/>
      <c r="J1" s="311"/>
      <c r="K1" s="311"/>
      <c r="L1" s="311"/>
      <c r="M1" s="311"/>
      <c r="N1" s="311"/>
      <c r="O1" s="311"/>
      <c r="P1" s="311"/>
      <c r="Q1" s="311"/>
      <c r="R1" s="311"/>
      <c r="S1" s="311"/>
      <c r="T1" s="311"/>
      <c r="U1" s="311"/>
    </row>
    <row r="2" spans="1:22" ht="19.5" customHeight="1" thickBot="1">
      <c r="B2" s="312" t="s">
        <v>314</v>
      </c>
      <c r="C2" s="312"/>
      <c r="D2" s="312"/>
      <c r="E2" s="312"/>
      <c r="F2" s="312"/>
      <c r="G2" s="312"/>
      <c r="H2" s="312"/>
      <c r="I2" s="312"/>
      <c r="J2" s="204"/>
      <c r="K2" s="313" t="s">
        <v>817</v>
      </c>
      <c r="L2" s="314"/>
      <c r="M2" s="314"/>
      <c r="N2" s="314"/>
      <c r="O2" s="314"/>
      <c r="P2" s="314"/>
      <c r="Q2" s="314"/>
      <c r="R2" s="314"/>
      <c r="S2" s="314"/>
      <c r="T2" s="317" t="s">
        <v>818</v>
      </c>
      <c r="U2" s="318"/>
    </row>
    <row r="3" spans="1:22" ht="22.5" customHeight="1" thickBot="1">
      <c r="A3" s="205">
        <v>1</v>
      </c>
      <c r="B3" s="321" t="s">
        <v>819</v>
      </c>
      <c r="C3" s="322"/>
      <c r="D3" s="322"/>
      <c r="E3" s="322"/>
      <c r="F3" s="322"/>
      <c r="G3" s="322"/>
      <c r="H3" s="322"/>
      <c r="I3" s="323"/>
      <c r="K3" s="315"/>
      <c r="L3" s="316"/>
      <c r="M3" s="316"/>
      <c r="N3" s="316"/>
      <c r="O3" s="316"/>
      <c r="P3" s="316"/>
      <c r="Q3" s="316"/>
      <c r="R3" s="316"/>
      <c r="S3" s="316"/>
      <c r="T3" s="319"/>
      <c r="U3" s="320"/>
    </row>
    <row r="4" spans="1:22" ht="22.5" customHeight="1" thickBot="1">
      <c r="A4" s="205">
        <v>2</v>
      </c>
      <c r="B4" s="330" t="s">
        <v>820</v>
      </c>
      <c r="C4" s="331"/>
      <c r="D4" s="331"/>
      <c r="E4" s="331"/>
      <c r="F4" s="331"/>
      <c r="G4" s="331"/>
      <c r="H4" s="331"/>
      <c r="I4" s="332"/>
      <c r="K4" s="283" t="s">
        <v>16</v>
      </c>
      <c r="L4" s="284"/>
      <c r="M4" s="284"/>
      <c r="N4" s="284"/>
      <c r="O4" s="284"/>
      <c r="P4" s="284"/>
      <c r="Q4" s="284"/>
      <c r="R4" s="284"/>
      <c r="S4" s="285"/>
      <c r="T4" s="324">
        <v>1</v>
      </c>
      <c r="U4" s="325"/>
    </row>
    <row r="5" spans="1:22" ht="22.5" customHeight="1" thickBot="1">
      <c r="A5" s="205"/>
      <c r="B5" s="326" t="s">
        <v>821</v>
      </c>
      <c r="C5" s="327"/>
      <c r="D5" s="327"/>
      <c r="E5" s="327"/>
      <c r="F5" s="327"/>
      <c r="G5" s="327"/>
      <c r="H5" s="327"/>
      <c r="I5" s="206"/>
      <c r="K5" s="328" t="s">
        <v>822</v>
      </c>
      <c r="L5" s="329"/>
      <c r="M5" s="329"/>
      <c r="N5" s="329"/>
      <c r="O5" s="329"/>
      <c r="P5" s="329"/>
      <c r="Q5" s="329"/>
      <c r="R5" s="329"/>
      <c r="S5" s="329"/>
      <c r="T5" s="324">
        <v>1</v>
      </c>
      <c r="U5" s="325"/>
    </row>
    <row r="6" spans="1:22" ht="22.5" customHeight="1" thickBot="1">
      <c r="A6" s="205"/>
      <c r="B6" s="333" t="s">
        <v>823</v>
      </c>
      <c r="C6" s="334"/>
      <c r="D6" s="334"/>
      <c r="E6" s="334"/>
      <c r="F6" s="334"/>
      <c r="G6" s="334"/>
      <c r="H6" s="334"/>
      <c r="I6" s="335"/>
      <c r="K6" s="328" t="s">
        <v>824</v>
      </c>
      <c r="L6" s="329"/>
      <c r="M6" s="329"/>
      <c r="N6" s="329"/>
      <c r="O6" s="329"/>
      <c r="P6" s="329"/>
      <c r="Q6" s="329"/>
      <c r="R6" s="329"/>
      <c r="S6" s="329"/>
      <c r="T6" s="336" t="s">
        <v>825</v>
      </c>
      <c r="U6" s="337"/>
    </row>
    <row r="7" spans="1:22" ht="22.5" customHeight="1" thickBot="1">
      <c r="A7" s="205">
        <v>3</v>
      </c>
      <c r="B7" s="326" t="s">
        <v>317</v>
      </c>
      <c r="C7" s="327"/>
      <c r="D7" s="327"/>
      <c r="E7" s="327"/>
      <c r="F7" s="327"/>
      <c r="G7" s="327"/>
      <c r="H7" s="267" t="s">
        <v>315</v>
      </c>
      <c r="I7" s="268"/>
      <c r="K7" s="269" t="s">
        <v>826</v>
      </c>
      <c r="L7" s="270"/>
      <c r="M7" s="270"/>
      <c r="N7" s="270"/>
      <c r="O7" s="270"/>
      <c r="P7" s="270"/>
      <c r="Q7" s="270"/>
      <c r="R7" s="270"/>
      <c r="S7" s="271"/>
      <c r="T7" s="272">
        <v>0.5</v>
      </c>
      <c r="U7" s="273"/>
      <c r="V7" s="207"/>
    </row>
    <row r="8" spans="1:22" ht="22.5" customHeight="1">
      <c r="A8" s="205">
        <v>4</v>
      </c>
      <c r="B8" s="276" t="s">
        <v>3836</v>
      </c>
      <c r="C8" s="276"/>
      <c r="D8" s="276"/>
      <c r="E8" s="276"/>
      <c r="F8" s="276"/>
      <c r="G8" s="276"/>
      <c r="H8" s="276"/>
      <c r="I8" s="276"/>
      <c r="J8" s="207"/>
      <c r="K8" s="279" t="s">
        <v>827</v>
      </c>
      <c r="L8" s="280"/>
      <c r="M8" s="280"/>
      <c r="N8" s="280"/>
      <c r="O8" s="280"/>
      <c r="P8" s="280"/>
      <c r="Q8" s="280"/>
      <c r="R8" s="280"/>
      <c r="S8" s="280"/>
      <c r="T8" s="281" t="s">
        <v>828</v>
      </c>
      <c r="U8" s="282"/>
    </row>
    <row r="9" spans="1:22" ht="22.5" customHeight="1">
      <c r="A9" s="205"/>
      <c r="B9" s="277"/>
      <c r="C9" s="277"/>
      <c r="D9" s="277"/>
      <c r="E9" s="277"/>
      <c r="F9" s="277"/>
      <c r="G9" s="277"/>
      <c r="H9" s="277"/>
      <c r="I9" s="277"/>
      <c r="J9" s="208"/>
      <c r="K9" s="279"/>
      <c r="L9" s="280"/>
      <c r="M9" s="280"/>
      <c r="N9" s="280"/>
      <c r="O9" s="280"/>
      <c r="P9" s="280"/>
      <c r="Q9" s="280"/>
      <c r="R9" s="280"/>
      <c r="S9" s="280"/>
      <c r="T9" s="281"/>
      <c r="U9" s="282"/>
    </row>
    <row r="10" spans="1:22" ht="22.5" customHeight="1">
      <c r="A10" s="205"/>
      <c r="B10" s="277"/>
      <c r="C10" s="277"/>
      <c r="D10" s="277"/>
      <c r="E10" s="277"/>
      <c r="F10" s="277"/>
      <c r="G10" s="277"/>
      <c r="H10" s="277"/>
      <c r="I10" s="277"/>
      <c r="K10" s="283" t="s">
        <v>829</v>
      </c>
      <c r="L10" s="284"/>
      <c r="M10" s="284"/>
      <c r="N10" s="284"/>
      <c r="O10" s="284"/>
      <c r="P10" s="284"/>
      <c r="Q10" s="284"/>
      <c r="R10" s="284"/>
      <c r="S10" s="285"/>
      <c r="T10" s="286">
        <v>0.2</v>
      </c>
      <c r="U10" s="287"/>
    </row>
    <row r="11" spans="1:22" ht="45" customHeight="1">
      <c r="A11" s="205"/>
      <c r="B11" s="277"/>
      <c r="C11" s="277"/>
      <c r="D11" s="277"/>
      <c r="E11" s="277"/>
      <c r="F11" s="277"/>
      <c r="G11" s="277"/>
      <c r="H11" s="277"/>
      <c r="I11" s="277"/>
      <c r="K11" s="288" t="s">
        <v>830</v>
      </c>
      <c r="L11" s="289"/>
      <c r="M11" s="289"/>
      <c r="N11" s="289"/>
      <c r="O11" s="289"/>
      <c r="P11" s="289"/>
      <c r="Q11" s="289"/>
      <c r="R11" s="289"/>
      <c r="S11" s="290"/>
      <c r="T11" s="262" t="s">
        <v>828</v>
      </c>
      <c r="U11" s="263"/>
    </row>
    <row r="12" spans="1:22" ht="22.5" customHeight="1" thickBot="1">
      <c r="A12" s="205"/>
      <c r="B12" s="278"/>
      <c r="C12" s="278"/>
      <c r="D12" s="278"/>
      <c r="E12" s="278"/>
      <c r="F12" s="278"/>
      <c r="G12" s="278"/>
      <c r="H12" s="278"/>
      <c r="I12" s="278"/>
      <c r="K12" s="264" t="s">
        <v>831</v>
      </c>
      <c r="L12" s="265"/>
      <c r="M12" s="265"/>
      <c r="N12" s="265"/>
      <c r="O12" s="265"/>
      <c r="P12" s="265"/>
      <c r="Q12" s="265"/>
      <c r="R12" s="265"/>
      <c r="S12" s="266"/>
      <c r="T12" s="274">
        <v>0.5</v>
      </c>
      <c r="U12" s="275"/>
    </row>
    <row r="13" spans="1:22" ht="22.5" customHeight="1" thickBot="1">
      <c r="A13" s="205">
        <v>5</v>
      </c>
      <c r="B13" s="291" t="s">
        <v>832</v>
      </c>
      <c r="C13" s="292"/>
      <c r="D13" s="292"/>
      <c r="E13" s="292"/>
      <c r="F13" s="292"/>
      <c r="G13" s="292"/>
      <c r="H13" s="292"/>
      <c r="I13" s="293"/>
      <c r="K13" s="294" t="s">
        <v>833</v>
      </c>
      <c r="L13" s="295"/>
      <c r="M13" s="295"/>
      <c r="N13" s="295"/>
      <c r="O13" s="295"/>
      <c r="P13" s="295"/>
      <c r="Q13" s="295"/>
      <c r="R13" s="295"/>
      <c r="S13" s="295"/>
      <c r="T13" s="295"/>
      <c r="U13" s="295"/>
    </row>
    <row r="14" spans="1:22" ht="22.5" customHeight="1">
      <c r="A14" s="205"/>
      <c r="B14" s="296" t="s">
        <v>3835</v>
      </c>
      <c r="C14" s="296"/>
      <c r="D14" s="296"/>
      <c r="E14" s="296"/>
      <c r="F14" s="296"/>
      <c r="G14" s="296"/>
      <c r="H14" s="296"/>
      <c r="I14" s="296"/>
      <c r="K14" s="295"/>
      <c r="L14" s="295"/>
      <c r="M14" s="295"/>
      <c r="N14" s="295"/>
      <c r="O14" s="295"/>
      <c r="P14" s="295"/>
      <c r="Q14" s="295"/>
      <c r="R14" s="295"/>
      <c r="S14" s="295"/>
      <c r="T14" s="295"/>
      <c r="U14" s="295"/>
    </row>
    <row r="15" spans="1:22" ht="3.75" customHeight="1">
      <c r="A15" s="205"/>
      <c r="B15" s="297"/>
      <c r="C15" s="297"/>
      <c r="D15" s="297"/>
      <c r="E15" s="297"/>
      <c r="F15" s="297"/>
      <c r="G15" s="297"/>
      <c r="H15" s="297"/>
      <c r="I15" s="297"/>
      <c r="K15" s="299"/>
      <c r="L15" s="299"/>
      <c r="M15" s="299"/>
      <c r="N15" s="299"/>
      <c r="O15" s="299"/>
      <c r="P15" s="299"/>
      <c r="Q15" s="299"/>
      <c r="R15" s="299"/>
      <c r="S15" s="299"/>
      <c r="T15" s="299"/>
      <c r="U15" s="299"/>
    </row>
    <row r="16" spans="1:22" ht="26.25" customHeight="1">
      <c r="A16" s="205">
        <v>6</v>
      </c>
      <c r="B16" s="297"/>
      <c r="C16" s="297"/>
      <c r="D16" s="297"/>
      <c r="E16" s="297"/>
      <c r="F16" s="297"/>
      <c r="G16" s="297"/>
      <c r="H16" s="297"/>
      <c r="I16" s="297"/>
      <c r="K16" s="299"/>
      <c r="L16" s="299"/>
      <c r="M16" s="299"/>
      <c r="N16" s="299"/>
      <c r="O16" s="299"/>
      <c r="P16" s="299"/>
      <c r="Q16" s="299"/>
      <c r="R16" s="299"/>
      <c r="S16" s="299"/>
      <c r="T16" s="299"/>
      <c r="U16" s="299"/>
    </row>
    <row r="17" spans="2:22" ht="19.5" customHeight="1">
      <c r="B17" s="297"/>
      <c r="C17" s="297"/>
      <c r="D17" s="297"/>
      <c r="E17" s="297"/>
      <c r="F17" s="297"/>
      <c r="G17" s="297"/>
      <c r="H17" s="297"/>
      <c r="I17" s="297"/>
      <c r="K17" s="299"/>
      <c r="L17" s="299"/>
      <c r="M17" s="299"/>
      <c r="N17" s="299"/>
      <c r="O17" s="299"/>
      <c r="P17" s="299"/>
      <c r="Q17" s="299"/>
      <c r="R17" s="299"/>
      <c r="S17" s="299"/>
      <c r="T17" s="299"/>
      <c r="U17" s="299"/>
    </row>
    <row r="18" spans="2:22" ht="19.5" customHeight="1">
      <c r="B18" s="297"/>
      <c r="C18" s="297"/>
      <c r="D18" s="297"/>
      <c r="E18" s="297"/>
      <c r="F18" s="297"/>
      <c r="G18" s="297"/>
      <c r="H18" s="297"/>
      <c r="I18" s="297"/>
      <c r="K18" s="209"/>
      <c r="L18" s="210"/>
      <c r="M18" s="300"/>
      <c r="N18" s="300"/>
      <c r="O18" s="300"/>
      <c r="P18" s="211"/>
      <c r="Q18" s="301"/>
      <c r="R18" s="301"/>
      <c r="S18" s="209"/>
      <c r="T18" s="209"/>
      <c r="U18" s="209"/>
      <c r="V18" s="210"/>
    </row>
    <row r="19" spans="2:22" ht="21.75" customHeight="1" thickBot="1">
      <c r="B19" s="298"/>
      <c r="C19" s="298"/>
      <c r="D19" s="298"/>
      <c r="E19" s="298"/>
      <c r="F19" s="298"/>
      <c r="G19" s="298"/>
      <c r="H19" s="298"/>
      <c r="I19" s="298"/>
      <c r="Q19" s="212"/>
      <c r="R19" s="212"/>
      <c r="S19" s="212"/>
      <c r="T19" s="212"/>
      <c r="U19" s="212"/>
    </row>
    <row r="20" spans="2:22" ht="3.75" customHeight="1" thickBot="1"/>
    <row r="21" spans="2:22" ht="35.25" customHeight="1">
      <c r="B21" s="302" t="s">
        <v>316</v>
      </c>
      <c r="C21" s="303"/>
      <c r="D21" s="303"/>
      <c r="E21" s="303"/>
      <c r="F21" s="303"/>
      <c r="G21" s="303"/>
      <c r="H21" s="303"/>
      <c r="I21" s="303"/>
      <c r="J21" s="303"/>
      <c r="K21" s="303"/>
      <c r="L21" s="303"/>
      <c r="M21" s="303"/>
      <c r="N21" s="303"/>
      <c r="O21" s="303"/>
      <c r="P21" s="303"/>
      <c r="Q21" s="303"/>
      <c r="R21" s="303"/>
      <c r="S21" s="303"/>
      <c r="T21" s="303"/>
      <c r="U21" s="304"/>
    </row>
    <row r="22" spans="2:22" ht="14.25" customHeight="1">
      <c r="B22" s="305"/>
      <c r="C22" s="306"/>
      <c r="D22" s="306"/>
      <c r="E22" s="306"/>
      <c r="F22" s="306"/>
      <c r="G22" s="306"/>
      <c r="H22" s="306"/>
      <c r="I22" s="306"/>
      <c r="J22" s="306"/>
      <c r="K22" s="306"/>
      <c r="L22" s="306"/>
      <c r="M22" s="306"/>
      <c r="N22" s="306"/>
      <c r="O22" s="306"/>
      <c r="P22" s="306"/>
      <c r="Q22" s="306"/>
      <c r="R22" s="306"/>
      <c r="S22" s="306"/>
      <c r="T22" s="306"/>
      <c r="U22" s="307"/>
    </row>
    <row r="23" spans="2:22" ht="15" customHeight="1" thickBot="1">
      <c r="B23" s="308"/>
      <c r="C23" s="309"/>
      <c r="D23" s="309"/>
      <c r="E23" s="309"/>
      <c r="F23" s="309"/>
      <c r="G23" s="309"/>
      <c r="H23" s="309"/>
      <c r="I23" s="309"/>
      <c r="J23" s="309"/>
      <c r="K23" s="309"/>
      <c r="L23" s="309"/>
      <c r="M23" s="309"/>
      <c r="N23" s="309"/>
      <c r="O23" s="309"/>
      <c r="P23" s="309"/>
      <c r="Q23" s="309"/>
      <c r="R23" s="309"/>
      <c r="S23" s="309"/>
      <c r="T23" s="309"/>
      <c r="U23" s="310"/>
    </row>
  </sheetData>
  <sheetProtection password="DA6D" sheet="1" objects="1" scenarios="1"/>
  <mergeCells count="34">
    <mergeCell ref="B21:U23"/>
    <mergeCell ref="B1:U1"/>
    <mergeCell ref="B2:I2"/>
    <mergeCell ref="K2:S3"/>
    <mergeCell ref="T2:U3"/>
    <mergeCell ref="B3:I3"/>
    <mergeCell ref="K4:S4"/>
    <mergeCell ref="T4:U4"/>
    <mergeCell ref="B5:H5"/>
    <mergeCell ref="K5:S5"/>
    <mergeCell ref="T5:U5"/>
    <mergeCell ref="B4:I4"/>
    <mergeCell ref="B6:I6"/>
    <mergeCell ref="K6:S6"/>
    <mergeCell ref="T6:U6"/>
    <mergeCell ref="B7:G7"/>
    <mergeCell ref="B13:I13"/>
    <mergeCell ref="K13:U14"/>
    <mergeCell ref="B14:I19"/>
    <mergeCell ref="K15:U17"/>
    <mergeCell ref="M18:O18"/>
    <mergeCell ref="Q18:R18"/>
    <mergeCell ref="T11:U11"/>
    <mergeCell ref="K12:S12"/>
    <mergeCell ref="H7:I7"/>
    <mergeCell ref="K7:S7"/>
    <mergeCell ref="T7:U7"/>
    <mergeCell ref="T12:U12"/>
    <mergeCell ref="B8:I12"/>
    <mergeCell ref="K8:S9"/>
    <mergeCell ref="T8:U9"/>
    <mergeCell ref="K10:S10"/>
    <mergeCell ref="T10:U10"/>
    <mergeCell ref="K11:S11"/>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dimension ref="A1:S28"/>
  <sheetViews>
    <sheetView showGridLines="0" showRowColHeaders="0" rightToLeft="1" workbookViewId="0">
      <selection sqref="A1:A2"/>
    </sheetView>
  </sheetViews>
  <sheetFormatPr defaultColWidth="9" defaultRowHeight="14.25"/>
  <cols>
    <col min="1" max="1" width="13.875" style="33" bestFit="1" customWidth="1"/>
    <col min="2" max="2" width="22.25" style="33" customWidth="1"/>
    <col min="3" max="3" width="18.875" style="33" customWidth="1"/>
    <col min="4" max="4" width="26" style="33" customWidth="1"/>
    <col min="5" max="5" width="20.625" style="33" customWidth="1"/>
    <col min="6" max="6" width="19.875" style="33" customWidth="1"/>
    <col min="7" max="7" width="3.375" style="33" bestFit="1" customWidth="1"/>
    <col min="8" max="8" width="7.75" style="33" hidden="1" customWidth="1"/>
    <col min="9" max="9" width="4.125" style="33" hidden="1" customWidth="1"/>
    <col min="10" max="10" width="16.25" style="33" customWidth="1"/>
    <col min="11" max="11" width="22.875" style="33" customWidth="1"/>
    <col min="12" max="12" width="18.875" style="33" customWidth="1"/>
    <col min="13" max="15" width="11" style="33" customWidth="1"/>
    <col min="16" max="16" width="15.375" style="33" customWidth="1"/>
    <col min="17" max="17" width="37.125" style="33" customWidth="1"/>
    <col min="18" max="18" width="20" style="106" customWidth="1"/>
    <col min="19" max="19" width="18.375" style="106" customWidth="1"/>
    <col min="20" max="20" width="16.25" style="33" customWidth="1"/>
    <col min="21" max="16384" width="9" style="33"/>
  </cols>
  <sheetData>
    <row r="1" spans="1:10" ht="23.25" customHeight="1">
      <c r="A1" s="598" t="s">
        <v>62</v>
      </c>
      <c r="B1" s="596" t="s">
        <v>63</v>
      </c>
      <c r="C1" s="104" t="s">
        <v>64</v>
      </c>
      <c r="D1" s="105"/>
      <c r="H1" s="33" t="s">
        <v>638</v>
      </c>
      <c r="I1" s="33" t="s">
        <v>639</v>
      </c>
    </row>
    <row r="2" spans="1:10" s="202" customFormat="1" ht="33.75" customHeight="1">
      <c r="A2" s="599">
        <f>'اختيار المقررات'!E1</f>
        <v>0</v>
      </c>
      <c r="B2" s="597"/>
      <c r="C2" s="108"/>
      <c r="D2" s="109"/>
      <c r="H2" s="202" t="s">
        <v>640</v>
      </c>
      <c r="I2" s="202" t="s">
        <v>667</v>
      </c>
    </row>
    <row r="3" spans="1:10" ht="23.25" customHeight="1">
      <c r="A3" s="114" t="s">
        <v>641</v>
      </c>
      <c r="B3" s="104" t="s">
        <v>642</v>
      </c>
      <c r="C3" s="104" t="s">
        <v>643</v>
      </c>
      <c r="D3" s="104" t="s">
        <v>644</v>
      </c>
      <c r="E3" s="104" t="s">
        <v>645</v>
      </c>
      <c r="F3" s="104" t="s">
        <v>646</v>
      </c>
      <c r="H3" s="110" t="s">
        <v>647</v>
      </c>
      <c r="I3" s="201" t="s">
        <v>815</v>
      </c>
    </row>
    <row r="4" spans="1:10" ht="33.75" customHeight="1">
      <c r="A4" s="108"/>
      <c r="B4" s="108"/>
      <c r="C4" s="107" t="str">
        <f>A4&amp;" "&amp;B4</f>
        <v xml:space="preserve"> </v>
      </c>
      <c r="D4" s="108"/>
      <c r="E4" s="108"/>
      <c r="F4" s="108"/>
      <c r="H4" s="33" t="s">
        <v>648</v>
      </c>
      <c r="J4" s="202"/>
    </row>
    <row r="5" spans="1:10" ht="23.25" customHeight="1">
      <c r="A5" s="111" t="s">
        <v>12</v>
      </c>
      <c r="B5" s="104" t="s">
        <v>65</v>
      </c>
      <c r="C5" s="104" t="s">
        <v>7</v>
      </c>
      <c r="D5" s="104" t="s">
        <v>635</v>
      </c>
      <c r="E5" s="104" t="s">
        <v>11</v>
      </c>
      <c r="F5" s="104" t="s">
        <v>66</v>
      </c>
      <c r="H5" s="110" t="s">
        <v>649</v>
      </c>
    </row>
    <row r="6" spans="1:10" ht="33.75" customHeight="1">
      <c r="A6" s="108"/>
      <c r="B6" s="112"/>
      <c r="C6" s="108"/>
      <c r="D6" s="108"/>
      <c r="E6" s="108"/>
      <c r="F6" s="113"/>
      <c r="H6" s="33" t="s">
        <v>650</v>
      </c>
      <c r="J6" s="202"/>
    </row>
    <row r="7" spans="1:10" ht="23.25" customHeight="1">
      <c r="A7" s="104" t="s">
        <v>17</v>
      </c>
      <c r="B7" s="114" t="s">
        <v>320</v>
      </c>
      <c r="C7" s="115" t="s">
        <v>651</v>
      </c>
      <c r="D7" s="115" t="s">
        <v>666</v>
      </c>
      <c r="E7" s="338" t="s">
        <v>69</v>
      </c>
      <c r="F7" s="339"/>
      <c r="H7" s="110" t="s">
        <v>652</v>
      </c>
    </row>
    <row r="8" spans="1:10" ht="33.75" customHeight="1">
      <c r="A8" s="108"/>
      <c r="B8" s="108"/>
      <c r="C8" s="113"/>
      <c r="D8" s="113"/>
      <c r="E8" s="340"/>
      <c r="F8" s="341"/>
      <c r="H8" s="95" t="s">
        <v>653</v>
      </c>
      <c r="J8" s="202"/>
    </row>
    <row r="9" spans="1:10" ht="23.25" customHeight="1">
      <c r="A9" s="116" t="s">
        <v>654</v>
      </c>
      <c r="B9" s="104" t="s">
        <v>655</v>
      </c>
      <c r="C9" s="104" t="s">
        <v>656</v>
      </c>
      <c r="H9" s="117" t="s">
        <v>657</v>
      </c>
    </row>
    <row r="10" spans="1:10" ht="33.75" customHeight="1">
      <c r="A10" s="108"/>
      <c r="B10" s="108"/>
      <c r="C10" s="108"/>
      <c r="H10" s="95" t="s">
        <v>658</v>
      </c>
      <c r="J10" s="202"/>
    </row>
    <row r="11" spans="1:10" ht="18.75">
      <c r="H11" s="117" t="s">
        <v>661</v>
      </c>
    </row>
    <row r="12" spans="1:10">
      <c r="H12" s="95" t="s">
        <v>662</v>
      </c>
      <c r="J12" s="202"/>
    </row>
    <row r="14" spans="1:10">
      <c r="J14" s="202"/>
    </row>
    <row r="16" spans="1:10">
      <c r="J16" s="202"/>
    </row>
    <row r="18" spans="7:10">
      <c r="G18" s="118" t="s">
        <v>663</v>
      </c>
      <c r="J18" s="202"/>
    </row>
    <row r="19" spans="7:10">
      <c r="G19" s="118" t="s">
        <v>664</v>
      </c>
    </row>
    <row r="20" spans="7:10">
      <c r="J20" s="202"/>
    </row>
    <row r="22" spans="7:10">
      <c r="J22" s="202"/>
    </row>
    <row r="24" spans="7:10">
      <c r="J24" s="202"/>
    </row>
    <row r="26" spans="7:10">
      <c r="J26" s="202"/>
    </row>
    <row r="28" spans="7:10">
      <c r="J28" s="202"/>
    </row>
  </sheetData>
  <sheetProtection password="DA6D" sheet="1" objects="1" scenarios="1"/>
  <mergeCells count="2">
    <mergeCell ref="E7:F7"/>
    <mergeCell ref="E8:F8"/>
  </mergeCells>
  <conditionalFormatting sqref="A1">
    <cfRule type="duplicateValues" dxfId="18" priority="1"/>
  </conditionalFormatting>
  <dataValidations count="6">
    <dataValidation type="list" allowBlank="1" showInputMessage="1" showErrorMessage="1" sqref="A10">
      <formula1>$I$1:$I$3</formula1>
    </dataValidation>
    <dataValidation type="list" allowBlank="1" showInputMessage="1" showErrorMessage="1" sqref="C10 A8">
      <formula1>$H$1:$H$12</formula1>
    </dataValidation>
    <dataValidation type="list" allowBlank="1" showInputMessage="1" showErrorMessage="1" sqref="A6">
      <formula1>$G$18:$G$19</formula1>
    </dataValidation>
    <dataValidation type="textLength" allowBlank="1" showInputMessage="1" showErrorMessage="1" error="الرقم الوطني خطأ" sqref="F6">
      <formula1>11</formula1>
      <formula2>11</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رقم الهاتف الثابت خطأ" sqref="D8">
      <formula1>6</formula1>
      <formula2>10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ورقة4"/>
  <dimension ref="A1:BD57"/>
  <sheetViews>
    <sheetView showGridLines="0" rightToLeft="1" topLeftCell="B1" workbookViewId="0">
      <selection activeCell="E1" sqref="E1:G1"/>
    </sheetView>
  </sheetViews>
  <sheetFormatPr defaultColWidth="9" defaultRowHeight="14.25" customHeight="1"/>
  <cols>
    <col min="1" max="1" width="7.875" style="1" hidden="1" customWidth="1"/>
    <col min="2" max="2" width="0.25" style="1" customWidth="1"/>
    <col min="3" max="3" width="4.375" style="1" customWidth="1"/>
    <col min="4" max="4" width="9.625" style="1" customWidth="1"/>
    <col min="5" max="5" width="5" style="1" customWidth="1"/>
    <col min="6" max="6" width="3.375" style="1" customWidth="1"/>
    <col min="7" max="7" width="4.375" style="1" customWidth="1"/>
    <col min="8" max="8" width="3.875" style="1" bestFit="1" customWidth="1"/>
    <col min="9" max="9" width="4.25" style="1" customWidth="1"/>
    <col min="10" max="10" width="0.75" style="1" customWidth="1"/>
    <col min="11" max="11" width="6.75" style="1" hidden="1" customWidth="1"/>
    <col min="12" max="12" width="4.375" style="1" customWidth="1"/>
    <col min="13" max="13" width="9.375" style="1" customWidth="1"/>
    <col min="14" max="14" width="6.375" style="1" customWidth="1"/>
    <col min="15" max="15" width="4.375" style="1" customWidth="1"/>
    <col min="16" max="16" width="3.625" style="1" customWidth="1"/>
    <col min="17" max="17" width="3.375" style="1" customWidth="1"/>
    <col min="18" max="18" width="2.25" style="1" customWidth="1"/>
    <col min="19" max="19" width="0.25" style="1" customWidth="1"/>
    <col min="20" max="20" width="7.875" style="1" bestFit="1" customWidth="1"/>
    <col min="21" max="21" width="5.375" style="1" customWidth="1"/>
    <col min="22" max="22" width="5.375" style="1" bestFit="1" customWidth="1"/>
    <col min="23" max="23" width="17.375" style="1" customWidth="1"/>
    <col min="24" max="24" width="3.875" style="1" bestFit="1" customWidth="1"/>
    <col min="25" max="25" width="3.125" style="1" bestFit="1" customWidth="1"/>
    <col min="26" max="26" width="1" style="1" customWidth="1"/>
    <col min="27" max="27" width="6.625" style="1" hidden="1" customWidth="1"/>
    <col min="28" max="28" width="3.875" style="1" bestFit="1" customWidth="1"/>
    <col min="29" max="29" width="10" style="1" customWidth="1"/>
    <col min="30" max="30" width="8.125" style="1" bestFit="1" customWidth="1"/>
    <col min="31" max="31" width="6.375" style="1" customWidth="1"/>
    <col min="32" max="32" width="3.875" style="1" bestFit="1" customWidth="1"/>
    <col min="33" max="33" width="5" style="1" bestFit="1" customWidth="1"/>
    <col min="34" max="34" width="9.375" style="1" customWidth="1"/>
    <col min="35" max="35" width="3.875" style="1" customWidth="1"/>
    <col min="36" max="36" width="10.25" style="1" customWidth="1"/>
    <col min="37" max="37" width="6.625" style="1" customWidth="1"/>
    <col min="38" max="38" width="5.625" style="1" customWidth="1"/>
    <col min="39" max="39" width="2.875" style="1" customWidth="1"/>
    <col min="40" max="40" width="10.875" style="1" customWidth="1"/>
    <col min="41" max="41" width="30.875" style="1" customWidth="1"/>
    <col min="42" max="46" width="9" style="1" customWidth="1"/>
    <col min="47" max="47" width="2.875" style="138" customWidth="1"/>
    <col min="48" max="48" width="3.875" style="138" customWidth="1"/>
    <col min="49" max="49" width="29.625" style="153" customWidth="1"/>
    <col min="50" max="50" width="14.125" style="138" customWidth="1"/>
    <col min="51" max="51" width="5.625" style="138" customWidth="1"/>
    <col min="52" max="52" width="2.25" style="138" customWidth="1"/>
    <col min="53" max="54" width="9" style="138" customWidth="1"/>
    <col min="55" max="55" width="3.125" style="62" customWidth="1"/>
    <col min="56" max="56" width="9" style="62" customWidth="1"/>
    <col min="57" max="70" width="9" style="1" customWidth="1"/>
    <col min="71" max="16384" width="9" style="1"/>
  </cols>
  <sheetData>
    <row r="1" spans="1:56" s="97" customFormat="1" ht="21" customHeight="1" thickTop="1" thickBot="1">
      <c r="B1" s="258"/>
      <c r="C1" s="360" t="s">
        <v>3</v>
      </c>
      <c r="D1" s="360"/>
      <c r="E1" s="361"/>
      <c r="F1" s="361"/>
      <c r="G1" s="361"/>
      <c r="H1" s="360" t="s">
        <v>4</v>
      </c>
      <c r="I1" s="360"/>
      <c r="J1" s="360"/>
      <c r="K1" s="98"/>
      <c r="L1" s="362" t="e">
        <f>VLOOKUP($E$1,ورقة2!$A$1:$T$6659,2,0)</f>
        <v>#N/A</v>
      </c>
      <c r="M1" s="362"/>
      <c r="N1" s="362"/>
      <c r="O1" s="360" t="s">
        <v>5</v>
      </c>
      <c r="P1" s="360"/>
      <c r="Q1" s="367" t="b">
        <f>IF('إدخال البيانات'!A2&gt;0,IF('إدخال البيانات'!B2&lt;&gt;"",'إدخال البيانات'!B2,VLOOKUP($E$1,ورقة2!$A$1:$T$6659,3,0)))</f>
        <v>0</v>
      </c>
      <c r="R1" s="367"/>
      <c r="S1" s="367"/>
      <c r="T1" s="367"/>
      <c r="U1" s="363" t="s">
        <v>6</v>
      </c>
      <c r="V1" s="363"/>
      <c r="W1" s="256" t="b">
        <f>IF('إدخال البيانات'!A2&gt;0,IF('إدخال البيانات'!C2&lt;&gt;"",'إدخال البيانات'!C2,VLOOKUP($E$1,ورقة2!A1:T6659,4,0)))</f>
        <v>0</v>
      </c>
      <c r="X1" s="365" t="s">
        <v>65</v>
      </c>
      <c r="Y1" s="365"/>
      <c r="Z1" s="224"/>
      <c r="AA1" s="224"/>
      <c r="AB1" s="352" t="b">
        <f>IF('إدخال البيانات'!A2&gt;0,IF('إدخال البيانات'!B6&lt;&gt;"",'إدخال البيانات'!B6,VLOOKUP($E$1,ورقة2!A1:T6659,6,0)))</f>
        <v>0</v>
      </c>
      <c r="AC1" s="352"/>
      <c r="AD1" s="225" t="s">
        <v>7</v>
      </c>
      <c r="AE1" s="364" t="b">
        <f>IF('إدخال البيانات'!A2&gt;0,IF('إدخال البيانات'!C6&lt;&gt;"",'إدخال البيانات'!C6,VLOOKUP($E$1,ورقة2!A1:T6659,7,0)))</f>
        <v>0</v>
      </c>
      <c r="AF1" s="364"/>
      <c r="AG1" s="364"/>
      <c r="AH1" s="235"/>
      <c r="AI1" s="235"/>
      <c r="AJ1" s="235"/>
      <c r="AK1" s="161"/>
      <c r="AL1" s="100"/>
      <c r="AO1" s="97" t="s">
        <v>326</v>
      </c>
      <c r="AV1" s="99"/>
      <c r="AW1" s="99"/>
      <c r="AX1" s="99"/>
      <c r="AY1" s="99"/>
      <c r="AZ1" s="99"/>
      <c r="BA1" s="99"/>
      <c r="BB1" s="99"/>
      <c r="BC1" s="99"/>
    </row>
    <row r="2" spans="1:56" s="100" customFormat="1" ht="21" customHeight="1" thickTop="1" thickBot="1">
      <c r="B2" s="255"/>
      <c r="C2" s="363" t="s">
        <v>10</v>
      </c>
      <c r="D2" s="363"/>
      <c r="E2" s="384" t="e">
        <f>VLOOKUP($E$1,ورقة2!A1:T6659,9,0)</f>
        <v>#N/A</v>
      </c>
      <c r="F2" s="384"/>
      <c r="G2" s="384"/>
      <c r="H2" s="385"/>
      <c r="I2" s="385"/>
      <c r="J2" s="385"/>
      <c r="K2" s="101"/>
      <c r="L2" s="344">
        <f>'إدخال البيانات'!F4</f>
        <v>0</v>
      </c>
      <c r="M2" s="344"/>
      <c r="N2" s="344"/>
      <c r="O2" s="386" t="s">
        <v>631</v>
      </c>
      <c r="P2" s="386"/>
      <c r="Q2" s="377">
        <f>'إدخال البيانات'!E4</f>
        <v>0</v>
      </c>
      <c r="R2" s="377"/>
      <c r="S2" s="377"/>
      <c r="T2" s="377"/>
      <c r="U2" s="366" t="s">
        <v>632</v>
      </c>
      <c r="V2" s="366"/>
      <c r="W2" s="256">
        <f>'إدخال البيانات'!D4</f>
        <v>0</v>
      </c>
      <c r="X2" s="359" t="s">
        <v>633</v>
      </c>
      <c r="Y2" s="359"/>
      <c r="Z2" s="359"/>
      <c r="AA2" s="359"/>
      <c r="AB2" s="344" t="str">
        <f>'إدخال البيانات'!C4</f>
        <v xml:space="preserve"> </v>
      </c>
      <c r="AC2" s="344"/>
      <c r="AD2" s="344"/>
      <c r="AE2" s="357" t="s">
        <v>634</v>
      </c>
      <c r="AF2" s="357"/>
      <c r="AG2" s="357"/>
      <c r="AH2" s="235"/>
      <c r="AI2" s="235"/>
      <c r="AJ2" s="235"/>
      <c r="AO2" s="100" t="s">
        <v>327</v>
      </c>
      <c r="AV2" s="99"/>
      <c r="AW2" s="99"/>
      <c r="AX2" s="99"/>
      <c r="AY2" s="99"/>
      <c r="AZ2" s="99"/>
      <c r="BA2" s="99"/>
      <c r="BB2" s="99"/>
      <c r="BC2" s="99"/>
    </row>
    <row r="3" spans="1:56" s="100" customFormat="1" ht="21" customHeight="1" thickTop="1" thickBot="1">
      <c r="B3" s="343" t="s">
        <v>12</v>
      </c>
      <c r="C3" s="343"/>
      <c r="D3" s="343"/>
      <c r="E3" s="367" t="b">
        <f>IF('إدخال البيانات'!A2&gt;0,IF('إدخال البيانات'!A6&lt;&gt;"",'إدخال البيانات'!A6,VLOOKUP($E$1,ورقة2!A1:T6659,5,0)))</f>
        <v>0</v>
      </c>
      <c r="F3" s="367"/>
      <c r="G3" s="367"/>
      <c r="H3" s="360" t="s">
        <v>11</v>
      </c>
      <c r="I3" s="360"/>
      <c r="J3" s="360"/>
      <c r="K3" s="102"/>
      <c r="L3" s="362" t="b">
        <f>IF('إدخال البيانات'!A2&gt;0,IF('إدخال البيانات'!E6&lt;&gt;"",'إدخال البيانات'!E6,VLOOKUP($E$1,ورقة2!A1:T6659,8,0)))</f>
        <v>0</v>
      </c>
      <c r="M3" s="362"/>
      <c r="N3" s="362"/>
      <c r="O3" s="363" t="s">
        <v>66</v>
      </c>
      <c r="P3" s="363"/>
      <c r="Q3" s="368">
        <f>'إدخال البيانات'!F6</f>
        <v>0</v>
      </c>
      <c r="R3" s="368"/>
      <c r="S3" s="368"/>
      <c r="T3" s="368"/>
      <c r="U3" s="369" t="s">
        <v>17</v>
      </c>
      <c r="V3" s="369"/>
      <c r="W3" s="256" t="b">
        <f>IF('إدخال البيانات'!A2&gt;0,IF('إدخال البيانات'!A8&lt;&gt;"",'إدخال البيانات'!A8,VLOOKUP($E$1,ورقة2!A1:T6659,13,0)))</f>
        <v>0</v>
      </c>
      <c r="X3" s="354" t="s">
        <v>635</v>
      </c>
      <c r="Y3" s="354"/>
      <c r="Z3" s="354"/>
      <c r="AA3" s="354"/>
      <c r="AB3" s="344">
        <f>'إدخال البيانات'!D6</f>
        <v>0</v>
      </c>
      <c r="AC3" s="344"/>
      <c r="AD3" s="226" t="s">
        <v>320</v>
      </c>
      <c r="AE3" s="358">
        <f>'إدخال البيانات'!B8</f>
        <v>0</v>
      </c>
      <c r="AF3" s="358"/>
      <c r="AG3" s="358"/>
      <c r="AH3" s="235"/>
      <c r="AI3" s="235"/>
      <c r="AJ3" s="235"/>
      <c r="AO3" s="100" t="s">
        <v>58</v>
      </c>
      <c r="AV3" s="99"/>
      <c r="AW3" s="99"/>
      <c r="AX3" s="99"/>
      <c r="AY3" s="99"/>
      <c r="AZ3" s="99"/>
      <c r="BA3" s="99"/>
      <c r="BB3" s="99"/>
      <c r="BC3" s="99"/>
    </row>
    <row r="4" spans="1:56" s="100" customFormat="1" ht="21" customHeight="1" thickTop="1" thickBot="1">
      <c r="B4" s="223"/>
      <c r="C4" s="345" t="s">
        <v>13</v>
      </c>
      <c r="D4" s="345"/>
      <c r="E4" s="346" t="b">
        <f>IF('إدخال البيانات'!A2&gt;0,IF('إدخال البيانات'!A10&lt;&gt;"",'إدخال البيانات'!A10,VLOOKUP($E$1,ورقة2!A1:T6659,10,0)))</f>
        <v>0</v>
      </c>
      <c r="F4" s="346"/>
      <c r="G4" s="346"/>
      <c r="H4" s="345" t="s">
        <v>14</v>
      </c>
      <c r="I4" s="345"/>
      <c r="J4" s="345"/>
      <c r="K4" s="103"/>
      <c r="L4" s="346" t="b">
        <f>IF('إدخال البيانات'!A2&gt;0,IF('إدخال البيانات'!B10&lt;&gt;"",'إدخال البيانات'!B10,VLOOKUP($E$1,ورقة2!A1:T6659,11,0)))</f>
        <v>0</v>
      </c>
      <c r="M4" s="346"/>
      <c r="N4" s="346"/>
      <c r="O4" s="347" t="s">
        <v>15</v>
      </c>
      <c r="P4" s="347"/>
      <c r="Q4" s="348" t="b">
        <f>IF('إدخال البيانات'!A2&gt;0,IF('إدخال البيانات'!C10&lt;&gt;"",'إدخال البيانات'!C10,VLOOKUP($E$1,ورقة2!A1:T6659,12,0)))</f>
        <v>0</v>
      </c>
      <c r="R4" s="348"/>
      <c r="S4" s="348"/>
      <c r="T4" s="348"/>
      <c r="U4" s="349" t="s">
        <v>318</v>
      </c>
      <c r="V4" s="349"/>
      <c r="W4" s="251">
        <f>'إدخال البيانات'!C8</f>
        <v>0</v>
      </c>
      <c r="X4" s="355" t="s">
        <v>319</v>
      </c>
      <c r="Y4" s="355"/>
      <c r="Z4" s="355"/>
      <c r="AA4" s="355"/>
      <c r="AB4" s="356">
        <f>'إدخال البيانات'!D8</f>
        <v>0</v>
      </c>
      <c r="AC4" s="344"/>
      <c r="AD4" s="227" t="s">
        <v>69</v>
      </c>
      <c r="AE4" s="350">
        <f>'إدخال البيانات'!E8</f>
        <v>0</v>
      </c>
      <c r="AF4" s="350"/>
      <c r="AG4" s="350"/>
      <c r="AH4" s="350"/>
      <c r="AI4" s="350"/>
      <c r="AJ4" s="350"/>
      <c r="AM4" s="97"/>
      <c r="AO4" s="45" t="s">
        <v>72</v>
      </c>
      <c r="AV4" s="99"/>
      <c r="AW4" s="99"/>
      <c r="AX4" s="99"/>
      <c r="AY4" s="99"/>
      <c r="AZ4" s="99"/>
      <c r="BA4" s="99"/>
      <c r="BB4" s="99"/>
      <c r="BC4" s="99" t="s">
        <v>636</v>
      </c>
    </row>
    <row r="5" spans="1:56" s="100" customFormat="1" ht="21" customHeight="1" thickTop="1" thickBot="1">
      <c r="B5" s="257"/>
      <c r="C5" s="373" t="s">
        <v>16</v>
      </c>
      <c r="D5" s="373"/>
      <c r="E5" s="342" t="e">
        <f>VLOOKUP($E$1,ورقة2!A1:T6659,16,0)</f>
        <v>#N/A</v>
      </c>
      <c r="F5" s="342"/>
      <c r="G5" s="342"/>
      <c r="H5" s="351" t="s">
        <v>325</v>
      </c>
      <c r="I5" s="351"/>
      <c r="J5" s="351"/>
      <c r="K5" s="101"/>
      <c r="L5" s="353"/>
      <c r="M5" s="353"/>
      <c r="N5" s="353"/>
      <c r="O5" s="353"/>
      <c r="P5" s="353"/>
      <c r="Q5" s="353"/>
      <c r="R5" s="353"/>
      <c r="S5" s="353"/>
      <c r="T5" s="353"/>
      <c r="U5" s="353"/>
      <c r="V5" s="353"/>
      <c r="W5" s="353"/>
      <c r="X5" s="343" t="s">
        <v>1</v>
      </c>
      <c r="Y5" s="343"/>
      <c r="Z5" s="343"/>
      <c r="AA5" s="343"/>
      <c r="AB5" s="344" t="str">
        <f>IFERROR(VLOOKUP(E1,ورقة2!A2:T1148,18,0),"")</f>
        <v/>
      </c>
      <c r="AC5" s="344"/>
      <c r="AD5" s="259" t="s">
        <v>0</v>
      </c>
      <c r="AE5" s="352" t="str">
        <f>IFERROR(VLOOKUP(E1,ورقة2!A2:T1148,19,0),"")</f>
        <v/>
      </c>
      <c r="AF5" s="352"/>
      <c r="AG5" s="352"/>
      <c r="AH5" s="259" t="s">
        <v>2</v>
      </c>
      <c r="AI5" s="342">
        <f>IFERROR(VLOOKUP(E1,ورقة2!A2:T1148,20,0),0)</f>
        <v>0</v>
      </c>
      <c r="AJ5" s="342"/>
      <c r="AL5" s="240"/>
      <c r="AO5" s="100" t="s">
        <v>1034</v>
      </c>
      <c r="AU5" s="100">
        <v>1</v>
      </c>
      <c r="AV5" s="217">
        <v>111</v>
      </c>
      <c r="AW5" s="218" t="s">
        <v>834</v>
      </c>
      <c r="AX5" s="219">
        <f>H8</f>
        <v>0</v>
      </c>
      <c r="AY5" s="219" t="e">
        <f>I8</f>
        <v>#N/A</v>
      </c>
      <c r="AZ5" s="119"/>
      <c r="BA5" s="87"/>
      <c r="BC5" s="100" t="s">
        <v>637</v>
      </c>
    </row>
    <row r="6" spans="1:56" ht="43.5" customHeight="1" thickTop="1" thickBot="1">
      <c r="B6" s="374" t="str">
        <f>IF(E1&lt;&gt;"","مقررات السنة الأولى","أدخل الرقم الامتحاني في الحقل المخصص واملأ جميع الحقول بالبيانات الصحيحة")</f>
        <v>أدخل الرقم الامتحاني في الحقل المخصص واملأ جميع الحقول بالبيانات الصحيحة</v>
      </c>
      <c r="C6" s="375"/>
      <c r="D6" s="375"/>
      <c r="E6" s="375"/>
      <c r="F6" s="375"/>
      <c r="G6" s="375"/>
      <c r="H6" s="375"/>
      <c r="I6" s="375"/>
      <c r="J6" s="375"/>
      <c r="K6" s="375"/>
      <c r="L6" s="375"/>
      <c r="M6" s="375"/>
      <c r="N6" s="375"/>
      <c r="O6" s="375"/>
      <c r="P6" s="375"/>
      <c r="Q6" s="376"/>
      <c r="R6" s="137"/>
      <c r="S6" s="254"/>
      <c r="T6" s="381" t="str">
        <f>IF(E1&lt;&gt;"","مقررات السنة الثالثة","لايحق لك تعديل الاستمارة بعد ارسال الايميل تحت طائلة إلغاء التسجيل")</f>
        <v>لايحق لك تعديل الاستمارة بعد ارسال الايميل تحت طائلة إلغاء التسجيل</v>
      </c>
      <c r="U6" s="382"/>
      <c r="V6" s="382"/>
      <c r="W6" s="382"/>
      <c r="X6" s="382"/>
      <c r="Y6" s="382"/>
      <c r="Z6" s="382"/>
      <c r="AA6" s="382"/>
      <c r="AB6" s="382"/>
      <c r="AC6" s="382"/>
      <c r="AD6" s="382"/>
      <c r="AE6" s="382"/>
      <c r="AF6" s="382"/>
      <c r="AG6" s="382"/>
      <c r="AH6" s="241"/>
      <c r="AI6" s="241"/>
      <c r="AJ6" s="241"/>
      <c r="AK6" s="163"/>
      <c r="AL6" s="161"/>
      <c r="AO6" s="100" t="s">
        <v>328</v>
      </c>
      <c r="AU6" s="86">
        <v>2</v>
      </c>
      <c r="AV6" s="220">
        <v>112</v>
      </c>
      <c r="AW6" s="221" t="s">
        <v>669</v>
      </c>
      <c r="AX6" s="219">
        <f t="shared" ref="AX6:AY6" si="0">H9</f>
        <v>0</v>
      </c>
      <c r="AY6" s="219" t="e">
        <f t="shared" si="0"/>
        <v>#N/A</v>
      </c>
      <c r="BB6" s="86"/>
      <c r="BC6" s="86"/>
      <c r="BD6" s="86"/>
    </row>
    <row r="7" spans="1:56" ht="23.25" customHeight="1" thickBot="1">
      <c r="B7" s="411" t="s">
        <v>18</v>
      </c>
      <c r="C7" s="411"/>
      <c r="D7" s="411"/>
      <c r="E7" s="411"/>
      <c r="F7" s="411"/>
      <c r="G7" s="411"/>
      <c r="H7" s="411"/>
      <c r="I7" s="412"/>
      <c r="J7" s="231"/>
      <c r="K7" s="252"/>
      <c r="L7" s="413" t="s">
        <v>21</v>
      </c>
      <c r="M7" s="411"/>
      <c r="N7" s="411"/>
      <c r="O7" s="411"/>
      <c r="P7" s="411"/>
      <c r="Q7" s="412"/>
      <c r="R7" s="139"/>
      <c r="S7" s="140"/>
      <c r="T7" s="414" t="s">
        <v>22</v>
      </c>
      <c r="U7" s="415"/>
      <c r="V7" s="415"/>
      <c r="W7" s="415"/>
      <c r="X7" s="415"/>
      <c r="Y7" s="416"/>
      <c r="Z7" s="233"/>
      <c r="AA7" s="141"/>
      <c r="AB7" s="414" t="s">
        <v>21</v>
      </c>
      <c r="AC7" s="415"/>
      <c r="AD7" s="415"/>
      <c r="AE7" s="415"/>
      <c r="AF7" s="415"/>
      <c r="AG7" s="416"/>
      <c r="AH7" s="241"/>
      <c r="AI7" s="241"/>
      <c r="AJ7" s="241"/>
      <c r="AK7" s="163"/>
      <c r="AL7" s="100"/>
      <c r="AO7" s="100" t="s">
        <v>329</v>
      </c>
      <c r="AU7" s="100">
        <v>3</v>
      </c>
      <c r="AV7" s="220">
        <v>113</v>
      </c>
      <c r="AW7" s="221" t="s">
        <v>670</v>
      </c>
      <c r="AX7" s="219">
        <f t="shared" ref="AX7:AY7" si="1">H10</f>
        <v>0</v>
      </c>
      <c r="AY7" s="219" t="e">
        <f t="shared" si="1"/>
        <v>#N/A</v>
      </c>
      <c r="BB7" s="86"/>
      <c r="BC7" s="86"/>
      <c r="BD7" s="86"/>
    </row>
    <row r="8" spans="1:56" ht="29.25" customHeight="1" thickBot="1">
      <c r="A8" s="1" t="e">
        <f>IF(AND(I8&lt;&gt;"",H8=1),1,"")</f>
        <v>#N/A</v>
      </c>
      <c r="B8" s="142" t="e">
        <f>IF(OR(I8="ج",I8="ر1",I8="ر2"),IF(H8=1,IF($L$5=$AO$7,0,IF($L$5=$AO$2,IF(I8="ج",4000,IF(I8="ر1",5200,IF(I8="ر2",6000,""))),IF(OR($L$5=$AO$3,$L$5=$AO$6),IF(I8="ج",2500,IF(I8="ر1",3250,IF(I8="ر2",3750,""))),IF($L$5=$AO$4,500,IF(OR($L$5=$AO$1,$L$5=$AO$5),IF(I8="ج",4000,IF(I8="ر1",5500,IF(I8="ر2",6500,""))),IF(I8="ج",5000,IF(I8="ر1",6500,IF(I8="ر2",7500,""))))))))))</f>
        <v>#N/A</v>
      </c>
      <c r="C8" s="120">
        <v>111</v>
      </c>
      <c r="D8" s="370" t="s">
        <v>668</v>
      </c>
      <c r="E8" s="370"/>
      <c r="F8" s="370"/>
      <c r="G8" s="370"/>
      <c r="H8" s="243"/>
      <c r="I8" s="245" t="e">
        <f>IF(VLOOKUP(E1,'ورقة 4'!A2:AP109213,3,0)=0,"",VLOOKUP(E1,'ورقة 4'!A2:AP6682,3,0))</f>
        <v>#N/A</v>
      </c>
      <c r="J8" s="232" t="e">
        <f>IF(AND(Q8&lt;&gt;"",P8=1),6,"")</f>
        <v>#N/A</v>
      </c>
      <c r="K8" s="144" t="e">
        <f>IF(OR(Q8="ج",Q8="ر1",Q8="ر2"),IF(P8=1,IF($L$5=$AO$7,0,IF($L$5=$AO$2,IF(Q8="ج",4000,IF(Q8="ر1",5200,IF(Q8="ر2",6000,""))),IF(OR($L$5=$AO$3,$L$5=$AO$6),IF(Q8="ج",2500,IF(Q8="ر1",3250,IF(Q8="ر2",3750,""))),IF($L$5=$AO$4,500,IF(OR($L$5=$AO$1,$L$5=$AO$5),IF(Q8="ج",4000,IF(Q8="ر1",5500,IF(Q8="ر2",6500,""))),IF(Q8="ج",5000,IF(Q8="ر1",6500,IF(Q8="ر2",7500,""))))))))))</f>
        <v>#N/A</v>
      </c>
      <c r="L8" s="120">
        <v>121</v>
      </c>
      <c r="M8" s="422" t="s">
        <v>592</v>
      </c>
      <c r="N8" s="423"/>
      <c r="O8" s="424"/>
      <c r="P8" s="244"/>
      <c r="Q8" s="245" t="e">
        <f>IF(VLOOKUP(E1,'ورقة 4'!A2:$AP$6682,8,0)=0,"",VLOOKUP(E1,'ورقة 4'!A2:$AP$6682,8,0))</f>
        <v>#N/A</v>
      </c>
      <c r="R8" s="145" t="e">
        <f>IF(AND(Y8&lt;&gt;"",X8=1),21,"")</f>
        <v>#N/A</v>
      </c>
      <c r="S8" s="144" t="e">
        <f>IF(OR(Y8="ج",Y8="ر1",Y8="ر2"),IF(X8=1,IF($L$5=$AO$7,0,IF($L$5=$AO$2,IF(Y8="ج",4000,IF(Y8="ر1",5200,IF(Y8="ر2",6000,""))),IF(OR($L$5=$AO$3,$L$5=$AO$6),IF(Y8="ج",2500,IF(Y8="ر1",3250,IF(Y8="ر2",3750,""))),IF($L$5=$AO$4,500,IF(OR($L$5=$AO$1,$L$5=$AO$5),IF(Y8="ج",4000,IF(Y8="ر1",5500,IF(Y8="ر2",6500,""))),IF(Y8="ج",5000,IF(Y8="ر1",6500,IF(Y8="ر2",7500,""))))))))))</f>
        <v>#N/A</v>
      </c>
      <c r="T8" s="120">
        <v>311</v>
      </c>
      <c r="U8" s="387" t="s">
        <v>680</v>
      </c>
      <c r="V8" s="387"/>
      <c r="W8" s="387"/>
      <c r="X8" s="260"/>
      <c r="Y8" s="245" t="e">
        <f>IF(VLOOKUP(E1,'ورقة 4'!A2:$AP$6682,23,0)=0,"",VLOOKUP(E1,'ورقة 4'!A2:$AP$6682,23,0))</f>
        <v>#N/A</v>
      </c>
      <c r="Z8" s="232" t="e">
        <f>IF(AND(AG8&lt;&gt;"",AF8=1),26,"")</f>
        <v>#N/A</v>
      </c>
      <c r="AA8" s="144" t="e">
        <f>IF(OR(AG8="ج",AG8="ر1",AG8="ر2"),IF(AF8=1,IF($L$5=$AO$7,0,IF($L$5=$AO$2,IF(AG8="ج",4000,IF(AG8="ر1",5200,IF(AG8="ر2",6000,""))),IF(OR($L$5=$AO$3,$L$5=$AO$6),IF(AG8="ج",2500,IF(AG8="ر1",3250,IF(AG8="ر2",3750,""))),IF($L$5=$AO$4,500,IF(OR($L$5=$AO$1,$L$5=$AO$5),IF(AG8="ج",4000,IF(AG8="ر1",5500,IF(AG8="ر2",6500,""))),IF(AG8="ج",5000,IF(AG8="ر1",6500,IF(AG8="ر2",7500,""))))))))))</f>
        <v>#N/A</v>
      </c>
      <c r="AB8" s="120">
        <v>321</v>
      </c>
      <c r="AC8" s="370" t="s">
        <v>629</v>
      </c>
      <c r="AD8" s="370"/>
      <c r="AE8" s="370"/>
      <c r="AF8" s="260"/>
      <c r="AG8" s="245" t="e">
        <f>IF(VLOOKUP(E1,'ورقة 4'!A2:$AP$6682,28,0)=0,"",VLOOKUP(E1,'ورقة 4'!A2:$AP$6682,28,0))</f>
        <v>#N/A</v>
      </c>
      <c r="AH8" s="242"/>
      <c r="AI8" s="242"/>
      <c r="AJ8" s="242"/>
      <c r="AK8" s="163"/>
      <c r="AL8" s="161" t="e">
        <f>IF(A8&lt;&gt;"",A8,"")</f>
        <v>#N/A</v>
      </c>
      <c r="AM8" s="1">
        <v>1</v>
      </c>
      <c r="AO8" s="100" t="s">
        <v>9</v>
      </c>
      <c r="AU8" s="86">
        <v>4</v>
      </c>
      <c r="AV8" s="220">
        <v>114</v>
      </c>
      <c r="AW8" s="221" t="s">
        <v>591</v>
      </c>
      <c r="AX8" s="219">
        <f t="shared" ref="AX8:AY8" si="2">H11</f>
        <v>0</v>
      </c>
      <c r="AY8" s="219" t="e">
        <f t="shared" si="2"/>
        <v>#N/A</v>
      </c>
      <c r="BB8" s="86"/>
      <c r="BC8" s="86"/>
      <c r="BD8" s="86"/>
    </row>
    <row r="9" spans="1:56" ht="29.25" customHeight="1" thickTop="1" thickBot="1">
      <c r="A9" s="1" t="e">
        <f>IF(AND(I9&lt;&gt;"",H9=1),2,"")</f>
        <v>#N/A</v>
      </c>
      <c r="B9" s="142" t="e">
        <f t="shared" ref="B9:B12" si="3">IF(OR(I9="ج",I9="ر1",I9="ر2"),IF(H9=1,IF($L$5=$AO$7,0,IF($L$5=$AO$2,IF(I9="ج",4000,IF(I9="ر1",5200,IF(I9="ر2",6000,""))),IF(OR($L$5=$AO$3,$L$5=$AO$6),IF(I9="ج",2500,IF(I9="ر1",3250,IF(I9="ر2",3750,""))),IF($L$5=$AO$4,500,IF(OR($L$5=$AO$1,$L$5=$AO$5),IF(I9="ج",4000,IF(I9="ر1",5500,IF(I9="ر2",6500,""))),IF(I9="ج",5000,IF(I9="ر1",6500,IF(I9="ر2",7500,""))))))))))</f>
        <v>#N/A</v>
      </c>
      <c r="C9" s="121">
        <v>112</v>
      </c>
      <c r="D9" s="371" t="s">
        <v>669</v>
      </c>
      <c r="E9" s="371"/>
      <c r="F9" s="371"/>
      <c r="G9" s="371"/>
      <c r="H9" s="244"/>
      <c r="I9" s="246" t="e">
        <f>IF(VLOOKUP(E1,'ورقة 4'!A2:AP6682,4,0)=0,"",VLOOKUP(E1,'ورقة 4'!A2:AP6682,4,0))</f>
        <v>#N/A</v>
      </c>
      <c r="J9" s="232" t="e">
        <f>IF(AND(Q9&lt;&gt;"",P9=1),7,"")</f>
        <v>#N/A</v>
      </c>
      <c r="K9" s="144" t="e">
        <f t="shared" ref="K9:K12" si="4">IF(OR(Q9="ج",Q9="ر1",Q9="ر2"),IF(P9=1,IF($L$5=$AO$7,0,IF($L$5=$AO$2,IF(Q9="ج",4000,IF(Q9="ر1",5200,IF(Q9="ر2",6000,""))),IF(OR($L$5=$AO$3,$L$5=$AO$6),IF(Q9="ج",2500,IF(Q9="ر1",3250,IF(Q9="ر2",3750,""))),IF($L$5=$AO$4,500,IF(OR($L$5=$AO$1,$L$5=$AO$5),IF(Q9="ج",4000,IF(Q9="ر1",5500,IF(Q9="ر2",6500,""))),IF(Q9="ج",5000,IF(Q9="ر1",6500,IF(Q9="ر2",7500,""))))))))))</f>
        <v>#N/A</v>
      </c>
      <c r="L9" s="121">
        <v>122</v>
      </c>
      <c r="M9" s="378" t="s">
        <v>672</v>
      </c>
      <c r="N9" s="379"/>
      <c r="O9" s="380"/>
      <c r="P9" s="244"/>
      <c r="Q9" s="246" t="e">
        <f>IF(VLOOKUP(E1,'ورقة 4'!A2:$AP$6682,9,0)=0,"",VLOOKUP(E1,'ورقة 4'!A2:$AP$6682,9,0))</f>
        <v>#N/A</v>
      </c>
      <c r="R9" s="145" t="e">
        <f>IF(AND(Y9&lt;&gt;"",X9=1),22,"")</f>
        <v>#N/A</v>
      </c>
      <c r="S9" s="144" t="e">
        <f t="shared" ref="S9:S12" si="5">IF(OR(Y9="ج",Y9="ر1",Y9="ر2"),IF(X9=1,IF($L$5=$AO$7,0,IF($L$5=$AO$2,IF(Y9="ج",4000,IF(Y9="ر1",5200,IF(Y9="ر2",6000,""))),IF(OR($L$5=$AO$3,$L$5=$AO$6),IF(Y9="ج",2500,IF(Y9="ر1",3250,IF(Y9="ر2",3750,""))),IF($L$5=$AO$4,500,IF(OR($L$5=$AO$1,$L$5=$AO$5),IF(Y9="ج",4000,IF(Y9="ر1",5500,IF(Y9="ر2",6500,""))),IF(Y9="ج",5000,IF(Y9="ر1",6500,IF(Y9="ر2",7500,""))))))))))</f>
        <v>#N/A</v>
      </c>
      <c r="T9" s="121">
        <v>312</v>
      </c>
      <c r="U9" s="383" t="s">
        <v>594</v>
      </c>
      <c r="V9" s="383"/>
      <c r="W9" s="383"/>
      <c r="X9" s="260"/>
      <c r="Y9" s="246" t="e">
        <f>IF(VLOOKUP(E1,'ورقة 4'!A2:$AP$6682,24,0)=0,"",VLOOKUP(E1,'ورقة 4'!A2:$AP$6682,24,0))</f>
        <v>#N/A</v>
      </c>
      <c r="Z9" s="232" t="e">
        <f>IF(AND(AG9&lt;&gt;"",AF9=1),27,"")</f>
        <v>#N/A</v>
      </c>
      <c r="AA9" s="144" t="e">
        <f t="shared" ref="AA9:AA12" si="6">IF(OR(AG9="ج",AG9="ر1",AG9="ر2"),IF(AF9=1,IF($L$5=$AO$7,0,IF($L$5=$AO$2,IF(AG9="ج",4000,IF(AG9="ر1",5200,IF(AG9="ر2",6000,""))),IF(OR($L$5=$AO$3,$L$5=$AO$6),IF(AG9="ج",2500,IF(AG9="ر1",3250,IF(AG9="ر2",3750,""))),IF($L$5=$AO$4,500,IF(OR($L$5=$AO$1,$L$5=$AO$5),IF(AG9="ج",4000,IF(AG9="ر1",5500,IF(AG9="ر2",6500,""))),IF(AG9="ج",5000,IF(AG9="ر1",6500,IF(AG9="ر2",7500,""))))))))))</f>
        <v>#N/A</v>
      </c>
      <c r="AB9" s="121">
        <v>322</v>
      </c>
      <c r="AC9" s="383" t="s">
        <v>595</v>
      </c>
      <c r="AD9" s="383"/>
      <c r="AE9" s="383"/>
      <c r="AF9" s="260"/>
      <c r="AG9" s="246" t="e">
        <f>IF(VLOOKUP(E1,'ورقة 4'!A2:$AP$6682,29,0)=0,"",VLOOKUP(E1,'ورقة 4'!A2:$AP$6682,29,0))</f>
        <v>#N/A</v>
      </c>
      <c r="AH9" s="393"/>
      <c r="AI9" s="394"/>
      <c r="AJ9" s="394"/>
      <c r="AK9" s="163"/>
      <c r="AL9" s="161" t="e">
        <f>IF(A9&lt;&gt;"",A9,"")</f>
        <v>#N/A</v>
      </c>
      <c r="AM9" s="1">
        <v>2</v>
      </c>
      <c r="AU9" s="100">
        <v>5</v>
      </c>
      <c r="AV9" s="220">
        <v>115</v>
      </c>
      <c r="AW9" s="221" t="s">
        <v>671</v>
      </c>
      <c r="AX9" s="219">
        <f t="shared" ref="AX9:AY9" si="7">H12</f>
        <v>0</v>
      </c>
      <c r="AY9" s="219" t="e">
        <f t="shared" si="7"/>
        <v>#N/A</v>
      </c>
      <c r="BB9" s="86"/>
      <c r="BC9" s="86"/>
      <c r="BD9" s="86"/>
    </row>
    <row r="10" spans="1:56" ht="29.25" customHeight="1" thickTop="1" thickBot="1">
      <c r="A10" s="1" t="e">
        <f>IF(AND(I10&lt;&gt;"",H10=1),3,"")</f>
        <v>#N/A</v>
      </c>
      <c r="B10" s="142" t="e">
        <f t="shared" si="3"/>
        <v>#N/A</v>
      </c>
      <c r="C10" s="121">
        <v>113</v>
      </c>
      <c r="D10" s="371" t="s">
        <v>670</v>
      </c>
      <c r="E10" s="371"/>
      <c r="F10" s="371"/>
      <c r="G10" s="371"/>
      <c r="H10" s="244"/>
      <c r="I10" s="246" t="e">
        <f>IF(VLOOKUP(E1,'ورقة 4'!$A$2:$AP$6682,5,0)=0,"",VLOOKUP(E1,'ورقة 4'!$A$2:$AP$6682,5,0))</f>
        <v>#N/A</v>
      </c>
      <c r="J10" s="232" t="e">
        <f>IF(AND(Q10&lt;&gt;"",P10=1),8,"")</f>
        <v>#N/A</v>
      </c>
      <c r="K10" s="144" t="e">
        <f t="shared" si="4"/>
        <v>#N/A</v>
      </c>
      <c r="L10" s="121">
        <v>123</v>
      </c>
      <c r="M10" s="378" t="s">
        <v>673</v>
      </c>
      <c r="N10" s="379"/>
      <c r="O10" s="380"/>
      <c r="P10" s="244"/>
      <c r="Q10" s="246" t="e">
        <f>IF(VLOOKUP(E1,'ورقة 4'!A2:$AP$6682,10,0)=0,"",VLOOKUP(E1,'ورقة 4'!A2:$AP$6682,10,0))</f>
        <v>#N/A</v>
      </c>
      <c r="R10" s="145" t="e">
        <f>IF(AND(Y10&lt;&gt;"",X10=1),23,"")</f>
        <v>#N/A</v>
      </c>
      <c r="S10" s="144" t="e">
        <f t="shared" si="5"/>
        <v>#N/A</v>
      </c>
      <c r="T10" s="121">
        <v>313</v>
      </c>
      <c r="U10" s="371" t="s">
        <v>681</v>
      </c>
      <c r="V10" s="371"/>
      <c r="W10" s="371"/>
      <c r="X10" s="260"/>
      <c r="Y10" s="246" t="e">
        <f>IF(VLOOKUP(E1,'ورقة 4'!A2:$AP$6682,25,0)=0,"",VLOOKUP(E1,'ورقة 4'!A2:$AP$6682,25,0))</f>
        <v>#N/A</v>
      </c>
      <c r="Z10" s="232" t="e">
        <f>IF(AND(AG10&lt;&gt;"",AF10=1),28,"")</f>
        <v>#N/A</v>
      </c>
      <c r="AA10" s="144" t="e">
        <f t="shared" si="6"/>
        <v>#N/A</v>
      </c>
      <c r="AB10" s="121">
        <v>323</v>
      </c>
      <c r="AC10" s="371" t="s">
        <v>684</v>
      </c>
      <c r="AD10" s="371"/>
      <c r="AE10" s="371"/>
      <c r="AF10" s="260"/>
      <c r="AG10" s="246" t="e">
        <f>IF(VLOOKUP(E1,'ورقة 4'!A2:$AP$6682,30,0)=0,"",VLOOKUP(E1,'ورقة 4'!A2:$AP$6682,30,0))</f>
        <v>#N/A</v>
      </c>
      <c r="AH10" s="395"/>
      <c r="AI10" s="396"/>
      <c r="AJ10" s="396"/>
      <c r="AK10" s="163"/>
      <c r="AL10" s="161" t="e">
        <f>IF(A10&lt;&gt;"",A10,"")</f>
        <v>#N/A</v>
      </c>
      <c r="AM10" s="1">
        <v>3</v>
      </c>
      <c r="AU10" s="86">
        <v>6</v>
      </c>
      <c r="AV10" s="213">
        <v>121</v>
      </c>
      <c r="AW10" s="214" t="s">
        <v>592</v>
      </c>
      <c r="AX10" s="99">
        <f>P8</f>
        <v>0</v>
      </c>
      <c r="AY10" s="99" t="e">
        <f>Q8</f>
        <v>#N/A</v>
      </c>
      <c r="BB10" s="96"/>
      <c r="BC10" s="96"/>
    </row>
    <row r="11" spans="1:56" ht="29.25" customHeight="1" thickTop="1" thickBot="1">
      <c r="A11" s="1" t="e">
        <f>IF(AND(I11&lt;&gt;"",H11=1),4,"")</f>
        <v>#N/A</v>
      </c>
      <c r="B11" s="142" t="e">
        <f t="shared" si="3"/>
        <v>#N/A</v>
      </c>
      <c r="C11" s="121">
        <v>114</v>
      </c>
      <c r="D11" s="371" t="s">
        <v>591</v>
      </c>
      <c r="E11" s="371"/>
      <c r="F11" s="371"/>
      <c r="G11" s="371"/>
      <c r="H11" s="244"/>
      <c r="I11" s="246" t="e">
        <f>IF(VLOOKUP(E1,'ورقة 4'!A2:$AP$6682,6,0)=0,"",VLOOKUP(E1,'ورقة 4'!A2:$AP$6682,6,0))</f>
        <v>#N/A</v>
      </c>
      <c r="J11" s="232" t="e">
        <f>IF(AND(Q11&lt;&gt;"",P11=1),9,"")</f>
        <v>#N/A</v>
      </c>
      <c r="K11" s="144" t="e">
        <f t="shared" si="4"/>
        <v>#N/A</v>
      </c>
      <c r="L11" s="121">
        <v>124</v>
      </c>
      <c r="M11" s="378" t="s">
        <v>593</v>
      </c>
      <c r="N11" s="379"/>
      <c r="O11" s="380"/>
      <c r="P11" s="244"/>
      <c r="Q11" s="246" t="e">
        <f>IF(VLOOKUP(E1,'ورقة 4'!A2:$AP$6682,11,0)=0,"",VLOOKUP(E1,'ورقة 4'!A2:$AP$6682,11,0))</f>
        <v>#N/A</v>
      </c>
      <c r="R11" s="145" t="e">
        <f>IF(AND(Y11&lt;&gt;"",X11=1),24,"")</f>
        <v>#N/A</v>
      </c>
      <c r="S11" s="144" t="e">
        <f t="shared" si="5"/>
        <v>#N/A</v>
      </c>
      <c r="T11" s="121">
        <v>314</v>
      </c>
      <c r="U11" s="371" t="s">
        <v>682</v>
      </c>
      <c r="V11" s="371"/>
      <c r="W11" s="371"/>
      <c r="X11" s="260"/>
      <c r="Y11" s="246" t="e">
        <f>IF(VLOOKUP(E1,'ورقة 4'!A2:$AP$6682,26,0)=0,"",VLOOKUP(E1,'ورقة 4'!A2:$AP$6682,26,0))</f>
        <v>#N/A</v>
      </c>
      <c r="Z11" s="232" t="e">
        <f>IF(AND(AG11&lt;&gt;"",AF11=1),29,"")</f>
        <v>#N/A</v>
      </c>
      <c r="AA11" s="144" t="e">
        <f t="shared" si="6"/>
        <v>#N/A</v>
      </c>
      <c r="AB11" s="121">
        <v>324</v>
      </c>
      <c r="AC11" s="371" t="s">
        <v>685</v>
      </c>
      <c r="AD11" s="371"/>
      <c r="AE11" s="371"/>
      <c r="AF11" s="260"/>
      <c r="AG11" s="246" t="e">
        <f>IF(VLOOKUP(E1,'ورقة 4'!A2:$AP$6682,31,0)=0,"",VLOOKUP(E1,'ورقة 4'!A2:$AP$6682,31,0))</f>
        <v>#N/A</v>
      </c>
      <c r="AH11" s="395"/>
      <c r="AI11" s="396"/>
      <c r="AJ11" s="396"/>
      <c r="AK11" s="163"/>
      <c r="AL11" s="161" t="e">
        <f>IF(A11&lt;&gt;"",A11,"")</f>
        <v>#N/A</v>
      </c>
      <c r="AM11" s="1">
        <v>4</v>
      </c>
      <c r="AU11" s="100">
        <v>7</v>
      </c>
      <c r="AV11" s="213">
        <v>122</v>
      </c>
      <c r="AW11" s="214" t="s">
        <v>672</v>
      </c>
      <c r="AX11" s="99">
        <f t="shared" ref="AX11:AY11" si="8">P9</f>
        <v>0</v>
      </c>
      <c r="AY11" s="99" t="e">
        <f t="shared" si="8"/>
        <v>#N/A</v>
      </c>
      <c r="BB11" s="86"/>
      <c r="BC11" s="86"/>
    </row>
    <row r="12" spans="1:56" ht="29.25" customHeight="1" thickTop="1" thickBot="1">
      <c r="A12" s="1" t="e">
        <f>IF(AND(I12&lt;&gt;"",H12=1),5,"")</f>
        <v>#N/A</v>
      </c>
      <c r="B12" s="142" t="e">
        <f t="shared" si="3"/>
        <v>#N/A</v>
      </c>
      <c r="C12" s="122">
        <v>115</v>
      </c>
      <c r="D12" s="372" t="s">
        <v>671</v>
      </c>
      <c r="E12" s="372"/>
      <c r="F12" s="372"/>
      <c r="G12" s="372"/>
      <c r="H12" s="244"/>
      <c r="I12" s="247" t="e">
        <f>IF(VLOOKUP(E1,'ورقة 4'!A2:$AP$6682,7,0)=0,"",VLOOKUP(E1,'ورقة 4'!A2:$AP$6682,7,0))</f>
        <v>#N/A</v>
      </c>
      <c r="J12" s="232" t="e">
        <f>IF(AND(Q12&lt;&gt;"",P12=1),10,"")</f>
        <v>#N/A</v>
      </c>
      <c r="K12" s="144" t="e">
        <f t="shared" si="4"/>
        <v>#N/A</v>
      </c>
      <c r="L12" s="122">
        <v>125</v>
      </c>
      <c r="M12" s="425" t="s">
        <v>674</v>
      </c>
      <c r="N12" s="426"/>
      <c r="O12" s="427"/>
      <c r="P12" s="244"/>
      <c r="Q12" s="247" t="e">
        <f>IF(VLOOKUP(E1,'ورقة 4'!A2:$AP$6682,12,0)=0,"",VLOOKUP(E1,'ورقة 4'!A2:$AP$6682,12,0))</f>
        <v>#N/A</v>
      </c>
      <c r="R12" s="145" t="e">
        <f>IF(AND(Y12&lt;&gt;"",X12=1),25,"")</f>
        <v>#N/A</v>
      </c>
      <c r="S12" s="144" t="e">
        <f t="shared" si="5"/>
        <v>#N/A</v>
      </c>
      <c r="T12" s="122">
        <v>315</v>
      </c>
      <c r="U12" s="372" t="s">
        <v>683</v>
      </c>
      <c r="V12" s="372"/>
      <c r="W12" s="372"/>
      <c r="X12" s="260"/>
      <c r="Y12" s="247" t="e">
        <f>IF(VLOOKUP(E1,'ورقة 4'!A2:$AP$6682,27,0)=0,"",VLOOKUP(E1,'ورقة 4'!A2:$AP$6682,27,0))</f>
        <v>#N/A</v>
      </c>
      <c r="Z12" s="232" t="e">
        <f>IF(AND(AG12&lt;&gt;"",AF12=1),30,"")</f>
        <v>#N/A</v>
      </c>
      <c r="AA12" s="144" t="e">
        <f t="shared" si="6"/>
        <v>#N/A</v>
      </c>
      <c r="AB12" s="122">
        <v>325</v>
      </c>
      <c r="AC12" s="388" t="s">
        <v>686</v>
      </c>
      <c r="AD12" s="388"/>
      <c r="AE12" s="388"/>
      <c r="AF12" s="260"/>
      <c r="AG12" s="247" t="e">
        <f>IF(VLOOKUP(E1,'ورقة 4'!A2:$AP$6682,32,0)=0,"",VLOOKUP(E1,'ورقة 4'!A2:$AP$6682,32,0))</f>
        <v>#N/A</v>
      </c>
      <c r="AH12" s="398"/>
      <c r="AI12" s="398"/>
      <c r="AJ12" s="398"/>
      <c r="AK12" s="163"/>
      <c r="AL12" s="161" t="e">
        <f>IF(A12&lt;&gt;"",A12,"")</f>
        <v>#N/A</v>
      </c>
      <c r="AM12" s="1">
        <v>5</v>
      </c>
      <c r="AU12" s="86">
        <v>8</v>
      </c>
      <c r="AV12" s="213">
        <v>123</v>
      </c>
      <c r="AW12" s="214" t="s">
        <v>673</v>
      </c>
      <c r="AX12" s="99">
        <f t="shared" ref="AX12:AY12" si="9">P10</f>
        <v>0</v>
      </c>
      <c r="AY12" s="99" t="e">
        <f t="shared" si="9"/>
        <v>#N/A</v>
      </c>
      <c r="BB12" s="86"/>
      <c r="BC12" s="86"/>
    </row>
    <row r="13" spans="1:56" ht="18.75" hidden="1" thickBot="1">
      <c r="B13" s="142" t="e">
        <f>SUM(B8:B12)</f>
        <v>#N/A</v>
      </c>
      <c r="C13" s="146"/>
      <c r="D13" s="147"/>
      <c r="E13" s="147"/>
      <c r="F13" s="147"/>
      <c r="G13" s="147">
        <f>COUNTIFS(I8:I12,$C$25,H8:H12,1)</f>
        <v>0</v>
      </c>
      <c r="H13" s="148">
        <f>COUNTIFS(I8:I12,$C$26,H8:H12,1)</f>
        <v>0</v>
      </c>
      <c r="I13" s="136">
        <f>COUNTIFS(I8:I12,$C$28,H8:H12,1)</f>
        <v>0</v>
      </c>
      <c r="J13" s="143"/>
      <c r="K13" s="32" t="e">
        <f>SUM(K8:K12)</f>
        <v>#N/A</v>
      </c>
      <c r="L13" s="123"/>
      <c r="M13" s="124"/>
      <c r="N13" s="124"/>
      <c r="O13" s="147">
        <f>COUNTIFS(Q8:Q12,$C$25,P8:P12,1)</f>
        <v>0</v>
      </c>
      <c r="P13" s="148">
        <f>COUNTIFS(Q8:Q12,$C$26,P8:P12,1)</f>
        <v>0</v>
      </c>
      <c r="Q13" s="136">
        <f>COUNTIFS(Q8:Q12,$C$28,P8:P12,1)</f>
        <v>0</v>
      </c>
      <c r="R13" s="145"/>
      <c r="S13" s="142" t="e">
        <f>SUM(S8:S12)</f>
        <v>#N/A</v>
      </c>
      <c r="T13" s="35"/>
      <c r="U13" s="36"/>
      <c r="V13" s="36"/>
      <c r="W13" s="147">
        <f>COUNTIFS(Y8:Y12,$C$25,X8:X12,1)</f>
        <v>0</v>
      </c>
      <c r="X13" s="148">
        <f>COUNTIFS(Y8:Y12,$C$26,X8:X12,1)</f>
        <v>0</v>
      </c>
      <c r="Y13" s="136">
        <f>COUNTIFS(Y8:Y12,$C$28,X8:X12,1)</f>
        <v>0</v>
      </c>
      <c r="Z13" s="149"/>
      <c r="AA13" s="37" t="e">
        <f>SUM(AA8:AA12)</f>
        <v>#N/A</v>
      </c>
      <c r="AB13" s="36"/>
      <c r="AC13" s="36"/>
      <c r="AD13" s="36"/>
      <c r="AE13" s="147">
        <f>COUNTIFS(AG8:AG12,$C$25,AF8:AF12,1)</f>
        <v>0</v>
      </c>
      <c r="AF13" s="148">
        <f>COUNTIFS(AG8:AG12,$C$26,AF8:AF12,1)</f>
        <v>0</v>
      </c>
      <c r="AG13" s="136">
        <f>COUNTIFS(AG8:AG12,$C$28,AF8:AF12,1)</f>
        <v>0</v>
      </c>
      <c r="AH13" s="398"/>
      <c r="AI13" s="398"/>
      <c r="AJ13" s="398"/>
      <c r="AK13" s="163"/>
      <c r="AL13" s="161" t="e">
        <f>IF(J8&lt;&gt;"",J8,"")</f>
        <v>#N/A</v>
      </c>
      <c r="AM13" s="1">
        <v>6</v>
      </c>
      <c r="AU13" s="100">
        <v>9</v>
      </c>
      <c r="AV13" s="213">
        <v>124</v>
      </c>
      <c r="AW13" s="214" t="s">
        <v>593</v>
      </c>
      <c r="AX13" s="99">
        <f t="shared" ref="AX13:AY13" si="10">P11</f>
        <v>0</v>
      </c>
      <c r="AY13" s="99" t="e">
        <f t="shared" si="10"/>
        <v>#N/A</v>
      </c>
      <c r="BB13" s="86"/>
      <c r="BC13" s="86"/>
    </row>
    <row r="14" spans="1:56" ht="21" thickBot="1">
      <c r="B14" s="389" t="s">
        <v>24</v>
      </c>
      <c r="C14" s="389"/>
      <c r="D14" s="389"/>
      <c r="E14" s="389"/>
      <c r="F14" s="389"/>
      <c r="G14" s="389"/>
      <c r="H14" s="389"/>
      <c r="I14" s="389"/>
      <c r="J14" s="389"/>
      <c r="K14" s="389"/>
      <c r="L14" s="389"/>
      <c r="M14" s="389"/>
      <c r="N14" s="389"/>
      <c r="O14" s="389"/>
      <c r="P14" s="389"/>
      <c r="Q14" s="390"/>
      <c r="R14" s="139"/>
      <c r="S14" s="397" t="s">
        <v>25</v>
      </c>
      <c r="T14" s="389"/>
      <c r="U14" s="389"/>
      <c r="V14" s="389"/>
      <c r="W14" s="389"/>
      <c r="X14" s="389"/>
      <c r="Y14" s="389"/>
      <c r="Z14" s="389"/>
      <c r="AA14" s="389"/>
      <c r="AB14" s="389"/>
      <c r="AC14" s="389"/>
      <c r="AD14" s="389"/>
      <c r="AE14" s="389"/>
      <c r="AF14" s="389"/>
      <c r="AG14" s="389"/>
      <c r="AH14" s="398"/>
      <c r="AI14" s="398"/>
      <c r="AJ14" s="398"/>
      <c r="AK14" s="163"/>
      <c r="AL14" s="161" t="e">
        <f>IF(J9&lt;&gt;"",J9,"")</f>
        <v>#N/A</v>
      </c>
      <c r="AM14" s="1">
        <v>7</v>
      </c>
      <c r="AU14" s="86">
        <v>10</v>
      </c>
      <c r="AV14" s="213">
        <v>125</v>
      </c>
      <c r="AW14" s="214" t="s">
        <v>674</v>
      </c>
      <c r="AX14" s="99">
        <f t="shared" ref="AX14:AY14" si="11">P12</f>
        <v>0</v>
      </c>
      <c r="AY14" s="99" t="e">
        <f t="shared" si="11"/>
        <v>#N/A</v>
      </c>
      <c r="BB14" s="86"/>
      <c r="BC14" s="86"/>
    </row>
    <row r="15" spans="1:56" ht="29.25" customHeight="1" thickBot="1">
      <c r="A15" s="150" t="e">
        <f>IF(AND(I15&lt;&gt;"",H15=1),11,"")</f>
        <v>#N/A</v>
      </c>
      <c r="B15" s="142" t="e">
        <f t="shared" ref="B15:B19" si="12">IF(OR(I15="ج",I15="ر1",I15="ر2"),IF(H15=1,IF($L$5=$AO$7,0,IF($L$5=$AO$2,IF(I15="ج",4000,IF(I15="ر1",5200,IF(I15="ر2",6000,""))),IF(OR($L$5=$AO$3,$L$5=$AO$6),IF(I15="ج",2500,IF(I15="ر1",3250,IF(I15="ر2",3750,""))),IF($L$5=$AO$4,500,IF(OR($L$5=$AO$1,$L$5=$AO$5),IF(I15="ج",4000,IF(I15="ر1",5500,IF(I15="ر2",6500,""))),IF(I15="ج",5000,IF(I15="ر1",6500,IF(I15="ر2",7500,""))))))))))</f>
        <v>#N/A</v>
      </c>
      <c r="C15" s="120">
        <v>211</v>
      </c>
      <c r="D15" s="370" t="s">
        <v>596</v>
      </c>
      <c r="E15" s="370"/>
      <c r="F15" s="370"/>
      <c r="G15" s="370"/>
      <c r="H15" s="260"/>
      <c r="I15" s="248" t="e">
        <f>IF(VLOOKUP(E1,'ورقة 4'!A2:$AP$6682,13,0)=0,"",VLOOKUP(E1,'ورقة 4'!A2:$AP$6682,13,0))</f>
        <v>#N/A</v>
      </c>
      <c r="J15" s="232" t="e">
        <f>IF(AND(Q15&lt;&gt;"",P15=1),16,"")</f>
        <v>#N/A</v>
      </c>
      <c r="K15" s="144" t="e">
        <f t="shared" ref="K15:K19" si="13">IF(OR(Q15="ج",Q15="ر1",Q15="ر2"),IF(P15=1,IF($L$5=$AO$7,0,IF($L$5=$AO$2,IF(Q15="ج",4000,IF(Q15="ر1",5200,IF(Q15="ر2",6000,""))),IF(OR($L$5=$AO$3,$L$5=$AO$6),IF(Q15="ج",2500,IF(Q15="ر1",3250,IF(Q15="ر2",3750,""))),IF($L$5=$AO$4,500,IF(OR($L$5=$AO$1,$L$5=$AO$5),IF(Q15="ج",4000,IF(Q15="ر1",5500,IF(Q15="ر2",6500,""))),IF(Q15="ج",5000,IF(Q15="ر1",6500,IF(Q15="ر2",7500,""))))))))))</f>
        <v>#N/A</v>
      </c>
      <c r="L15" s="228">
        <v>221</v>
      </c>
      <c r="M15" s="370" t="s">
        <v>678</v>
      </c>
      <c r="N15" s="370"/>
      <c r="O15" s="370"/>
      <c r="P15" s="260"/>
      <c r="Q15" s="248" t="e">
        <f>IF(VLOOKUP(E1,'ورقة 4'!A2:$AP$6682,18,0)=0,"",VLOOKUP(E1,'ورقة 4'!A2:$AP$6682,18,0))</f>
        <v>#N/A</v>
      </c>
      <c r="R15" s="145" t="e">
        <f>IF(AND(Y15&lt;&gt;"",X15=1),31,"")</f>
        <v>#N/A</v>
      </c>
      <c r="S15" s="144" t="e">
        <f>IF(OR(Y15="ج",Y15="ر1",Y15="ر2"),IF(X15=1,IF($L$5=$AO$7,0,IF($L$5=$AO$2,IF(Y15="ج",4000,IF(Y15="ر1",5200,IF(Y15="ر2",6000,""))),IF(OR($L$5=$AO$3,$L$5=$AO$6),IF(Y15="ج",2500,IF(Y15="ر1",3250,IF(Y15="ر2",3750,""))),IF($L$5=$AO$4,500,IF(OR($L$5=$AO$1,$L$5=$AO$5),IF(Y15="ج",4000,IF(Y15="ر1",5500,IF(Y15="ر2",6500,""))),IF(Y15="ج",5000,IF(Y15="ر1",6500,IF(Y15="ر2",7500,""))))))))))</f>
        <v>#N/A</v>
      </c>
      <c r="T15" s="120">
        <v>411</v>
      </c>
      <c r="U15" s="370" t="s">
        <v>601</v>
      </c>
      <c r="V15" s="370"/>
      <c r="W15" s="370"/>
      <c r="X15" s="260"/>
      <c r="Y15" s="248" t="e">
        <f>IF(VLOOKUP(E1,'ورقة 4'!A2:$AP$6682,33,0)=0,"",VLOOKUP(E1,'ورقة 4'!A2:$AP$6682,33,0))</f>
        <v>#N/A</v>
      </c>
      <c r="Z15" s="232" t="e">
        <f>IF(AND(AG15&lt;&gt;"",AF15=1),36,"")</f>
        <v>#N/A</v>
      </c>
      <c r="AA15" s="144" t="e">
        <f>IF(OR(AG15="ج",AG15="ر1",AG15="ر2"),IF(AF15=1,IF($L$5=$AO$7,0,IF($L$5=$AO$2,IF(AG15="ج",4000,IF(AG15="ر1",5200,IF(AG15="ر2",6000,""))),IF(OR($L$5=$AO$3,$L$5=$AO$6),IF(AG15="ج",2500,IF(AG15="ر1",3250,IF(AG15="ر2",3750,""))),IF($L$5=$AO$4,500,IF(OR($L$5=$AO$1,$L$5=$AO$5),IF(AG15="ج",4000,IF(AG15="ر1",5500,IF(AG15="ر2",6500,""))),IF(AG15="ج",5000,IF(AG15="ر1",6500,IF(AG15="ر2",7500,""))))))))))</f>
        <v>#N/A</v>
      </c>
      <c r="AB15" s="120">
        <v>421</v>
      </c>
      <c r="AC15" s="387" t="s">
        <v>630</v>
      </c>
      <c r="AD15" s="387"/>
      <c r="AE15" s="387"/>
      <c r="AF15" s="260"/>
      <c r="AG15" s="245" t="e">
        <f>IF(VLOOKUP(E1,'ورقة 4'!A2:$AP$6682,38,0)=0,"",VLOOKUP(E1,'ورقة 4'!A2:$AP$6682,38,0))</f>
        <v>#N/A</v>
      </c>
      <c r="AH15" s="398"/>
      <c r="AI15" s="398"/>
      <c r="AJ15" s="398"/>
      <c r="AK15" s="163"/>
      <c r="AL15" s="161" t="e">
        <f>IF(J10&lt;&gt;"",J10,"")</f>
        <v>#N/A</v>
      </c>
      <c r="AM15" s="1">
        <v>8</v>
      </c>
      <c r="AU15" s="100">
        <v>11</v>
      </c>
      <c r="AV15" s="220">
        <v>211</v>
      </c>
      <c r="AW15" s="221" t="s">
        <v>596</v>
      </c>
      <c r="AX15" s="219">
        <f>H15</f>
        <v>0</v>
      </c>
      <c r="AY15" s="219" t="e">
        <f>I15</f>
        <v>#N/A</v>
      </c>
      <c r="BB15" s="86"/>
      <c r="BC15" s="86"/>
      <c r="BD15" s="86"/>
    </row>
    <row r="16" spans="1:56" ht="29.25" customHeight="1" thickTop="1" thickBot="1">
      <c r="A16" s="150" t="e">
        <f>IF(AND(I16&lt;&gt;"",H16=1),12,"")</f>
        <v>#N/A</v>
      </c>
      <c r="B16" s="142" t="e">
        <f t="shared" si="12"/>
        <v>#N/A</v>
      </c>
      <c r="C16" s="121">
        <v>212</v>
      </c>
      <c r="D16" s="371" t="s">
        <v>675</v>
      </c>
      <c r="E16" s="371"/>
      <c r="F16" s="371"/>
      <c r="G16" s="371"/>
      <c r="H16" s="260"/>
      <c r="I16" s="249" t="e">
        <f>IF(VLOOKUP(E1,'ورقة 4'!A2:$AP$6682,14,0)=0,"",VLOOKUP(E1,'ورقة 4'!A2:$AP$6682,14,0))</f>
        <v>#N/A</v>
      </c>
      <c r="J16" s="232" t="e">
        <f>IF(AND(Q16&lt;&gt;"",P16=1),17,"")</f>
        <v>#N/A</v>
      </c>
      <c r="K16" s="144" t="e">
        <f t="shared" si="13"/>
        <v>#N/A</v>
      </c>
      <c r="L16" s="229">
        <v>222</v>
      </c>
      <c r="M16" s="371" t="s">
        <v>598</v>
      </c>
      <c r="N16" s="371"/>
      <c r="O16" s="371"/>
      <c r="P16" s="260"/>
      <c r="Q16" s="249" t="e">
        <f>IF(VLOOKUP(E1,'ورقة 4'!A2:$AP$6682,19,0)=0,"",VLOOKUP(E1,'ورقة 4'!A2:$AP$6682,19,0))</f>
        <v>#N/A</v>
      </c>
      <c r="R16" s="145" t="e">
        <f>IF(AND(Y16&lt;&gt;"",X16=1),32,"")</f>
        <v>#N/A</v>
      </c>
      <c r="S16" s="144" t="e">
        <f t="shared" ref="S16:S19" si="14">IF(OR(Y16="ج",Y16="ر1",Y16="ر2"),IF(X16=1,IF($L$5=$AO$7,0,IF($L$5=$AO$2,IF(Y16="ج",4000,IF(Y16="ر1",5200,IF(Y16="ر2",6000,""))),IF(OR($L$5=$AO$3,$L$5=$AO$6),IF(Y16="ج",2500,IF(Y16="ر1",3250,IF(Y16="ر2",3750,""))),IF($L$5=$AO$4,500,IF(OR($L$5=$AO$1,$L$5=$AO$5),IF(Y16="ج",4000,IF(Y16="ر1",5500,IF(Y16="ر2",6500,""))),IF(Y16="ج",5000,IF(Y16="ر1",6500,IF(Y16="ر2",7500,""))))))))))</f>
        <v>#N/A</v>
      </c>
      <c r="T16" s="121">
        <v>412</v>
      </c>
      <c r="U16" s="371" t="s">
        <v>627</v>
      </c>
      <c r="V16" s="371"/>
      <c r="W16" s="371"/>
      <c r="X16" s="260"/>
      <c r="Y16" s="249" t="e">
        <f>IF(VLOOKUP(E1,'ورقة 4'!A2:$AP$6682,34,0)=0,"",VLOOKUP(E1,'ورقة 4'!A2:$AP$6682,34,0))</f>
        <v>#N/A</v>
      </c>
      <c r="Z16" s="232" t="e">
        <f>IF(AND(AG16&lt;&gt;"",AF16=1),37,"")</f>
        <v>#N/A</v>
      </c>
      <c r="AA16" s="144" t="e">
        <f t="shared" ref="AA16:AA19" si="15">IF(OR(AG16="ج",AG16="ر1",AG16="ر2"),IF(AF16=1,IF($L$5=$AO$7,0,IF($L$5=$AO$2,IF(AG16="ج",4000,IF(AG16="ر1",5200,IF(AG16="ر2",6000,""))),IF(OR($L$5=$AO$3,$L$5=$AO$6),IF(AG16="ج",2500,IF(AG16="ر1",3250,IF(AG16="ر2",3750,""))),IF($L$5=$AO$4,500,IF(OR($L$5=$AO$1,$L$5=$AO$5),IF(AG16="ج",4000,IF(AG16="ر1",5500,IF(AG16="ر2",6500,""))),IF(AG16="ج",5000,IF(AG16="ر1",6500,IF(AG16="ر2",7500,""))))))))))</f>
        <v>#N/A</v>
      </c>
      <c r="AB16" s="121">
        <v>422</v>
      </c>
      <c r="AC16" s="383" t="s">
        <v>628</v>
      </c>
      <c r="AD16" s="383"/>
      <c r="AE16" s="383"/>
      <c r="AF16" s="260"/>
      <c r="AG16" s="246" t="e">
        <f>IF(VLOOKUP(E1,'ورقة 4'!A2:$AP$6682,39,0)=0,"",VLOOKUP(E1,'ورقة 4'!A2:$AP$6682,39,0))</f>
        <v>#N/A</v>
      </c>
      <c r="AH16" s="398"/>
      <c r="AI16" s="398"/>
      <c r="AJ16" s="398"/>
      <c r="AK16" s="163"/>
      <c r="AL16" s="161" t="e">
        <f>IF(J11&lt;&gt;"",J11,"")</f>
        <v>#N/A</v>
      </c>
      <c r="AM16" s="1">
        <v>9</v>
      </c>
      <c r="AU16" s="86">
        <v>12</v>
      </c>
      <c r="AV16" s="220">
        <v>212</v>
      </c>
      <c r="AW16" s="221" t="s">
        <v>675</v>
      </c>
      <c r="AX16" s="219">
        <f t="shared" ref="AX16:AX19" si="16">H16</f>
        <v>0</v>
      </c>
      <c r="AY16" s="219" t="e">
        <f t="shared" ref="AY16:AY19" si="17">I16</f>
        <v>#N/A</v>
      </c>
      <c r="BB16" s="86"/>
      <c r="BC16" s="86"/>
      <c r="BD16" s="86"/>
    </row>
    <row r="17" spans="1:56" ht="29.25" customHeight="1" thickTop="1" thickBot="1">
      <c r="A17" s="150" t="e">
        <f>IF(AND(I17&lt;&gt;"",H17=1),13,"")</f>
        <v>#N/A</v>
      </c>
      <c r="B17" s="142" t="e">
        <f t="shared" si="12"/>
        <v>#N/A</v>
      </c>
      <c r="C17" s="121">
        <v>213</v>
      </c>
      <c r="D17" s="371" t="s">
        <v>676</v>
      </c>
      <c r="E17" s="371"/>
      <c r="F17" s="371"/>
      <c r="G17" s="371"/>
      <c r="H17" s="260"/>
      <c r="I17" s="249" t="e">
        <f>IF(VLOOKUP(E1,'ورقة 4'!A2:$AP$6682,15,0)=0,"",VLOOKUP(E1,'ورقة 4'!A2:$AP$6682,15,0))</f>
        <v>#N/A</v>
      </c>
      <c r="J17" s="232" t="e">
        <f>IF(AND(Q17&lt;&gt;"",P17=1),18,"")</f>
        <v>#N/A</v>
      </c>
      <c r="K17" s="144" t="e">
        <f t="shared" si="13"/>
        <v>#N/A</v>
      </c>
      <c r="L17" s="229">
        <v>223</v>
      </c>
      <c r="M17" s="371" t="s">
        <v>599</v>
      </c>
      <c r="N17" s="371"/>
      <c r="O17" s="371"/>
      <c r="P17" s="260"/>
      <c r="Q17" s="249" t="e">
        <f>IF(VLOOKUP(E1,'ورقة 4'!A2:$AP$6682,20,0)=0,"",VLOOKUP(E1,'ورقة 4'!A2:$AP$6682,20,0))</f>
        <v>#N/A</v>
      </c>
      <c r="R17" s="145" t="e">
        <f>IF(AND(Y17&lt;&gt;"",X17=1),33,"")</f>
        <v>#N/A</v>
      </c>
      <c r="S17" s="144" t="e">
        <f t="shared" si="14"/>
        <v>#N/A</v>
      </c>
      <c r="T17" s="121">
        <v>413</v>
      </c>
      <c r="U17" s="371" t="s">
        <v>687</v>
      </c>
      <c r="V17" s="371"/>
      <c r="W17" s="371"/>
      <c r="X17" s="260"/>
      <c r="Y17" s="249" t="e">
        <f>IF(VLOOKUP(E1,'ورقة 4'!A2:$AP$6682,35,0)=0,"",VLOOKUP(E1,'ورقة 4'!A2:$AP$6682,35,0))</f>
        <v>#N/A</v>
      </c>
      <c r="Z17" s="232" t="e">
        <f>IF(AND(AG17&lt;&gt;"",AF17=1),38,"")</f>
        <v>#N/A</v>
      </c>
      <c r="AA17" s="144" t="e">
        <f t="shared" si="15"/>
        <v>#N/A</v>
      </c>
      <c r="AB17" s="121">
        <v>423</v>
      </c>
      <c r="AC17" s="383" t="s">
        <v>689</v>
      </c>
      <c r="AD17" s="383"/>
      <c r="AE17" s="383"/>
      <c r="AF17" s="260"/>
      <c r="AG17" s="246" t="e">
        <f>IF(VLOOKUP(E1,'ورقة 4'!A2:$AP$6682,40,0)=0,"",VLOOKUP(E1,'ورقة 4'!A2:$AP$6682,40,0))</f>
        <v>#N/A</v>
      </c>
      <c r="AH17" s="398"/>
      <c r="AI17" s="398"/>
      <c r="AJ17" s="398"/>
      <c r="AK17" s="163"/>
      <c r="AL17" s="161" t="e">
        <f>IF(J12&lt;&gt;"",J12,"")</f>
        <v>#N/A</v>
      </c>
      <c r="AM17" s="1">
        <v>10</v>
      </c>
      <c r="AU17" s="100">
        <v>13</v>
      </c>
      <c r="AV17" s="220">
        <v>213</v>
      </c>
      <c r="AW17" s="221" t="s">
        <v>676</v>
      </c>
      <c r="AX17" s="219">
        <f t="shared" si="16"/>
        <v>0</v>
      </c>
      <c r="AY17" s="219" t="e">
        <f t="shared" si="17"/>
        <v>#N/A</v>
      </c>
      <c r="BB17" s="86"/>
      <c r="BC17" s="86"/>
      <c r="BD17" s="86"/>
    </row>
    <row r="18" spans="1:56" ht="29.25" customHeight="1" thickTop="1" thickBot="1">
      <c r="A18" s="150" t="e">
        <f>IF(AND(I18&lt;&gt;"",H18=1),14,"")</f>
        <v>#N/A</v>
      </c>
      <c r="B18" s="142" t="e">
        <f t="shared" si="12"/>
        <v>#N/A</v>
      </c>
      <c r="C18" s="121">
        <v>214</v>
      </c>
      <c r="D18" s="371" t="s">
        <v>677</v>
      </c>
      <c r="E18" s="371"/>
      <c r="F18" s="371"/>
      <c r="G18" s="371"/>
      <c r="H18" s="260"/>
      <c r="I18" s="249" t="e">
        <f>IF(VLOOKUP(E1,'ورقة 4'!A2:$AP$6682,16,0)=0,"",VLOOKUP(E1,'ورقة 4'!A2:$AP$6682,16,0))</f>
        <v>#N/A</v>
      </c>
      <c r="J18" s="232" t="e">
        <f>IF(AND(Q18&lt;&gt;"",P18=1),19,"")</f>
        <v>#N/A</v>
      </c>
      <c r="K18" s="144" t="e">
        <f t="shared" si="13"/>
        <v>#N/A</v>
      </c>
      <c r="L18" s="229">
        <v>224</v>
      </c>
      <c r="M18" s="371" t="s">
        <v>679</v>
      </c>
      <c r="N18" s="371"/>
      <c r="O18" s="371"/>
      <c r="P18" s="260"/>
      <c r="Q18" s="249" t="e">
        <f>IF(VLOOKUP(E1,'ورقة 4'!A2:$AP$6682,21,0)=0,"",VLOOKUP(E1,'ورقة 4'!A2:$AP$6682,21,0))</f>
        <v>#N/A</v>
      </c>
      <c r="R18" s="145" t="e">
        <f>IF(AND(Y18&lt;&gt;"",X18=1),34,"")</f>
        <v>#N/A</v>
      </c>
      <c r="S18" s="144" t="e">
        <f t="shared" si="14"/>
        <v>#N/A</v>
      </c>
      <c r="T18" s="121">
        <v>414</v>
      </c>
      <c r="U18" s="371" t="s">
        <v>602</v>
      </c>
      <c r="V18" s="371"/>
      <c r="W18" s="371"/>
      <c r="X18" s="260"/>
      <c r="Y18" s="249" t="e">
        <f>IF(VLOOKUP(E1,'ورقة 4'!A2:$AP$6682,36,0)=0,"",VLOOKUP(E1,'ورقة 4'!A2:$AP$6682,36,0))</f>
        <v>#N/A</v>
      </c>
      <c r="Z18" s="232" t="e">
        <f>IF(AND(AG18&lt;&gt;"",AF18=1),39,"")</f>
        <v>#N/A</v>
      </c>
      <c r="AA18" s="144" t="e">
        <f t="shared" si="15"/>
        <v>#N/A</v>
      </c>
      <c r="AB18" s="121">
        <v>424</v>
      </c>
      <c r="AC18" s="383" t="s">
        <v>603</v>
      </c>
      <c r="AD18" s="383"/>
      <c r="AE18" s="383"/>
      <c r="AF18" s="260"/>
      <c r="AG18" s="246" t="e">
        <f>IF(VLOOKUP(E1,'ورقة 4'!A2:$AP$6682,41,0)=0,"",VLOOKUP(E1,'ورقة 4'!A2:$AP$6682,41,0))</f>
        <v>#N/A</v>
      </c>
      <c r="AH18" s="398"/>
      <c r="AI18" s="398"/>
      <c r="AJ18" s="398"/>
      <c r="AK18" s="163"/>
      <c r="AL18" s="161" t="e">
        <f>IF(A15&lt;&gt;"",A15,"")</f>
        <v>#N/A</v>
      </c>
      <c r="AM18" s="1">
        <v>11</v>
      </c>
      <c r="AU18" s="86">
        <v>14</v>
      </c>
      <c r="AV18" s="220">
        <v>214</v>
      </c>
      <c r="AW18" s="221" t="s">
        <v>677</v>
      </c>
      <c r="AX18" s="219">
        <f t="shared" si="16"/>
        <v>0</v>
      </c>
      <c r="AY18" s="219" t="e">
        <f t="shared" si="17"/>
        <v>#N/A</v>
      </c>
      <c r="BB18" s="86"/>
      <c r="BC18" s="86"/>
      <c r="BD18" s="86"/>
    </row>
    <row r="19" spans="1:56" ht="29.25" customHeight="1" thickTop="1" thickBot="1">
      <c r="A19" s="150" t="e">
        <f>IF(AND(I19&lt;&gt;"",H19=1),15,"")</f>
        <v>#N/A</v>
      </c>
      <c r="B19" s="142" t="e">
        <f t="shared" si="12"/>
        <v>#N/A</v>
      </c>
      <c r="C19" s="122">
        <v>215</v>
      </c>
      <c r="D19" s="372" t="s">
        <v>597</v>
      </c>
      <c r="E19" s="372"/>
      <c r="F19" s="372"/>
      <c r="G19" s="372"/>
      <c r="H19" s="260"/>
      <c r="I19" s="250" t="e">
        <f>IF(VLOOKUP(E1,'ورقة 4'!A2:$AP$6682,17,0)=0,"",VLOOKUP(E1,'ورقة 4'!A2:$AP$6682,17,0))</f>
        <v>#N/A</v>
      </c>
      <c r="J19" s="232" t="e">
        <f>IF(AND(Q19&lt;&gt;"",P19=1),20,"")</f>
        <v>#N/A</v>
      </c>
      <c r="K19" s="144" t="e">
        <f t="shared" si="13"/>
        <v>#N/A</v>
      </c>
      <c r="L19" s="230">
        <v>225</v>
      </c>
      <c r="M19" s="372" t="s">
        <v>600</v>
      </c>
      <c r="N19" s="372"/>
      <c r="O19" s="372"/>
      <c r="P19" s="260"/>
      <c r="Q19" s="250" t="e">
        <f>IF(VLOOKUP(E1,'ورقة 4'!A2:$AP$6682,22,0)=0,"",VLOOKUP(E1,'ورقة 4'!A2:$AP$6682,22,0))</f>
        <v>#N/A</v>
      </c>
      <c r="R19" s="145" t="e">
        <f>IF(AND(Y19&lt;&gt;"",X19=1),35,"")</f>
        <v>#N/A</v>
      </c>
      <c r="S19" s="144" t="e">
        <f t="shared" si="14"/>
        <v>#N/A</v>
      </c>
      <c r="T19" s="122">
        <v>415</v>
      </c>
      <c r="U19" s="372" t="s">
        <v>688</v>
      </c>
      <c r="V19" s="372"/>
      <c r="W19" s="372"/>
      <c r="X19" s="260"/>
      <c r="Y19" s="250" t="e">
        <f>IF(VLOOKUP(E1,'ورقة 4'!A2:$AP$6682,37,0)=0,"",VLOOKUP(E1,'ورقة 4'!A2:$AP$6682,37,0))</f>
        <v>#N/A</v>
      </c>
      <c r="Z19" s="232" t="e">
        <f>IF(AND(AG19&lt;&gt;"",AF19=1),40,"")</f>
        <v>#N/A</v>
      </c>
      <c r="AA19" s="144" t="e">
        <f t="shared" si="15"/>
        <v>#N/A</v>
      </c>
      <c r="AB19" s="122">
        <v>425</v>
      </c>
      <c r="AC19" s="391" t="s">
        <v>690</v>
      </c>
      <c r="AD19" s="391"/>
      <c r="AE19" s="391"/>
      <c r="AF19" s="260"/>
      <c r="AG19" s="247" t="e">
        <f>IF(VLOOKUP(E1,'ورقة 4'!A2:$AP$6682,42,0)=0,"",VLOOKUP(E1,'ورقة 4'!A2:$AP$6682,42,0))</f>
        <v>#N/A</v>
      </c>
      <c r="AH19" s="242"/>
      <c r="AI19" s="242"/>
      <c r="AJ19" s="242"/>
      <c r="AK19" s="163"/>
      <c r="AL19" s="161" t="e">
        <f>IF(A16&lt;&gt;"",A16,"")</f>
        <v>#N/A</v>
      </c>
      <c r="AM19" s="1">
        <v>12</v>
      </c>
      <c r="AU19" s="100">
        <v>15</v>
      </c>
      <c r="AV19" s="220">
        <v>215</v>
      </c>
      <c r="AW19" s="221" t="s">
        <v>597</v>
      </c>
      <c r="AX19" s="219">
        <f t="shared" si="16"/>
        <v>0</v>
      </c>
      <c r="AY19" s="219" t="e">
        <f t="shared" si="17"/>
        <v>#N/A</v>
      </c>
      <c r="BB19" s="86"/>
      <c r="BC19" s="86"/>
      <c r="BD19" s="86"/>
    </row>
    <row r="20" spans="1:56" ht="18.75" hidden="1" thickBot="1">
      <c r="B20" s="142" t="e">
        <f>SUM(B15:B19)</f>
        <v>#N/A</v>
      </c>
      <c r="C20" s="46"/>
      <c r="D20" s="47"/>
      <c r="E20" s="47"/>
      <c r="F20" s="47"/>
      <c r="G20" s="147">
        <f>COUNTIFS(I15:I19,$C$25,H15:H19,1)</f>
        <v>0</v>
      </c>
      <c r="H20" s="148">
        <f>COUNTIFS(I15:I19,$C$26,H15:H19,1)</f>
        <v>0</v>
      </c>
      <c r="I20" s="136">
        <f>COUNTIFS(I15:I19,$C$28,H15:H19,1)</f>
        <v>0</v>
      </c>
      <c r="J20" s="151"/>
      <c r="K20" s="142" t="e">
        <f>SUM(K15:K19)</f>
        <v>#N/A</v>
      </c>
      <c r="L20" s="46"/>
      <c r="M20" s="47"/>
      <c r="N20" s="47"/>
      <c r="O20" s="147">
        <f>COUNTIFS(Q15:Q19,$C$25,P15:P19,1)</f>
        <v>0</v>
      </c>
      <c r="P20" s="148">
        <f>COUNTIFS(Q15:Q19,$C$26,P15:P19,1)</f>
        <v>0</v>
      </c>
      <c r="Q20" s="136">
        <f>COUNTIFS(Q15:Q19,$C$28,P15:P19,1)</f>
        <v>0</v>
      </c>
      <c r="R20" s="145"/>
      <c r="S20" s="41" t="e">
        <f>SUM(S15:S19)</f>
        <v>#N/A</v>
      </c>
      <c r="T20" s="40"/>
      <c r="U20" s="44"/>
      <c r="V20" s="44"/>
      <c r="W20" s="147">
        <f>COUNTIFS(Y15:Y19,$C$25,X15:X19,1)</f>
        <v>0</v>
      </c>
      <c r="X20" s="148">
        <f>COUNTIFS(Y15:Y19,$C$26,X15:X19,1)</f>
        <v>0</v>
      </c>
      <c r="Y20" s="136">
        <f>COUNTIFS(Y15:Y19,$C$28,X15:X19,1)</f>
        <v>0</v>
      </c>
      <c r="Z20" s="42"/>
      <c r="AA20" s="41" t="e">
        <f>SUM(AA15:AA19)</f>
        <v>#N/A</v>
      </c>
      <c r="AB20" s="44"/>
      <c r="AC20" s="44"/>
      <c r="AD20" s="44"/>
      <c r="AE20" s="147">
        <f>COUNTIFS(AG15:AG19,$C$25,AF15:AF19,1)</f>
        <v>0</v>
      </c>
      <c r="AF20" s="148">
        <f>COUNTIFS(AG15:AG19,$C$26,AF15:AF19,1)</f>
        <v>0</v>
      </c>
      <c r="AG20" s="136">
        <f>COUNTIFS(AG15:AG19,$C$28,AF15:AF19,1)</f>
        <v>0</v>
      </c>
      <c r="AH20" s="242"/>
      <c r="AI20" s="242"/>
      <c r="AJ20" s="242"/>
      <c r="AK20" s="163"/>
      <c r="AL20" s="161" t="e">
        <f>IF(A17&lt;&gt;"",A17,"")</f>
        <v>#N/A</v>
      </c>
      <c r="AM20" s="1">
        <v>13</v>
      </c>
      <c r="AU20" s="86">
        <v>16</v>
      </c>
      <c r="AV20" s="213">
        <v>221</v>
      </c>
      <c r="AW20" s="214" t="s">
        <v>678</v>
      </c>
      <c r="AX20" s="99">
        <f>P15</f>
        <v>0</v>
      </c>
      <c r="AY20" s="99" t="e">
        <f>Q15</f>
        <v>#N/A</v>
      </c>
      <c r="BB20" s="86"/>
      <c r="BC20" s="86"/>
    </row>
    <row r="21" spans="1:56" ht="19.5" hidden="1" thickTop="1" thickBot="1">
      <c r="T21" s="38" t="e">
        <f>B13+B20+K13+K20+S13+S20+AA13+AA20</f>
        <v>#N/A</v>
      </c>
      <c r="AH21" s="242"/>
      <c r="AI21" s="242"/>
      <c r="AJ21" s="242"/>
      <c r="AK21" s="163"/>
      <c r="AL21" s="161" t="e">
        <f>IF(A18&lt;&gt;"",A18,"")</f>
        <v>#N/A</v>
      </c>
      <c r="AM21" s="1">
        <v>14</v>
      </c>
      <c r="AU21" s="100">
        <v>17</v>
      </c>
      <c r="AV21" s="213">
        <v>222</v>
      </c>
      <c r="AW21" s="214" t="s">
        <v>598</v>
      </c>
      <c r="AX21" s="99">
        <f t="shared" ref="AX21:AY21" si="18">P16</f>
        <v>0</v>
      </c>
      <c r="AY21" s="99" t="e">
        <f t="shared" si="18"/>
        <v>#N/A</v>
      </c>
      <c r="BB21" s="86"/>
      <c r="BC21" s="86"/>
    </row>
    <row r="22" spans="1:56" ht="19.5" hidden="1" thickTop="1" thickBot="1">
      <c r="A22" s="62"/>
      <c r="B22" s="62"/>
      <c r="C22" s="62"/>
      <c r="D22" s="62"/>
      <c r="E22" s="62"/>
      <c r="F22" s="62"/>
      <c r="G22" s="62"/>
      <c r="H22" s="62"/>
      <c r="I22" s="62"/>
      <c r="J22" s="62"/>
      <c r="K22" s="62"/>
      <c r="L22" s="62"/>
      <c r="M22" s="62"/>
      <c r="N22" s="62"/>
      <c r="O22" s="62"/>
      <c r="P22" s="62"/>
      <c r="Q22" s="62"/>
      <c r="R22" s="64"/>
      <c r="S22" s="91"/>
      <c r="T22" s="62"/>
      <c r="U22" s="92"/>
      <c r="V22" s="92"/>
      <c r="W22" s="92"/>
      <c r="X22" s="93"/>
      <c r="Y22" s="93"/>
      <c r="Z22" s="94"/>
      <c r="AA22" s="91"/>
      <c r="AB22" s="92"/>
      <c r="AC22" s="92"/>
      <c r="AD22" s="92"/>
      <c r="AE22" s="92"/>
      <c r="AF22" s="93"/>
      <c r="AG22" s="93"/>
      <c r="AH22" s="242"/>
      <c r="AI22" s="242"/>
      <c r="AJ22" s="242"/>
      <c r="AK22" s="163"/>
      <c r="AL22" s="161" t="e">
        <f>IF(A19&lt;&gt;"",A19,"")</f>
        <v>#N/A</v>
      </c>
      <c r="AM22" s="1">
        <v>15</v>
      </c>
      <c r="AU22" s="86">
        <v>18</v>
      </c>
      <c r="AV22" s="213">
        <v>223</v>
      </c>
      <c r="AW22" s="214" t="s">
        <v>599</v>
      </c>
      <c r="AX22" s="99">
        <f t="shared" ref="AX22:AY22" si="19">P17</f>
        <v>0</v>
      </c>
      <c r="AY22" s="99" t="e">
        <f t="shared" si="19"/>
        <v>#N/A</v>
      </c>
      <c r="BB22" s="86"/>
      <c r="BC22" s="86"/>
    </row>
    <row r="23" spans="1:56" ht="19.5" hidden="1" thickTop="1" thickBot="1">
      <c r="A23" s="62"/>
      <c r="B23" s="24"/>
      <c r="C23" s="62"/>
      <c r="D23" s="24"/>
      <c r="E23" s="24"/>
      <c r="F23" s="24"/>
      <c r="G23" s="24"/>
      <c r="H23" s="24"/>
      <c r="I23" s="24"/>
      <c r="J23" s="24"/>
      <c r="K23" s="91"/>
      <c r="L23" s="62"/>
      <c r="M23" s="62"/>
      <c r="N23" s="62"/>
      <c r="O23" s="62"/>
      <c r="P23" s="93"/>
      <c r="Q23" s="93"/>
      <c r="R23" s="91"/>
      <c r="S23" s="62"/>
      <c r="T23" s="62"/>
      <c r="U23" s="62"/>
      <c r="V23" s="62"/>
      <c r="W23" s="62"/>
      <c r="X23" s="62"/>
      <c r="Y23" s="62"/>
      <c r="Z23" s="62"/>
      <c r="AA23" s="62"/>
      <c r="AB23" s="62"/>
      <c r="AC23" s="62"/>
      <c r="AD23" s="62"/>
      <c r="AE23" s="62"/>
      <c r="AF23" s="62"/>
      <c r="AG23" s="62"/>
      <c r="AH23" s="242"/>
      <c r="AI23" s="242"/>
      <c r="AJ23" s="242"/>
      <c r="AK23" s="163"/>
      <c r="AL23" s="161" t="e">
        <f>IF(J15&lt;&gt;"",J15,"")</f>
        <v>#N/A</v>
      </c>
      <c r="AM23" s="1">
        <v>16</v>
      </c>
      <c r="AU23" s="100">
        <v>19</v>
      </c>
      <c r="AV23" s="213">
        <v>224</v>
      </c>
      <c r="AW23" s="214" t="s">
        <v>679</v>
      </c>
      <c r="AX23" s="99">
        <f t="shared" ref="AX23:AY23" si="20">P18</f>
        <v>0</v>
      </c>
      <c r="AY23" s="99" t="e">
        <f t="shared" si="20"/>
        <v>#N/A</v>
      </c>
      <c r="BB23" s="86"/>
      <c r="BC23" s="86"/>
    </row>
    <row r="24" spans="1:56" s="125" customFormat="1" ht="19.5" hidden="1" thickTop="1" thickBot="1">
      <c r="A24" s="152"/>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239"/>
      <c r="AI24" s="239"/>
      <c r="AJ24" s="239"/>
      <c r="AK24" s="239"/>
      <c r="AL24" s="161" t="e">
        <f>IF(J16&lt;&gt;"",J16,"")</f>
        <v>#N/A</v>
      </c>
      <c r="AM24" s="1">
        <v>17</v>
      </c>
      <c r="AU24" s="86">
        <v>20</v>
      </c>
      <c r="AV24" s="215">
        <v>225</v>
      </c>
      <c r="AW24" s="216" t="s">
        <v>600</v>
      </c>
      <c r="AX24" s="99">
        <f t="shared" ref="AX24:AY24" si="21">P19</f>
        <v>0</v>
      </c>
      <c r="AY24" s="99" t="e">
        <f t="shared" si="21"/>
        <v>#N/A</v>
      </c>
      <c r="BB24" s="86"/>
      <c r="BC24" s="86"/>
      <c r="BD24" s="152"/>
    </row>
    <row r="25" spans="1:56" s="125" customFormat="1" ht="21.75" thickTop="1" thickBot="1">
      <c r="C25" s="24" t="s">
        <v>323</v>
      </c>
      <c r="D25" s="392" t="s">
        <v>588</v>
      </c>
      <c r="E25" s="392"/>
      <c r="F25" s="392"/>
      <c r="G25" s="392"/>
      <c r="H25" s="239"/>
      <c r="I25" s="239"/>
      <c r="J25" s="239"/>
      <c r="L25" s="429" t="s">
        <v>28</v>
      </c>
      <c r="M25" s="430"/>
      <c r="N25" s="431" t="e">
        <f>IF(E2="الرابعة حديث",5000,0)</f>
        <v>#N/A</v>
      </c>
      <c r="O25" s="431"/>
      <c r="P25" s="431"/>
      <c r="Q25" s="431"/>
      <c r="R25" s="236"/>
      <c r="T25" s="399" t="s">
        <v>330</v>
      </c>
      <c r="U25" s="400"/>
      <c r="V25" s="400"/>
      <c r="W25" s="402">
        <f>IF(Q5&lt;&gt;0,1000,0)</f>
        <v>0</v>
      </c>
      <c r="X25" s="402"/>
      <c r="Y25" s="402"/>
      <c r="Z25" s="403" t="s">
        <v>331</v>
      </c>
      <c r="AA25" s="404"/>
      <c r="AB25" s="404"/>
      <c r="AC25" s="404"/>
      <c r="AD25" s="404"/>
      <c r="AE25" s="405" t="e">
        <f>VLOOKUP($E$1,ورقة2!$A$1:$T$6659,14,0)</f>
        <v>#N/A</v>
      </c>
      <c r="AF25" s="406"/>
      <c r="AG25" s="236"/>
      <c r="AH25" s="239"/>
      <c r="AI25" s="239"/>
      <c r="AJ25" s="239"/>
      <c r="AK25" s="239"/>
      <c r="AL25" s="161" t="e">
        <f>IF(J17&lt;&gt;"",J17,"")</f>
        <v>#N/A</v>
      </c>
      <c r="AM25" s="1">
        <v>18</v>
      </c>
      <c r="AU25" s="100">
        <v>21</v>
      </c>
      <c r="AV25" s="217">
        <v>311</v>
      </c>
      <c r="AW25" s="218" t="s">
        <v>680</v>
      </c>
      <c r="AX25" s="219">
        <f>X8</f>
        <v>0</v>
      </c>
      <c r="AY25" s="219" t="e">
        <f>Y8</f>
        <v>#N/A</v>
      </c>
      <c r="BB25" s="96"/>
      <c r="BC25" s="96"/>
      <c r="BD25" s="152"/>
    </row>
    <row r="26" spans="1:56" s="125" customFormat="1" ht="23.25" customHeight="1" thickTop="1" thickBot="1">
      <c r="C26" s="239" t="s">
        <v>324</v>
      </c>
      <c r="D26" s="392" t="s">
        <v>589</v>
      </c>
      <c r="E26" s="392"/>
      <c r="F26" s="392"/>
      <c r="G26" s="392"/>
      <c r="H26" s="239"/>
      <c r="I26" s="239"/>
      <c r="J26" s="239"/>
      <c r="L26" s="237" t="s">
        <v>26</v>
      </c>
      <c r="M26" s="234"/>
      <c r="N26" s="431" t="e">
        <f>IF(E5=1,N25+W25+AE25-AI5,T21+N25+W25+AE25-AI5)</f>
        <v>#N/A</v>
      </c>
      <c r="O26" s="431"/>
      <c r="P26" s="431"/>
      <c r="Q26" s="431"/>
      <c r="R26" s="236"/>
      <c r="T26" s="420" t="s">
        <v>27</v>
      </c>
      <c r="U26" s="421"/>
      <c r="V26" s="421"/>
      <c r="W26" s="407" t="e">
        <f>IF(N27="نعم",IF(N27="نعم",IF(OR(L5=AO1,L5=AO5),N25+W25+AE25+10700+(((Q28-2)*4000)+(X28*5500)+(AF28*6500))/2,IF(OR(L5=AO3,L5=AO6),N25+W25+AE25+6400+(((Q28-2)*2500)+(X28*3250)+(AF28*3750))/2,IF(L5=AO2,N25+W25+AE25+8000+(((Q28-2)*4000)+(X28*5200)+(AF28*6000))/2,N25+W25+AE25+10000+((Q28+X28+AF28-2)*6500)/2)))),N26)</f>
        <v>#N/A</v>
      </c>
      <c r="X26" s="407"/>
      <c r="Y26" s="407"/>
      <c r="Z26" s="403" t="s">
        <v>29</v>
      </c>
      <c r="AA26" s="404"/>
      <c r="AB26" s="404"/>
      <c r="AC26" s="404"/>
      <c r="AD26" s="404"/>
      <c r="AE26" s="408" t="e">
        <f>N26-W26</f>
        <v>#N/A</v>
      </c>
      <c r="AF26" s="409"/>
      <c r="AG26" s="236"/>
      <c r="AH26" s="239"/>
      <c r="AI26" s="239"/>
      <c r="AJ26" s="239"/>
      <c r="AK26" s="239"/>
      <c r="AL26" s="161" t="e">
        <f>IF(J18&lt;&gt;"",J18,"")</f>
        <v>#N/A</v>
      </c>
      <c r="AM26" s="1">
        <v>19</v>
      </c>
      <c r="AU26" s="86">
        <v>22</v>
      </c>
      <c r="AV26" s="220">
        <v>312</v>
      </c>
      <c r="AW26" s="221" t="s">
        <v>594</v>
      </c>
      <c r="AX26" s="219">
        <f t="shared" ref="AX26:AY26" si="22">X9</f>
        <v>0</v>
      </c>
      <c r="AY26" s="219" t="e">
        <f t="shared" si="22"/>
        <v>#N/A</v>
      </c>
      <c r="BB26" s="96"/>
      <c r="BC26" s="96"/>
      <c r="BD26" s="152"/>
    </row>
    <row r="27" spans="1:56" s="125" customFormat="1" ht="23.25" customHeight="1" thickTop="1" thickBot="1">
      <c r="C27" s="239"/>
      <c r="D27" s="253"/>
      <c r="E27" s="253"/>
      <c r="F27" s="253"/>
      <c r="G27" s="253"/>
      <c r="H27" s="239"/>
      <c r="I27" s="239"/>
      <c r="J27" s="239"/>
      <c r="L27" s="399" t="s">
        <v>23</v>
      </c>
      <c r="M27" s="400"/>
      <c r="N27" s="401" t="s">
        <v>636</v>
      </c>
      <c r="O27" s="401"/>
      <c r="P27" s="401"/>
      <c r="Q27" s="401"/>
      <c r="R27" s="238"/>
      <c r="S27" s="238"/>
      <c r="T27" s="238"/>
      <c r="U27" s="238"/>
      <c r="V27" s="238"/>
      <c r="W27" s="238"/>
      <c r="X27" s="238"/>
      <c r="Y27" s="238"/>
      <c r="Z27" s="236"/>
      <c r="AA27" s="236"/>
      <c r="AB27" s="236"/>
      <c r="AC27" s="236"/>
      <c r="AD27" s="236"/>
      <c r="AE27" s="236"/>
      <c r="AF27" s="236"/>
      <c r="AG27" s="236"/>
      <c r="AH27" s="239"/>
      <c r="AI27" s="239"/>
      <c r="AJ27" s="239"/>
      <c r="AK27" s="239"/>
      <c r="AL27" s="161"/>
      <c r="AM27" s="1"/>
      <c r="AU27" s="100">
        <v>23</v>
      </c>
      <c r="AV27" s="220">
        <v>313</v>
      </c>
      <c r="AW27" s="221" t="s">
        <v>835</v>
      </c>
      <c r="AX27" s="219">
        <f t="shared" ref="AX27:AY27" si="23">X10</f>
        <v>0</v>
      </c>
      <c r="AY27" s="219" t="e">
        <f t="shared" si="23"/>
        <v>#N/A</v>
      </c>
      <c r="BB27" s="96"/>
      <c r="BC27" s="96"/>
      <c r="BD27" s="152"/>
    </row>
    <row r="28" spans="1:56" s="125" customFormat="1" ht="22.5" customHeight="1" thickTop="1" thickBot="1">
      <c r="C28" s="239" t="s">
        <v>322</v>
      </c>
      <c r="D28" s="392" t="s">
        <v>590</v>
      </c>
      <c r="E28" s="392"/>
      <c r="F28" s="392"/>
      <c r="G28" s="392"/>
      <c r="H28" s="239"/>
      <c r="I28" s="239"/>
      <c r="J28" s="239"/>
      <c r="L28" s="428" t="s">
        <v>332</v>
      </c>
      <c r="M28" s="418"/>
      <c r="N28" s="418"/>
      <c r="O28" s="418"/>
      <c r="P28" s="418"/>
      <c r="Q28" s="410">
        <f>G13+G20+O13+O20+W13+W20+AE13+AE20</f>
        <v>0</v>
      </c>
      <c r="R28" s="410"/>
      <c r="S28" s="410"/>
      <c r="T28" s="410"/>
      <c r="U28" s="419" t="s">
        <v>333</v>
      </c>
      <c r="V28" s="419"/>
      <c r="W28" s="419"/>
      <c r="X28" s="417">
        <f>H13+H20+P13+P20+X13+X20+AF13+AF20</f>
        <v>0</v>
      </c>
      <c r="Y28" s="417"/>
      <c r="Z28" s="418" t="s">
        <v>334</v>
      </c>
      <c r="AA28" s="418"/>
      <c r="AB28" s="418"/>
      <c r="AC28" s="418"/>
      <c r="AD28" s="418"/>
      <c r="AE28" s="418"/>
      <c r="AF28" s="410">
        <f>I13+I20+Q13+Q20+Y13+Y20+AG13+AG20</f>
        <v>0</v>
      </c>
      <c r="AG28" s="410"/>
      <c r="AH28" s="239"/>
      <c r="AI28" s="239"/>
      <c r="AJ28" s="239"/>
      <c r="AK28" s="239"/>
      <c r="AL28" s="161" t="e">
        <f>IF(J19&lt;&gt;"",J19,"")</f>
        <v>#N/A</v>
      </c>
      <c r="AM28" s="1">
        <v>20</v>
      </c>
      <c r="AU28" s="86">
        <v>24</v>
      </c>
      <c r="AV28" s="220">
        <v>314</v>
      </c>
      <c r="AW28" s="221" t="s">
        <v>836</v>
      </c>
      <c r="AX28" s="219">
        <f t="shared" ref="AX28:AY28" si="24">X11</f>
        <v>0</v>
      </c>
      <c r="AY28" s="219" t="e">
        <f t="shared" si="24"/>
        <v>#N/A</v>
      </c>
      <c r="BB28" s="86"/>
      <c r="BC28" s="86"/>
      <c r="BD28" s="152"/>
    </row>
    <row r="29" spans="1:56" s="125" customFormat="1" ht="23.25" customHeight="1" thickTop="1" thickBot="1">
      <c r="A29" s="236"/>
      <c r="B29" s="236"/>
      <c r="C29" s="239"/>
      <c r="D29" s="239"/>
      <c r="E29" s="239"/>
      <c r="F29" s="239"/>
      <c r="G29" s="239"/>
      <c r="H29" s="239"/>
      <c r="I29" s="239"/>
      <c r="J29" s="239"/>
      <c r="K29" s="236"/>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61" t="e">
        <f>IF(R8&lt;&gt;"",R8,"")</f>
        <v>#N/A</v>
      </c>
      <c r="AM29" s="1">
        <v>21</v>
      </c>
      <c r="AU29" s="100">
        <v>25</v>
      </c>
      <c r="AV29" s="220">
        <v>315</v>
      </c>
      <c r="AW29" s="221" t="s">
        <v>837</v>
      </c>
      <c r="AX29" s="219">
        <f t="shared" ref="AX29:AY29" si="25">X12</f>
        <v>0</v>
      </c>
      <c r="AY29" s="219" t="e">
        <f t="shared" si="25"/>
        <v>#N/A</v>
      </c>
      <c r="BB29" s="86"/>
      <c r="BC29" s="86"/>
      <c r="BD29" s="152"/>
    </row>
    <row r="30" spans="1:56" s="3" customFormat="1" ht="19.5" thickTop="1" thickBot="1">
      <c r="C30" s="4"/>
      <c r="D30" s="26"/>
      <c r="E30" s="26"/>
      <c r="F30" s="26"/>
      <c r="G30" s="26"/>
      <c r="J30" s="25"/>
      <c r="AL30" s="161" t="e">
        <f>IF(R9&lt;&gt;"",R9,"")</f>
        <v>#N/A</v>
      </c>
      <c r="AM30" s="1">
        <v>22</v>
      </c>
      <c r="AU30" s="86">
        <v>26</v>
      </c>
      <c r="AV30" s="213">
        <v>321</v>
      </c>
      <c r="AW30" s="214" t="s">
        <v>629</v>
      </c>
      <c r="AX30" s="99">
        <f>AF8</f>
        <v>0</v>
      </c>
      <c r="AY30" s="99" t="e">
        <f>AG8</f>
        <v>#N/A</v>
      </c>
      <c r="BB30" s="86"/>
      <c r="BC30" s="86"/>
    </row>
    <row r="31" spans="1:56" s="3" customFormat="1" ht="19.5" thickTop="1" thickBot="1">
      <c r="C31" s="4"/>
      <c r="D31" s="26"/>
      <c r="E31" s="26"/>
      <c r="F31" s="26"/>
      <c r="G31" s="26"/>
      <c r="J31" s="25"/>
      <c r="AL31" s="161" t="e">
        <f>IF(R10&lt;&gt;"",R10,"")</f>
        <v>#N/A</v>
      </c>
      <c r="AM31" s="1">
        <v>23</v>
      </c>
      <c r="AU31" s="100">
        <v>27</v>
      </c>
      <c r="AV31" s="213">
        <v>322</v>
      </c>
      <c r="AW31" s="214" t="s">
        <v>595</v>
      </c>
      <c r="AX31" s="99">
        <f t="shared" ref="AX31:AY31" si="26">AF9</f>
        <v>0</v>
      </c>
      <c r="AY31" s="99" t="e">
        <f t="shared" si="26"/>
        <v>#N/A</v>
      </c>
      <c r="BB31" s="86"/>
      <c r="BC31" s="86"/>
    </row>
    <row r="32" spans="1:56" s="3" customFormat="1" ht="19.5" thickTop="1" thickBot="1">
      <c r="C32" s="4"/>
      <c r="D32" s="26"/>
      <c r="E32" s="26"/>
      <c r="F32" s="26"/>
      <c r="G32" s="26"/>
      <c r="J32" s="25"/>
      <c r="L32" s="4"/>
      <c r="M32" s="26"/>
      <c r="N32" s="26"/>
      <c r="O32" s="26"/>
      <c r="AL32" s="161" t="e">
        <f>IF(R11&lt;&gt;"",R11,"")</f>
        <v>#N/A</v>
      </c>
      <c r="AM32" s="1">
        <v>24</v>
      </c>
      <c r="AU32" s="86">
        <v>28</v>
      </c>
      <c r="AV32" s="213">
        <v>323</v>
      </c>
      <c r="AW32" s="214" t="s">
        <v>838</v>
      </c>
      <c r="AX32" s="99">
        <f t="shared" ref="AX32:AY32" si="27">AF10</f>
        <v>0</v>
      </c>
      <c r="AY32" s="99" t="e">
        <f t="shared" si="27"/>
        <v>#N/A</v>
      </c>
      <c r="BB32" s="96"/>
      <c r="BC32" s="96"/>
    </row>
    <row r="33" spans="2:55" s="3" customFormat="1" ht="17.25" customHeight="1" thickTop="1" thickBot="1">
      <c r="C33" s="5"/>
      <c r="D33" s="26"/>
      <c r="E33" s="26"/>
      <c r="F33" s="26"/>
      <c r="G33" s="26"/>
      <c r="J33" s="25"/>
      <c r="L33" s="4"/>
      <c r="M33" s="26"/>
      <c r="N33" s="26"/>
      <c r="O33" s="26"/>
      <c r="AL33" s="161" t="e">
        <f>IF(R12&lt;&gt;"",R12,"")</f>
        <v>#N/A</v>
      </c>
      <c r="AM33" s="1">
        <v>25</v>
      </c>
      <c r="AU33" s="100">
        <v>29</v>
      </c>
      <c r="AV33" s="213">
        <v>324</v>
      </c>
      <c r="AW33" s="214" t="s">
        <v>839</v>
      </c>
      <c r="AX33" s="99">
        <f t="shared" ref="AX33:AY33" si="28">AF11</f>
        <v>0</v>
      </c>
      <c r="AY33" s="99" t="e">
        <f t="shared" si="28"/>
        <v>#N/A</v>
      </c>
      <c r="BB33" s="86"/>
      <c r="BC33" s="86"/>
    </row>
    <row r="34" spans="2:55" s="3" customFormat="1" ht="19.5" thickTop="1" thickBot="1">
      <c r="B34" s="24"/>
      <c r="C34" s="24"/>
      <c r="D34" s="24"/>
      <c r="E34" s="24"/>
      <c r="F34" s="24"/>
      <c r="G34" s="24"/>
      <c r="H34" s="24"/>
      <c r="I34" s="24"/>
      <c r="J34" s="24"/>
      <c r="K34" s="24"/>
      <c r="L34" s="24"/>
      <c r="M34" s="24"/>
      <c r="N34" s="24"/>
      <c r="O34" s="24"/>
      <c r="P34" s="24"/>
      <c r="Q34" s="24"/>
      <c r="AL34" s="161" t="e">
        <f>IF(Z8&lt;&gt;"",Z8,"")</f>
        <v>#N/A</v>
      </c>
      <c r="AM34" s="1">
        <v>26</v>
      </c>
      <c r="AU34" s="86">
        <v>30</v>
      </c>
      <c r="AV34" s="213">
        <v>325</v>
      </c>
      <c r="AW34" s="214" t="s">
        <v>840</v>
      </c>
      <c r="AX34" s="99">
        <f t="shared" ref="AX34:AY34" si="29">AF12</f>
        <v>0</v>
      </c>
      <c r="AY34" s="99" t="e">
        <f t="shared" si="29"/>
        <v>#N/A</v>
      </c>
      <c r="BB34" s="86"/>
      <c r="BC34" s="86"/>
    </row>
    <row r="35" spans="2:55" s="3" customFormat="1" ht="19.5" thickTop="1" thickBot="1">
      <c r="C35" s="4"/>
      <c r="D35" s="26"/>
      <c r="E35" s="26"/>
      <c r="F35" s="26"/>
      <c r="G35" s="26"/>
      <c r="J35" s="25"/>
      <c r="L35" s="4"/>
      <c r="M35" s="26"/>
      <c r="N35" s="26"/>
      <c r="O35" s="26"/>
      <c r="AL35" s="161" t="e">
        <f>IF(Z9&lt;&gt;"",Z9,"")</f>
        <v>#N/A</v>
      </c>
      <c r="AM35" s="1">
        <v>27</v>
      </c>
      <c r="AU35" s="100">
        <v>31</v>
      </c>
      <c r="AV35" s="220">
        <v>411</v>
      </c>
      <c r="AW35" s="221" t="s">
        <v>601</v>
      </c>
      <c r="AX35" s="222">
        <f>X15</f>
        <v>0</v>
      </c>
      <c r="AY35" s="222" t="e">
        <f>Y15</f>
        <v>#N/A</v>
      </c>
      <c r="BB35" s="86"/>
      <c r="BC35" s="86"/>
    </row>
    <row r="36" spans="2:55" s="3" customFormat="1" ht="19.5" thickTop="1" thickBot="1">
      <c r="C36" s="4"/>
      <c r="D36" s="26"/>
      <c r="E36" s="26"/>
      <c r="F36" s="26"/>
      <c r="G36" s="26"/>
      <c r="J36" s="25"/>
      <c r="L36" s="4"/>
      <c r="M36" s="26"/>
      <c r="N36" s="26"/>
      <c r="O36" s="26"/>
      <c r="AL36" s="161" t="e">
        <f>IF(Z10&lt;&gt;"",Z10,"")</f>
        <v>#N/A</v>
      </c>
      <c r="AM36" s="1">
        <v>28</v>
      </c>
      <c r="AU36" s="86">
        <v>32</v>
      </c>
      <c r="AV36" s="220">
        <v>412</v>
      </c>
      <c r="AW36" s="221" t="s">
        <v>627</v>
      </c>
      <c r="AX36" s="222">
        <f t="shared" ref="AX36:AY36" si="30">X16</f>
        <v>0</v>
      </c>
      <c r="AY36" s="222" t="e">
        <f t="shared" si="30"/>
        <v>#N/A</v>
      </c>
      <c r="BB36" s="86"/>
      <c r="BC36" s="86"/>
    </row>
    <row r="37" spans="2:55" s="3" customFormat="1" ht="19.5" thickTop="1" thickBot="1">
      <c r="C37" s="4"/>
      <c r="D37" s="26"/>
      <c r="E37" s="26"/>
      <c r="F37" s="26"/>
      <c r="G37" s="26"/>
      <c r="J37" s="25"/>
      <c r="L37" s="4"/>
      <c r="M37" s="26"/>
      <c r="N37" s="26"/>
      <c r="O37" s="26"/>
      <c r="AL37" s="161" t="e">
        <f>IF(Z11&lt;&gt;"",Z11,"")</f>
        <v>#N/A</v>
      </c>
      <c r="AM37" s="1">
        <v>29</v>
      </c>
      <c r="AU37" s="100">
        <v>33</v>
      </c>
      <c r="AV37" s="220">
        <v>413</v>
      </c>
      <c r="AW37" s="221" t="s">
        <v>841</v>
      </c>
      <c r="AX37" s="222">
        <f t="shared" ref="AX37:AY37" si="31">X17</f>
        <v>0</v>
      </c>
      <c r="AY37" s="222" t="e">
        <f t="shared" si="31"/>
        <v>#N/A</v>
      </c>
      <c r="BB37" s="86"/>
      <c r="BC37" s="86"/>
    </row>
    <row r="38" spans="2:55" s="3" customFormat="1" ht="19.5" thickTop="1" thickBot="1">
      <c r="C38" s="4"/>
      <c r="D38" s="26"/>
      <c r="E38" s="26"/>
      <c r="F38" s="26"/>
      <c r="G38" s="26"/>
      <c r="J38" s="25"/>
      <c r="L38" s="4"/>
      <c r="M38" s="26"/>
      <c r="N38" s="26"/>
      <c r="O38" s="26"/>
      <c r="AL38" s="161" t="e">
        <f>IF(Z12&lt;&gt;"",Z12,"")</f>
        <v>#N/A</v>
      </c>
      <c r="AM38" s="1">
        <v>30</v>
      </c>
      <c r="AU38" s="86">
        <v>34</v>
      </c>
      <c r="AV38" s="220">
        <v>414</v>
      </c>
      <c r="AW38" s="221" t="s">
        <v>602</v>
      </c>
      <c r="AX38" s="222">
        <f t="shared" ref="AX38:AY38" si="32">X18</f>
        <v>0</v>
      </c>
      <c r="AY38" s="222" t="e">
        <f t="shared" si="32"/>
        <v>#N/A</v>
      </c>
      <c r="BB38" s="86"/>
      <c r="BC38" s="86"/>
    </row>
    <row r="39" spans="2:55" s="3" customFormat="1" ht="19.5" thickTop="1" thickBot="1">
      <c r="C39" s="4"/>
      <c r="D39" s="26"/>
      <c r="E39" s="26"/>
      <c r="F39" s="26"/>
      <c r="G39" s="26"/>
      <c r="J39" s="25"/>
      <c r="L39" s="4"/>
      <c r="M39" s="26"/>
      <c r="N39" s="26"/>
      <c r="O39" s="26"/>
      <c r="AL39" s="161" t="e">
        <f>IF(R15&lt;&gt;"",R15,"")</f>
        <v>#N/A</v>
      </c>
      <c r="AM39" s="1">
        <v>31</v>
      </c>
      <c r="AU39" s="100">
        <v>35</v>
      </c>
      <c r="AV39" s="220">
        <v>415</v>
      </c>
      <c r="AW39" s="221" t="s">
        <v>688</v>
      </c>
      <c r="AX39" s="222">
        <f t="shared" ref="AX39:AY39" si="33">X19</f>
        <v>0</v>
      </c>
      <c r="AY39" s="222" t="e">
        <f t="shared" si="33"/>
        <v>#N/A</v>
      </c>
      <c r="BB39" s="86"/>
      <c r="BC39" s="86"/>
    </row>
    <row r="40" spans="2:55" s="3" customFormat="1" ht="19.5" thickTop="1" thickBot="1">
      <c r="C40" s="4"/>
      <c r="D40" s="26"/>
      <c r="E40" s="26"/>
      <c r="F40" s="26"/>
      <c r="G40" s="26"/>
      <c r="J40" s="25"/>
      <c r="L40" s="4"/>
      <c r="M40" s="26"/>
      <c r="N40" s="26"/>
      <c r="O40" s="26"/>
      <c r="AL40" s="161" t="e">
        <f>IF(R16&lt;&gt;"",R16,"")</f>
        <v>#N/A</v>
      </c>
      <c r="AM40" s="1">
        <v>32</v>
      </c>
      <c r="AU40" s="86">
        <v>36</v>
      </c>
      <c r="AV40" s="213">
        <v>421</v>
      </c>
      <c r="AW40" s="214" t="s">
        <v>630</v>
      </c>
      <c r="AX40" s="138">
        <f>AF15</f>
        <v>0</v>
      </c>
      <c r="AY40" s="138" t="e">
        <f>AG15</f>
        <v>#N/A</v>
      </c>
      <c r="BB40" s="86"/>
      <c r="BC40" s="86"/>
    </row>
    <row r="41" spans="2:55" s="3" customFormat="1" ht="19.5" thickTop="1" thickBot="1">
      <c r="B41" s="5"/>
      <c r="C41" s="5"/>
      <c r="D41" s="5"/>
      <c r="E41" s="6"/>
      <c r="F41" s="7"/>
      <c r="H41" s="27"/>
      <c r="I41" s="27"/>
      <c r="J41" s="27"/>
      <c r="K41" s="27"/>
      <c r="L41" s="8"/>
      <c r="M41" s="8"/>
      <c r="N41" s="28"/>
      <c r="O41" s="28"/>
      <c r="P41" s="28"/>
      <c r="Q41" s="28"/>
      <c r="AL41" s="161" t="e">
        <f>IF(R17&lt;&gt;"",R17,"")</f>
        <v>#N/A</v>
      </c>
      <c r="AM41" s="1">
        <v>33</v>
      </c>
      <c r="AU41" s="100">
        <v>37</v>
      </c>
      <c r="AV41" s="213">
        <v>422</v>
      </c>
      <c r="AW41" s="214" t="s">
        <v>628</v>
      </c>
      <c r="AX41" s="138">
        <f t="shared" ref="AX41:AY41" si="34">AF16</f>
        <v>0</v>
      </c>
      <c r="AY41" s="138" t="e">
        <f t="shared" si="34"/>
        <v>#N/A</v>
      </c>
      <c r="BB41" s="96"/>
      <c r="BC41" s="96"/>
    </row>
    <row r="42" spans="2:55" s="3" customFormat="1" ht="19.5" thickTop="1" thickBot="1">
      <c r="B42" s="9"/>
      <c r="C42" s="9"/>
      <c r="D42" s="5"/>
      <c r="E42" s="5"/>
      <c r="F42" s="5"/>
      <c r="G42" s="7"/>
      <c r="H42" s="27"/>
      <c r="I42" s="27"/>
      <c r="J42" s="27"/>
      <c r="K42" s="27"/>
      <c r="L42" s="8"/>
      <c r="M42" s="8"/>
      <c r="N42" s="28"/>
      <c r="O42" s="28"/>
      <c r="P42" s="28"/>
      <c r="Q42" s="28"/>
      <c r="AL42" s="161" t="e">
        <f>IF(R18&lt;&gt;"",R18,"")</f>
        <v>#N/A</v>
      </c>
      <c r="AM42" s="1">
        <v>34</v>
      </c>
      <c r="AU42" s="86">
        <v>38</v>
      </c>
      <c r="AV42" s="213">
        <v>423</v>
      </c>
      <c r="AW42" s="214" t="s">
        <v>842</v>
      </c>
      <c r="AX42" s="138">
        <f t="shared" ref="AX42:AY42" si="35">AF17</f>
        <v>0</v>
      </c>
      <c r="AY42" s="138" t="e">
        <f t="shared" si="35"/>
        <v>#N/A</v>
      </c>
      <c r="BB42" s="96"/>
      <c r="BC42" s="96"/>
    </row>
    <row r="43" spans="2:55" s="3" customFormat="1" ht="19.5" thickTop="1" thickBot="1">
      <c r="B43" s="10"/>
      <c r="C43" s="10"/>
      <c r="D43" s="10"/>
      <c r="E43" s="10"/>
      <c r="F43" s="10"/>
      <c r="G43" s="11"/>
      <c r="H43" s="9"/>
      <c r="I43" s="9"/>
      <c r="J43" s="9"/>
      <c r="K43" s="9"/>
      <c r="L43" s="26"/>
      <c r="M43" s="26"/>
      <c r="N43" s="28"/>
      <c r="O43" s="28"/>
      <c r="P43" s="28"/>
      <c r="Q43" s="28"/>
      <c r="AL43" s="161" t="e">
        <f>IF(R19&lt;&gt;"",R19,"")</f>
        <v>#N/A</v>
      </c>
      <c r="AM43" s="1">
        <v>35</v>
      </c>
      <c r="AU43" s="100">
        <v>39</v>
      </c>
      <c r="AV43" s="213">
        <v>424</v>
      </c>
      <c r="AW43" s="214" t="s">
        <v>603</v>
      </c>
      <c r="AX43" s="138">
        <f t="shared" ref="AX43:AY43" si="36">AF18</f>
        <v>0</v>
      </c>
      <c r="AY43" s="138" t="e">
        <f t="shared" si="36"/>
        <v>#N/A</v>
      </c>
      <c r="BB43" s="96"/>
      <c r="BC43" s="96"/>
    </row>
    <row r="44" spans="2:55" s="3" customFormat="1" ht="19.5" thickTop="1" thickBot="1">
      <c r="B44" s="26"/>
      <c r="C44" s="26"/>
      <c r="D44" s="26"/>
      <c r="G44" s="26"/>
      <c r="H44" s="26"/>
      <c r="I44" s="26"/>
      <c r="J44" s="26"/>
      <c r="K44" s="26"/>
      <c r="L44" s="26"/>
      <c r="M44" s="12"/>
      <c r="N44" s="28"/>
      <c r="O44" s="28"/>
      <c r="P44" s="28"/>
      <c r="Q44" s="28"/>
      <c r="AL44" s="161" t="e">
        <f>IF(Z15&lt;&gt;"",Z15,"")</f>
        <v>#N/A</v>
      </c>
      <c r="AM44" s="1">
        <v>36</v>
      </c>
      <c r="AU44" s="86">
        <v>40</v>
      </c>
      <c r="AV44" s="215">
        <v>425</v>
      </c>
      <c r="AW44" s="216" t="s">
        <v>690</v>
      </c>
      <c r="AX44" s="138">
        <f t="shared" ref="AX44:AY44" si="37">AF19</f>
        <v>0</v>
      </c>
      <c r="AY44" s="138" t="e">
        <f t="shared" si="37"/>
        <v>#N/A</v>
      </c>
      <c r="BB44" s="96"/>
      <c r="BC44" s="96"/>
    </row>
    <row r="45" spans="2:55" s="3" customFormat="1" ht="19.5" customHeight="1" thickTop="1" thickBot="1">
      <c r="B45" s="9"/>
      <c r="C45" s="11"/>
      <c r="D45" s="11"/>
      <c r="E45" s="11"/>
      <c r="F45" s="11"/>
      <c r="G45" s="26"/>
      <c r="H45" s="26"/>
      <c r="I45" s="26"/>
      <c r="J45" s="26"/>
      <c r="K45" s="26"/>
      <c r="L45" s="26"/>
      <c r="M45" s="8"/>
      <c r="N45" s="8"/>
      <c r="O45" s="13"/>
      <c r="P45" s="13"/>
      <c r="Q45" s="13"/>
      <c r="AL45" s="161" t="e">
        <f>IF(Z16&lt;&gt;"",Z16,"")</f>
        <v>#N/A</v>
      </c>
      <c r="AM45" s="1">
        <v>37</v>
      </c>
      <c r="AU45" s="86"/>
      <c r="AV45" s="86"/>
      <c r="AW45" s="96"/>
      <c r="AX45" s="138"/>
      <c r="AY45" s="138"/>
      <c r="BB45" s="96"/>
      <c r="BC45" s="96"/>
    </row>
    <row r="46" spans="2:55" s="3" customFormat="1" ht="17.25" thickTop="1" thickBot="1">
      <c r="AL46" s="161" t="e">
        <f>IF(Z17&lt;&gt;"",Z17,"")</f>
        <v>#N/A</v>
      </c>
      <c r="AM46" s="1">
        <v>38</v>
      </c>
      <c r="AU46" s="86"/>
      <c r="AX46" s="138"/>
      <c r="AY46" s="138"/>
      <c r="AZ46" s="87"/>
    </row>
    <row r="47" spans="2:55" s="3" customFormat="1" ht="17.25" thickTop="1" thickBot="1">
      <c r="B47" s="29"/>
      <c r="C47" s="29"/>
      <c r="D47" s="29"/>
      <c r="E47" s="29"/>
      <c r="F47" s="29"/>
      <c r="G47" s="29"/>
      <c r="H47" s="29"/>
      <c r="I47" s="29"/>
      <c r="J47" s="29"/>
      <c r="K47" s="29"/>
      <c r="L47" s="29"/>
      <c r="M47" s="29"/>
      <c r="N47" s="29"/>
      <c r="O47" s="29"/>
      <c r="P47" s="29"/>
      <c r="Q47" s="29"/>
      <c r="AL47" s="161" t="e">
        <f>IF(Z18&lt;&gt;"",Z18,"")</f>
        <v>#N/A</v>
      </c>
      <c r="AM47" s="1">
        <v>39</v>
      </c>
      <c r="AU47" s="86"/>
      <c r="AV47" s="86"/>
      <c r="AW47" s="88"/>
      <c r="AX47" s="138"/>
      <c r="AY47" s="138"/>
      <c r="AZ47" s="87"/>
    </row>
    <row r="48" spans="2:55" s="3" customFormat="1" ht="17.25" thickTop="1" thickBot="1">
      <c r="B48" s="29"/>
      <c r="C48" s="29"/>
      <c r="D48" s="29"/>
      <c r="E48" s="29"/>
      <c r="F48" s="29"/>
      <c r="G48" s="29"/>
      <c r="H48" s="29"/>
      <c r="I48" s="29"/>
      <c r="J48" s="29"/>
      <c r="K48" s="29"/>
      <c r="L48" s="29"/>
      <c r="M48" s="29"/>
      <c r="N48" s="29"/>
      <c r="O48" s="29"/>
      <c r="P48" s="29"/>
      <c r="Q48" s="29"/>
      <c r="AL48" s="161" t="e">
        <f>IF(Z19&lt;&gt;"",Z19,"")</f>
        <v>#N/A</v>
      </c>
      <c r="AM48" s="1">
        <v>40</v>
      </c>
      <c r="AU48" s="86"/>
      <c r="AV48" s="86"/>
      <c r="AW48" s="88"/>
      <c r="AX48" s="138"/>
      <c r="AY48" s="138"/>
      <c r="AZ48" s="87"/>
    </row>
    <row r="49" spans="2:54" s="3" customFormat="1" ht="19.5" thickTop="1" thickBot="1">
      <c r="B49" s="14"/>
      <c r="C49" s="14"/>
      <c r="D49" s="14"/>
      <c r="E49" s="14"/>
      <c r="F49" s="14"/>
      <c r="G49" s="14"/>
      <c r="H49" s="15"/>
      <c r="I49" s="15"/>
      <c r="J49" s="15"/>
      <c r="K49" s="9"/>
      <c r="L49" s="9"/>
      <c r="M49" s="15"/>
      <c r="N49" s="15"/>
      <c r="O49" s="14"/>
      <c r="P49" s="14"/>
      <c r="Q49" s="14"/>
      <c r="AL49" s="97"/>
      <c r="AM49" s="1"/>
      <c r="AU49" s="86"/>
      <c r="AV49" s="86"/>
      <c r="AW49" s="88"/>
      <c r="AX49" s="138"/>
      <c r="AY49" s="138"/>
      <c r="AZ49" s="87"/>
    </row>
    <row r="50" spans="2:54" s="3" customFormat="1" ht="17.25" thickTop="1" thickBot="1">
      <c r="B50" s="15"/>
      <c r="C50" s="15"/>
      <c r="D50" s="15"/>
      <c r="E50" s="15"/>
      <c r="F50" s="15"/>
      <c r="G50" s="15"/>
      <c r="H50" s="7"/>
      <c r="I50" s="7"/>
      <c r="J50" s="7"/>
      <c r="K50" s="7"/>
      <c r="L50" s="7"/>
      <c r="M50" s="7"/>
      <c r="N50" s="7"/>
      <c r="O50" s="15"/>
      <c r="P50" s="15"/>
      <c r="Q50" s="15"/>
      <c r="AL50" s="97"/>
      <c r="AM50" s="1"/>
      <c r="AU50" s="86"/>
      <c r="AV50" s="86"/>
      <c r="AW50" s="88"/>
      <c r="AX50" s="138"/>
      <c r="AY50" s="138"/>
      <c r="AZ50" s="87"/>
    </row>
    <row r="51" spans="2:54" s="3" customFormat="1" ht="21.75" customHeight="1" thickTop="1">
      <c r="B51" s="30"/>
      <c r="C51" s="30"/>
      <c r="D51" s="30"/>
      <c r="E51" s="30"/>
      <c r="F51" s="30"/>
      <c r="G51" s="30"/>
      <c r="H51" s="30"/>
      <c r="I51" s="30"/>
      <c r="J51" s="30"/>
      <c r="K51" s="30"/>
      <c r="L51" s="30"/>
      <c r="M51" s="30"/>
      <c r="N51" s="30"/>
      <c r="O51" s="30"/>
      <c r="P51" s="30"/>
      <c r="Q51" s="30"/>
      <c r="AM51" s="1"/>
      <c r="AU51" s="86"/>
      <c r="AV51" s="86"/>
      <c r="AW51" s="88"/>
      <c r="AX51" s="138"/>
      <c r="AY51" s="138"/>
      <c r="AZ51" s="87"/>
    </row>
    <row r="52" spans="2:54" s="3" customFormat="1" ht="21" thickBot="1">
      <c r="B52" s="16"/>
      <c r="C52" s="16"/>
      <c r="D52" s="16"/>
      <c r="E52" s="16"/>
      <c r="F52" s="16"/>
      <c r="G52" s="16"/>
      <c r="H52" s="16"/>
      <c r="I52" s="16"/>
      <c r="J52" s="16"/>
      <c r="K52" s="16"/>
      <c r="L52" s="16"/>
      <c r="M52" s="16"/>
      <c r="N52" s="9"/>
      <c r="O52" s="9"/>
      <c r="P52" s="9"/>
      <c r="Q52" s="9"/>
      <c r="AL52" s="97"/>
      <c r="AM52" s="1"/>
      <c r="AU52" s="86"/>
      <c r="AV52" s="86"/>
      <c r="AW52" s="88"/>
      <c r="AX52" s="138"/>
      <c r="AY52" s="138"/>
      <c r="AZ52" s="87"/>
    </row>
    <row r="53" spans="2:54" s="3" customFormat="1" ht="21.75" thickTop="1" thickBot="1">
      <c r="B53" s="17"/>
      <c r="C53" s="17"/>
      <c r="D53" s="17"/>
      <c r="E53" s="16"/>
      <c r="F53" s="17"/>
      <c r="G53" s="17"/>
      <c r="H53" s="17"/>
      <c r="I53" s="17"/>
      <c r="J53" s="17"/>
      <c r="K53" s="17"/>
      <c r="L53" s="17"/>
      <c r="M53" s="17"/>
      <c r="N53" s="10"/>
      <c r="O53" s="10"/>
      <c r="P53" s="10"/>
      <c r="Q53" s="10"/>
      <c r="AL53" s="97"/>
      <c r="AM53" s="1"/>
      <c r="AU53" s="86"/>
      <c r="AV53" s="86"/>
      <c r="AW53" s="88"/>
      <c r="AX53" s="138"/>
      <c r="AY53" s="138"/>
      <c r="AZ53" s="87"/>
    </row>
    <row r="54" spans="2:54" s="3" customFormat="1" ht="21.75" thickTop="1" thickBot="1">
      <c r="B54" s="18"/>
      <c r="C54" s="31"/>
      <c r="D54" s="31"/>
      <c r="E54" s="31"/>
      <c r="F54" s="31"/>
      <c r="G54" s="31"/>
      <c r="H54" s="31"/>
      <c r="I54" s="18"/>
      <c r="J54" s="18"/>
      <c r="K54" s="19"/>
      <c r="L54" s="20"/>
      <c r="M54" s="20"/>
      <c r="N54" s="21"/>
      <c r="O54" s="21"/>
      <c r="P54" s="21"/>
      <c r="Q54" s="21"/>
      <c r="AL54" s="97"/>
      <c r="AM54" s="1"/>
      <c r="AU54" s="86"/>
      <c r="AV54" s="138"/>
      <c r="AW54" s="153"/>
      <c r="AX54" s="138"/>
      <c r="AY54" s="138"/>
      <c r="AZ54" s="138"/>
      <c r="BA54" s="138"/>
      <c r="BB54" s="138"/>
    </row>
    <row r="55" spans="2:54" s="3" customFormat="1" ht="21.75" thickTop="1" thickBot="1">
      <c r="B55" s="19"/>
      <c r="C55" s="19"/>
      <c r="D55" s="19"/>
      <c r="E55" s="19"/>
      <c r="F55" s="19"/>
      <c r="G55" s="19"/>
      <c r="H55" s="22"/>
      <c r="I55" s="22"/>
      <c r="J55" s="22"/>
      <c r="K55" s="22"/>
      <c r="L55" s="22"/>
      <c r="M55" s="22"/>
      <c r="O55" s="23"/>
      <c r="P55" s="23"/>
      <c r="Q55" s="23"/>
      <c r="AL55" s="97"/>
      <c r="AM55" s="1"/>
      <c r="AU55" s="138"/>
      <c r="AV55" s="138"/>
      <c r="AW55" s="153"/>
      <c r="AX55" s="138"/>
      <c r="AY55" s="138"/>
      <c r="AZ55" s="138"/>
      <c r="BA55" s="138"/>
      <c r="BB55" s="138"/>
    </row>
    <row r="56" spans="2:54" ht="21.75" thickTop="1" thickBot="1">
      <c r="B56" s="2"/>
      <c r="C56" s="2"/>
      <c r="D56" s="2"/>
      <c r="E56" s="2"/>
      <c r="F56" s="2"/>
      <c r="G56" s="2"/>
      <c r="H56" s="2"/>
      <c r="I56" s="2"/>
      <c r="J56" s="2"/>
      <c r="K56" s="2"/>
      <c r="L56" s="2"/>
      <c r="M56" s="2"/>
      <c r="AL56" s="97"/>
    </row>
    <row r="57" spans="2:54" ht="14.25" customHeight="1" thickTop="1"/>
  </sheetData>
  <sheetProtection password="DA6D" sheet="1" objects="1" scenarios="1" selectLockedCells="1"/>
  <mergeCells count="121">
    <mergeCell ref="B7:I7"/>
    <mergeCell ref="L7:Q7"/>
    <mergeCell ref="T7:Y7"/>
    <mergeCell ref="AB7:AG7"/>
    <mergeCell ref="X28:Y28"/>
    <mergeCell ref="Z28:AE28"/>
    <mergeCell ref="Q28:T28"/>
    <mergeCell ref="U28:W28"/>
    <mergeCell ref="D10:G10"/>
    <mergeCell ref="T26:V26"/>
    <mergeCell ref="M8:O8"/>
    <mergeCell ref="M9:O9"/>
    <mergeCell ref="M12:O12"/>
    <mergeCell ref="AC16:AE16"/>
    <mergeCell ref="L28:P28"/>
    <mergeCell ref="L25:M25"/>
    <mergeCell ref="N25:Q25"/>
    <mergeCell ref="N26:Q26"/>
    <mergeCell ref="U16:W16"/>
    <mergeCell ref="D17:G17"/>
    <mergeCell ref="M17:O17"/>
    <mergeCell ref="U19:W19"/>
    <mergeCell ref="U17:W17"/>
    <mergeCell ref="D25:G25"/>
    <mergeCell ref="D26:G26"/>
    <mergeCell ref="D28:G28"/>
    <mergeCell ref="D15:G15"/>
    <mergeCell ref="D16:G16"/>
    <mergeCell ref="D18:G18"/>
    <mergeCell ref="AH9:AJ9"/>
    <mergeCell ref="AH10:AJ11"/>
    <mergeCell ref="U11:W11"/>
    <mergeCell ref="U12:W12"/>
    <mergeCell ref="S14:AG14"/>
    <mergeCell ref="U9:W9"/>
    <mergeCell ref="AH12:AJ18"/>
    <mergeCell ref="AC11:AE11"/>
    <mergeCell ref="L27:M27"/>
    <mergeCell ref="N27:Q27"/>
    <mergeCell ref="W25:Y25"/>
    <mergeCell ref="Z25:AD25"/>
    <mergeCell ref="AE25:AF25"/>
    <mergeCell ref="W26:Y26"/>
    <mergeCell ref="Z26:AD26"/>
    <mergeCell ref="AE26:AF26"/>
    <mergeCell ref="T25:V25"/>
    <mergeCell ref="AF28:AG28"/>
    <mergeCell ref="U15:W15"/>
    <mergeCell ref="AC15:AE15"/>
    <mergeCell ref="AC18:AE18"/>
    <mergeCell ref="AC10:AE10"/>
    <mergeCell ref="AC12:AE12"/>
    <mergeCell ref="D19:G19"/>
    <mergeCell ref="B14:Q14"/>
    <mergeCell ref="AC19:AE19"/>
    <mergeCell ref="AC17:AE17"/>
    <mergeCell ref="M19:O19"/>
    <mergeCell ref="M18:O18"/>
    <mergeCell ref="M15:O15"/>
    <mergeCell ref="M16:O16"/>
    <mergeCell ref="U18:W18"/>
    <mergeCell ref="D8:G8"/>
    <mergeCell ref="D9:G9"/>
    <mergeCell ref="D11:G11"/>
    <mergeCell ref="D12:G12"/>
    <mergeCell ref="C5:D5"/>
    <mergeCell ref="B6:Q6"/>
    <mergeCell ref="E5:G5"/>
    <mergeCell ref="Q2:T2"/>
    <mergeCell ref="M11:O11"/>
    <mergeCell ref="T6:AG6"/>
    <mergeCell ref="AC9:AE9"/>
    <mergeCell ref="U10:W10"/>
    <mergeCell ref="M10:O10"/>
    <mergeCell ref="E3:G3"/>
    <mergeCell ref="H3:J3"/>
    <mergeCell ref="L3:N3"/>
    <mergeCell ref="C2:D2"/>
    <mergeCell ref="E2:G2"/>
    <mergeCell ref="H2:J2"/>
    <mergeCell ref="L2:N2"/>
    <mergeCell ref="O2:P2"/>
    <mergeCell ref="O3:P3"/>
    <mergeCell ref="U8:W8"/>
    <mergeCell ref="AC8:AE8"/>
    <mergeCell ref="X3:AA3"/>
    <mergeCell ref="X4:AA4"/>
    <mergeCell ref="AB4:AC4"/>
    <mergeCell ref="AE2:AG2"/>
    <mergeCell ref="B3:D3"/>
    <mergeCell ref="AE3:AG3"/>
    <mergeCell ref="X2:AA2"/>
    <mergeCell ref="AB2:AD2"/>
    <mergeCell ref="C1:D1"/>
    <mergeCell ref="E1:G1"/>
    <mergeCell ref="H1:J1"/>
    <mergeCell ref="L1:N1"/>
    <mergeCell ref="U1:V1"/>
    <mergeCell ref="AE1:AG1"/>
    <mergeCell ref="X1:Y1"/>
    <mergeCell ref="AB1:AC1"/>
    <mergeCell ref="U2:V2"/>
    <mergeCell ref="Q1:T1"/>
    <mergeCell ref="Q3:T3"/>
    <mergeCell ref="U3:V3"/>
    <mergeCell ref="AB3:AC3"/>
    <mergeCell ref="O1:P1"/>
    <mergeCell ref="AI5:AJ5"/>
    <mergeCell ref="X5:AA5"/>
    <mergeCell ref="AB5:AC5"/>
    <mergeCell ref="C4:D4"/>
    <mergeCell ref="E4:G4"/>
    <mergeCell ref="H4:J4"/>
    <mergeCell ref="L4:N4"/>
    <mergeCell ref="O4:P4"/>
    <mergeCell ref="Q4:T4"/>
    <mergeCell ref="U4:V4"/>
    <mergeCell ref="AE4:AJ4"/>
    <mergeCell ref="H5:J5"/>
    <mergeCell ref="AE5:AG5"/>
    <mergeCell ref="L5:W5"/>
  </mergeCells>
  <dataValidations count="2">
    <dataValidation type="list" allowBlank="1" showInputMessage="1" showErrorMessage="1" sqref="L5">
      <formula1>$AO$1:$AO$8</formula1>
    </dataValidation>
    <dataValidation type="list" allowBlank="1" showInputMessage="1" showErrorMessage="1" sqref="N27">
      <formula1>$BC$4:$BC$5</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dimension ref="A1:U46"/>
  <sheetViews>
    <sheetView rightToLeft="1" workbookViewId="0">
      <selection activeCell="R13" sqref="R13"/>
    </sheetView>
  </sheetViews>
  <sheetFormatPr defaultColWidth="9" defaultRowHeight="15"/>
  <cols>
    <col min="1" max="1" width="3" style="1" customWidth="1"/>
    <col min="2" max="2" width="5.875" style="1" customWidth="1"/>
    <col min="3" max="3" width="4.125" style="1" customWidth="1"/>
    <col min="4" max="4" width="8" style="84" customWidth="1"/>
    <col min="5" max="5" width="7.125" style="84" customWidth="1"/>
    <col min="6" max="6" width="4.75" style="84" customWidth="1"/>
    <col min="7" max="7" width="5.375" style="84" customWidth="1"/>
    <col min="8" max="8" width="5.25" style="1" customWidth="1"/>
    <col min="9" max="9" width="9.875" style="1" bestFit="1" customWidth="1"/>
    <col min="10" max="10" width="5.875" style="1" customWidth="1"/>
    <col min="11" max="11" width="3.375" style="1" customWidth="1"/>
    <col min="12" max="12" width="7.125" style="84" customWidth="1"/>
    <col min="13" max="13" width="8.375" style="84" customWidth="1"/>
    <col min="14" max="14" width="7.125" style="84" customWidth="1"/>
    <col min="15" max="15" width="5.25" style="1" customWidth="1"/>
    <col min="16" max="17" width="4.75" style="1" customWidth="1"/>
    <col min="18" max="19" width="9" style="1"/>
    <col min="20" max="20" width="8.25" style="1" customWidth="1"/>
    <col min="21" max="21" width="6.75" style="1" hidden="1" customWidth="1"/>
    <col min="22" max="16384" width="9" style="1"/>
  </cols>
  <sheetData>
    <row r="1" spans="1:21" ht="19.5" thickBot="1">
      <c r="A1" s="453">
        <f ca="1">NOW()</f>
        <v>44040.821796875003</v>
      </c>
      <c r="B1" s="453"/>
      <c r="C1" s="453"/>
      <c r="D1" s="453"/>
      <c r="E1" s="48" t="s">
        <v>3832</v>
      </c>
      <c r="F1" s="48"/>
      <c r="G1" s="48"/>
      <c r="H1" s="48"/>
      <c r="I1" s="48"/>
      <c r="J1" s="48"/>
      <c r="K1" s="48"/>
      <c r="L1" s="48"/>
      <c r="M1" s="48"/>
      <c r="N1" s="48"/>
      <c r="O1" s="452"/>
      <c r="P1" s="452"/>
      <c r="Q1" s="48"/>
    </row>
    <row r="2" spans="1:21" ht="17.25" customHeight="1" thickTop="1">
      <c r="A2" s="454" t="s">
        <v>3</v>
      </c>
      <c r="B2" s="455"/>
      <c r="C2" s="456">
        <f>'اختيار المقررات'!E1</f>
        <v>0</v>
      </c>
      <c r="D2" s="456"/>
      <c r="E2" s="457" t="s">
        <v>4</v>
      </c>
      <c r="F2" s="457"/>
      <c r="G2" s="458" t="e">
        <f>'اختيار المقررات'!L1</f>
        <v>#N/A</v>
      </c>
      <c r="H2" s="458"/>
      <c r="I2" s="458"/>
      <c r="J2" s="466" t="s">
        <v>5</v>
      </c>
      <c r="K2" s="466"/>
      <c r="L2" s="459" t="b">
        <f>'اختيار المقررات'!Q1</f>
        <v>0</v>
      </c>
      <c r="M2" s="459"/>
      <c r="N2" s="131" t="s">
        <v>6</v>
      </c>
      <c r="O2" s="460" t="b">
        <f>'اختيار المقررات'!W1</f>
        <v>0</v>
      </c>
      <c r="P2" s="460"/>
      <c r="Q2" s="461"/>
    </row>
    <row r="3" spans="1:21" ht="18.75" customHeight="1">
      <c r="A3" s="437" t="s">
        <v>10</v>
      </c>
      <c r="B3" s="438"/>
      <c r="C3" s="464" t="e">
        <f>'اختيار المقررات'!E2</f>
        <v>#N/A</v>
      </c>
      <c r="D3" s="464"/>
      <c r="E3" s="462">
        <f>'إدخال البيانات'!E4</f>
        <v>0</v>
      </c>
      <c r="F3" s="462"/>
      <c r="G3" s="449" t="s">
        <v>632</v>
      </c>
      <c r="H3" s="449"/>
      <c r="I3" s="463">
        <f>'إدخال البيانات'!D4</f>
        <v>0</v>
      </c>
      <c r="J3" s="463"/>
      <c r="K3" s="463"/>
      <c r="L3" s="128" t="s">
        <v>633</v>
      </c>
      <c r="M3" s="465" t="str">
        <f>'إدخال البيانات'!C4</f>
        <v xml:space="preserve"> </v>
      </c>
      <c r="N3" s="465"/>
      <c r="O3" s="465"/>
      <c r="P3" s="467" t="s">
        <v>634</v>
      </c>
      <c r="Q3" s="468"/>
    </row>
    <row r="4" spans="1:21" ht="18">
      <c r="A4" s="437" t="s">
        <v>12</v>
      </c>
      <c r="B4" s="438"/>
      <c r="C4" s="445" t="b">
        <f>'اختيار المقررات'!E3</f>
        <v>0</v>
      </c>
      <c r="D4" s="445"/>
      <c r="E4" s="444" t="s">
        <v>65</v>
      </c>
      <c r="F4" s="444"/>
      <c r="G4" s="447" t="b">
        <f>'اختيار المقررات'!AB1</f>
        <v>0</v>
      </c>
      <c r="H4" s="447"/>
      <c r="I4" s="130" t="s">
        <v>7</v>
      </c>
      <c r="J4" s="445" t="b">
        <f>'اختيار المقررات'!AE1</f>
        <v>0</v>
      </c>
      <c r="K4" s="445"/>
      <c r="L4" s="445"/>
      <c r="M4" s="448">
        <f>'إدخال البيانات'!F4</f>
        <v>0</v>
      </c>
      <c r="N4" s="448"/>
      <c r="O4" s="448"/>
      <c r="P4" s="449" t="s">
        <v>631</v>
      </c>
      <c r="Q4" s="450"/>
    </row>
    <row r="5" spans="1:21" ht="15.75" customHeight="1">
      <c r="A5" s="476" t="s">
        <v>11</v>
      </c>
      <c r="B5" s="477"/>
      <c r="C5" s="478" t="b">
        <f>'اختيار المقررات'!L3</f>
        <v>0</v>
      </c>
      <c r="D5" s="478"/>
      <c r="E5" s="471" t="s">
        <v>66</v>
      </c>
      <c r="F5" s="471"/>
      <c r="G5" s="472">
        <f>'اختيار المقررات'!Q3</f>
        <v>0</v>
      </c>
      <c r="H5" s="472"/>
      <c r="I5" s="126" t="s">
        <v>635</v>
      </c>
      <c r="J5" s="473">
        <f>'اختيار المقررات'!AB3</f>
        <v>0</v>
      </c>
      <c r="K5" s="473"/>
      <c r="L5" s="473"/>
      <c r="M5" s="470" t="s">
        <v>30</v>
      </c>
      <c r="N5" s="470"/>
      <c r="O5" s="478" t="b">
        <f>'اختيار المقررات'!W3</f>
        <v>0</v>
      </c>
      <c r="P5" s="478"/>
      <c r="Q5" s="479"/>
    </row>
    <row r="6" spans="1:21" ht="15.75" customHeight="1">
      <c r="A6" s="441" t="s">
        <v>320</v>
      </c>
      <c r="B6" s="442"/>
      <c r="C6" s="443">
        <f>'اختيار المقررات'!AE3</f>
        <v>0</v>
      </c>
      <c r="D6" s="443"/>
      <c r="E6" s="444" t="s">
        <v>31</v>
      </c>
      <c r="F6" s="444"/>
      <c r="G6" s="445" t="b">
        <f>'اختيار المقررات'!E4</f>
        <v>0</v>
      </c>
      <c r="H6" s="445"/>
      <c r="I6" s="129" t="s">
        <v>15</v>
      </c>
      <c r="J6" s="446" t="b">
        <f>'اختيار المقررات'!Q4</f>
        <v>0</v>
      </c>
      <c r="K6" s="446"/>
      <c r="L6" s="446"/>
      <c r="M6" s="444" t="s">
        <v>32</v>
      </c>
      <c r="N6" s="444"/>
      <c r="O6" s="445" t="b">
        <f>'اختيار المقررات'!L4</f>
        <v>0</v>
      </c>
      <c r="P6" s="445"/>
      <c r="Q6" s="451"/>
    </row>
    <row r="7" spans="1:21" ht="15" customHeight="1" thickBot="1">
      <c r="A7" s="439" t="s">
        <v>318</v>
      </c>
      <c r="B7" s="440"/>
      <c r="C7" s="480">
        <f>'اختيار المقررات'!W4</f>
        <v>0</v>
      </c>
      <c r="D7" s="481"/>
      <c r="E7" s="432" t="s">
        <v>319</v>
      </c>
      <c r="F7" s="432"/>
      <c r="G7" s="433">
        <f>'اختيار المقررات'!AB4</f>
        <v>0</v>
      </c>
      <c r="H7" s="434"/>
      <c r="I7" s="127" t="s">
        <v>321</v>
      </c>
      <c r="J7" s="435">
        <f>'اختيار المقررات'!AE4</f>
        <v>0</v>
      </c>
      <c r="K7" s="435"/>
      <c r="L7" s="435"/>
      <c r="M7" s="435"/>
      <c r="N7" s="435"/>
      <c r="O7" s="435"/>
      <c r="P7" s="435"/>
      <c r="Q7" s="436"/>
    </row>
    <row r="8" spans="1:21" ht="26.25" customHeight="1">
      <c r="A8" s="474" t="s">
        <v>3833</v>
      </c>
      <c r="B8" s="474"/>
      <c r="C8" s="474"/>
      <c r="D8" s="474"/>
      <c r="E8" s="474"/>
      <c r="F8" s="474"/>
      <c r="G8" s="474"/>
      <c r="H8" s="474"/>
      <c r="I8" s="474"/>
      <c r="J8" s="474"/>
      <c r="K8" s="474"/>
      <c r="L8" s="474"/>
      <c r="M8" s="474"/>
      <c r="N8" s="474"/>
      <c r="O8" s="474"/>
      <c r="P8" s="474"/>
      <c r="Q8" s="474"/>
    </row>
    <row r="9" spans="1:21" ht="26.25" customHeight="1">
      <c r="A9" s="475"/>
      <c r="B9" s="475"/>
      <c r="C9" s="475"/>
      <c r="D9" s="475"/>
      <c r="E9" s="475"/>
      <c r="F9" s="475"/>
      <c r="G9" s="475"/>
      <c r="H9" s="475"/>
      <c r="I9" s="475"/>
      <c r="J9" s="475"/>
      <c r="K9" s="475"/>
      <c r="L9" s="475"/>
      <c r="M9" s="475"/>
      <c r="N9" s="475"/>
      <c r="O9" s="475"/>
      <c r="P9" s="475"/>
      <c r="Q9" s="475"/>
      <c r="R9" s="49"/>
      <c r="S9" s="49"/>
      <c r="T9" s="49"/>
    </row>
    <row r="10" spans="1:21" ht="16.5" customHeight="1" thickBot="1">
      <c r="A10" s="50"/>
      <c r="B10" s="50"/>
      <c r="C10" s="50"/>
      <c r="D10" s="50"/>
      <c r="E10" s="50"/>
      <c r="F10" s="50"/>
      <c r="G10" s="50"/>
      <c r="H10" s="50"/>
      <c r="I10" s="50"/>
      <c r="J10" s="50"/>
      <c r="K10" s="50"/>
      <c r="L10" s="50"/>
      <c r="M10" s="50"/>
      <c r="N10" s="50"/>
      <c r="O10" s="50"/>
      <c r="P10" s="50"/>
      <c r="Q10" s="50"/>
      <c r="R10" s="49"/>
      <c r="S10" s="49"/>
      <c r="T10" s="49"/>
    </row>
    <row r="11" spans="1:21" ht="16.5" customHeight="1">
      <c r="A11" s="51"/>
      <c r="B11" s="52" t="s">
        <v>33</v>
      </c>
      <c r="C11" s="482" t="s">
        <v>34</v>
      </c>
      <c r="D11" s="483"/>
      <c r="E11" s="483"/>
      <c r="F11" s="483"/>
      <c r="G11" s="483"/>
      <c r="H11" s="484"/>
      <c r="I11" s="51"/>
      <c r="J11" s="52" t="s">
        <v>33</v>
      </c>
      <c r="K11" s="482" t="s">
        <v>34</v>
      </c>
      <c r="L11" s="483"/>
      <c r="M11" s="483"/>
      <c r="N11" s="483"/>
      <c r="O11" s="483"/>
      <c r="P11" s="484"/>
      <c r="Q11" s="53"/>
      <c r="R11" s="54"/>
      <c r="S11" s="54"/>
      <c r="T11" s="55"/>
      <c r="U11" s="1" t="str">
        <f>IFERROR(SMALL('اختيار المقررات'!$AL$8:$AL$56,'اختيار المقررات'!AM8),"")</f>
        <v/>
      </c>
    </row>
    <row r="12" spans="1:21" ht="27" customHeight="1">
      <c r="A12" s="56" t="str">
        <f>U11</f>
        <v/>
      </c>
      <c r="B12" s="57" t="str">
        <f>IFERROR(VLOOKUP(A12,'اختيار المقررات'!AU5:BP53,2,0),"")</f>
        <v/>
      </c>
      <c r="C12" s="469" t="str">
        <f>IFERROR(VLOOKUP(A12,'اختيار المقررات'!AU5:BP53,3,0),"")</f>
        <v/>
      </c>
      <c r="D12" s="469"/>
      <c r="E12" s="469"/>
      <c r="F12" s="469"/>
      <c r="G12" s="58" t="str">
        <f>IFERROR(VLOOKUP(A12,'اختيار المقررات'!AU5:BP53,4,0),"")</f>
        <v/>
      </c>
      <c r="H12" s="59" t="str">
        <f>IFERROR(VLOOKUP(A12,'اختيار المقررات'!AU5:BP53,5,0),"")</f>
        <v/>
      </c>
      <c r="I12" s="60" t="str">
        <f>U18</f>
        <v/>
      </c>
      <c r="J12" s="57" t="str">
        <f>IFERROR(VLOOKUP(I12,'اختيار المقررات'!AU5:BP53,2,0),"")</f>
        <v/>
      </c>
      <c r="K12" s="469" t="str">
        <f>IFERROR(VLOOKUP(I12,'اختيار المقررات'!AU5:BP53,3,0),"")</f>
        <v/>
      </c>
      <c r="L12" s="469"/>
      <c r="M12" s="469"/>
      <c r="N12" s="469"/>
      <c r="O12" s="58" t="str">
        <f>IFERROR(VLOOKUP(I12,'اختيار المقررات'!AU5:BP53,4,0),"")</f>
        <v/>
      </c>
      <c r="P12" s="59" t="str">
        <f>IFERROR(VLOOKUP(I12,'اختيار المقررات'!AU5:BP53,5,0),"")</f>
        <v/>
      </c>
      <c r="Q12" s="61"/>
      <c r="R12" s="62"/>
      <c r="S12" s="63"/>
      <c r="T12" s="62"/>
      <c r="U12" s="1" t="str">
        <f>IFERROR(SMALL('اختيار المقررات'!$AL$8:$AL$56,'اختيار المقررات'!AM9),"")</f>
        <v/>
      </c>
    </row>
    <row r="13" spans="1:21" ht="27" customHeight="1">
      <c r="A13" s="56" t="str">
        <f t="shared" ref="A13:A18" si="0">U12</f>
        <v/>
      </c>
      <c r="B13" s="57" t="str">
        <f>IFERROR(VLOOKUP(A13,'اختيار المقررات'!AU6:BP54,2,0),"")</f>
        <v/>
      </c>
      <c r="C13" s="469" t="str">
        <f>IFERROR(VLOOKUP(A13,'اختيار المقررات'!AU6:BP54,3,0),"")</f>
        <v/>
      </c>
      <c r="D13" s="469"/>
      <c r="E13" s="469"/>
      <c r="F13" s="469"/>
      <c r="G13" s="58" t="str">
        <f>IFERROR(VLOOKUP(A13,'اختيار المقررات'!AU6:BP54,4,0),"")</f>
        <v/>
      </c>
      <c r="H13" s="59" t="str">
        <f>IFERROR(VLOOKUP(A13,'اختيار المقررات'!AU6:BP54,5,0),"")</f>
        <v/>
      </c>
      <c r="I13" s="60" t="str">
        <f t="shared" ref="I13:I18" si="1">U19</f>
        <v/>
      </c>
      <c r="J13" s="57" t="str">
        <f>IFERROR(VLOOKUP(I13,'اختيار المقررات'!AU6:BP54,2,0),"")</f>
        <v/>
      </c>
      <c r="K13" s="469" t="str">
        <f>IFERROR(VLOOKUP(I13,'اختيار المقررات'!AU6:BP54,3,0),"")</f>
        <v/>
      </c>
      <c r="L13" s="469"/>
      <c r="M13" s="469"/>
      <c r="N13" s="469"/>
      <c r="O13" s="58" t="str">
        <f>IFERROR(VLOOKUP(I13,'اختيار المقررات'!AU6:BP54,4,0),"")</f>
        <v/>
      </c>
      <c r="P13" s="59" t="str">
        <f>IFERROR(VLOOKUP(I13,'اختيار المقررات'!AU6:BP54,5,0),"")</f>
        <v/>
      </c>
      <c r="Q13" s="61"/>
      <c r="R13" s="63"/>
      <c r="S13" s="63"/>
      <c r="T13" s="64"/>
      <c r="U13" s="1" t="str">
        <f>IFERROR(SMALL('اختيار المقررات'!$AL$8:$AL$56,'اختيار المقررات'!AM10),"")</f>
        <v/>
      </c>
    </row>
    <row r="14" spans="1:21" ht="27" customHeight="1">
      <c r="A14" s="56" t="str">
        <f t="shared" si="0"/>
        <v/>
      </c>
      <c r="B14" s="57" t="str">
        <f>IFERROR(VLOOKUP(A14,'اختيار المقررات'!AU7:BP55,2,0),"")</f>
        <v/>
      </c>
      <c r="C14" s="469" t="str">
        <f>IFERROR(VLOOKUP(A14,'اختيار المقررات'!AU7:BP55,3,0),"")</f>
        <v/>
      </c>
      <c r="D14" s="469"/>
      <c r="E14" s="469"/>
      <c r="F14" s="469"/>
      <c r="G14" s="58" t="str">
        <f>IFERROR(VLOOKUP(A14,'اختيار المقررات'!AU7:BP55,4,0),"")</f>
        <v/>
      </c>
      <c r="H14" s="59" t="str">
        <f>IFERROR(VLOOKUP(A14,'اختيار المقررات'!AU7:BP55,5,0),"")</f>
        <v/>
      </c>
      <c r="I14" s="60" t="str">
        <f t="shared" si="1"/>
        <v/>
      </c>
      <c r="J14" s="57" t="str">
        <f>IFERROR(VLOOKUP(I14,'اختيار المقررات'!AU7:BP55,2,0),"")</f>
        <v/>
      </c>
      <c r="K14" s="469" t="str">
        <f>IFERROR(VLOOKUP(I14,'اختيار المقررات'!AU7:BP55,3,0),"")</f>
        <v/>
      </c>
      <c r="L14" s="469"/>
      <c r="M14" s="469"/>
      <c r="N14" s="469"/>
      <c r="O14" s="58" t="str">
        <f>IFERROR(VLOOKUP(I14,'اختيار المقررات'!AU7:BP55,4,0),"")</f>
        <v/>
      </c>
      <c r="P14" s="59" t="str">
        <f>IFERROR(VLOOKUP(I14,'اختيار المقررات'!AU7:BP55,5,0),"")</f>
        <v/>
      </c>
      <c r="Q14" s="61"/>
      <c r="R14" s="63"/>
      <c r="S14" s="63"/>
      <c r="T14" s="64"/>
      <c r="U14" s="1" t="str">
        <f>IFERROR(SMALL('اختيار المقررات'!$AL$8:$AL$56,'اختيار المقررات'!AM11),"")</f>
        <v/>
      </c>
    </row>
    <row r="15" spans="1:21" ht="27" customHeight="1">
      <c r="A15" s="56" t="str">
        <f t="shared" si="0"/>
        <v/>
      </c>
      <c r="B15" s="57" t="str">
        <f>IFERROR(VLOOKUP(A15,'اختيار المقررات'!AU8:BP56,2,0),"")</f>
        <v/>
      </c>
      <c r="C15" s="469" t="str">
        <f>IFERROR(VLOOKUP(A15,'اختيار المقررات'!AU8:BP56,3,0),"")</f>
        <v/>
      </c>
      <c r="D15" s="469"/>
      <c r="E15" s="469"/>
      <c r="F15" s="469"/>
      <c r="G15" s="58" t="str">
        <f>IFERROR(VLOOKUP(A15,'اختيار المقررات'!AU8:BP56,4,0),"")</f>
        <v/>
      </c>
      <c r="H15" s="59" t="str">
        <f>IFERROR(VLOOKUP(A15,'اختيار المقررات'!AU8:BP56,5,0),"")</f>
        <v/>
      </c>
      <c r="I15" s="60" t="str">
        <f t="shared" si="1"/>
        <v/>
      </c>
      <c r="J15" s="57" t="str">
        <f>IFERROR(VLOOKUP(I15,'اختيار المقررات'!AU8:BP56,2,0),"")</f>
        <v/>
      </c>
      <c r="K15" s="469" t="str">
        <f>IFERROR(VLOOKUP(I15,'اختيار المقررات'!AU8:BP56,3,0),"")</f>
        <v/>
      </c>
      <c r="L15" s="469"/>
      <c r="M15" s="469"/>
      <c r="N15" s="469"/>
      <c r="O15" s="58" t="str">
        <f>IFERROR(VLOOKUP(I15,'اختيار المقررات'!AU8:BP56,4,0),"")</f>
        <v/>
      </c>
      <c r="P15" s="59" t="str">
        <f>IFERROR(VLOOKUP(I15,'اختيار المقررات'!AU8:BP56,5,0),"")</f>
        <v/>
      </c>
      <c r="Q15" s="61"/>
      <c r="R15" s="63"/>
      <c r="S15" s="63"/>
      <c r="T15" s="64"/>
      <c r="U15" s="1" t="str">
        <f>IFERROR(SMALL('اختيار المقررات'!$AL$8:$AL$56,'اختيار المقررات'!AM12),"")</f>
        <v/>
      </c>
    </row>
    <row r="16" spans="1:21" ht="27" customHeight="1">
      <c r="A16" s="56" t="str">
        <f t="shared" si="0"/>
        <v/>
      </c>
      <c r="B16" s="57" t="str">
        <f>IFERROR(VLOOKUP(A16,'اختيار المقررات'!AU9:BP57,2,0),"")</f>
        <v/>
      </c>
      <c r="C16" s="469" t="str">
        <f>IFERROR(VLOOKUP(A16,'اختيار المقررات'!AU9:BP57,3,0),"")</f>
        <v/>
      </c>
      <c r="D16" s="469"/>
      <c r="E16" s="469"/>
      <c r="F16" s="469"/>
      <c r="G16" s="58" t="str">
        <f>IFERROR(VLOOKUP(A16,'اختيار المقررات'!AU9:BP57,4,0),"")</f>
        <v/>
      </c>
      <c r="H16" s="59" t="str">
        <f>IFERROR(VLOOKUP(A16,'اختيار المقررات'!AU9:BP57,5,0),"")</f>
        <v/>
      </c>
      <c r="I16" s="60" t="str">
        <f t="shared" si="1"/>
        <v/>
      </c>
      <c r="J16" s="57" t="str">
        <f>IFERROR(VLOOKUP(I16,'اختيار المقررات'!AU9:BP57,2,0),"")</f>
        <v/>
      </c>
      <c r="K16" s="469" t="str">
        <f>IFERROR(VLOOKUP(I16,'اختيار المقررات'!AU9:BP57,3,0),"")</f>
        <v/>
      </c>
      <c r="L16" s="469"/>
      <c r="M16" s="469"/>
      <c r="N16" s="469"/>
      <c r="O16" s="58" t="str">
        <f>IFERROR(VLOOKUP(I16,'اختيار المقررات'!AU9:BP57,4,0),"")</f>
        <v/>
      </c>
      <c r="P16" s="59" t="str">
        <f>IFERROR(VLOOKUP(I16,'اختيار المقررات'!AU9:BP57,5,0),"")</f>
        <v/>
      </c>
      <c r="Q16" s="61"/>
      <c r="R16" s="63"/>
      <c r="S16" s="63"/>
      <c r="T16" s="64"/>
      <c r="U16" s="1" t="str">
        <f>IFERROR(SMALL('اختيار المقررات'!$AL$8:$AL$56,'اختيار المقررات'!AM13),"")</f>
        <v/>
      </c>
    </row>
    <row r="17" spans="1:21" ht="27" customHeight="1">
      <c r="A17" s="56" t="str">
        <f t="shared" si="0"/>
        <v/>
      </c>
      <c r="B17" s="57" t="str">
        <f>IFERROR(VLOOKUP(A17,'اختيار المقررات'!AU10:BP58,2,0),"")</f>
        <v/>
      </c>
      <c r="C17" s="469" t="str">
        <f>IFERROR(VLOOKUP(A17,'اختيار المقررات'!AU10:BP58,3,0),"")</f>
        <v/>
      </c>
      <c r="D17" s="469"/>
      <c r="E17" s="469"/>
      <c r="F17" s="469"/>
      <c r="G17" s="58" t="str">
        <f>IFERROR(VLOOKUP(A17,'اختيار المقررات'!AU10:BP58,4,0),"")</f>
        <v/>
      </c>
      <c r="H17" s="59" t="str">
        <f>IFERROR(VLOOKUP(A17,'اختيار المقررات'!AU10:BP58,5,0),"")</f>
        <v/>
      </c>
      <c r="I17" s="60" t="str">
        <f t="shared" si="1"/>
        <v/>
      </c>
      <c r="J17" s="57" t="str">
        <f>IFERROR(VLOOKUP(I17,'اختيار المقررات'!AU10:BP58,2,0),"")</f>
        <v/>
      </c>
      <c r="K17" s="469" t="str">
        <f>IFERROR(VLOOKUP(I17,'اختيار المقررات'!AU10:BP58,3,0),"")</f>
        <v/>
      </c>
      <c r="L17" s="469"/>
      <c r="M17" s="469"/>
      <c r="N17" s="469"/>
      <c r="O17" s="58" t="str">
        <f>IFERROR(VLOOKUP(I17,'اختيار المقررات'!AU10:BP58,4,0),"")</f>
        <v/>
      </c>
      <c r="P17" s="59" t="str">
        <f>IFERROR(VLOOKUP(I17,'اختيار المقررات'!AU10:BP58,5,0),"")</f>
        <v/>
      </c>
      <c r="Q17" s="61"/>
      <c r="R17" s="63"/>
      <c r="S17" s="63"/>
      <c r="T17" s="64"/>
      <c r="U17" s="1" t="str">
        <f>IFERROR(SMALL('اختيار المقررات'!$AL$8:$AL$56,'اختيار المقررات'!AM14),"")</f>
        <v/>
      </c>
    </row>
    <row r="18" spans="1:21" s="65" customFormat="1" ht="27" customHeight="1">
      <c r="A18" s="56" t="str">
        <f t="shared" si="0"/>
        <v/>
      </c>
      <c r="B18" s="57" t="str">
        <f>IFERROR(VLOOKUP(A18,'اختيار المقررات'!AU11:BP59,2,0),"")</f>
        <v/>
      </c>
      <c r="C18" s="469" t="str">
        <f>IFERROR(VLOOKUP(A18,'اختيار المقررات'!AU11:BP59,3,0),"")</f>
        <v/>
      </c>
      <c r="D18" s="469"/>
      <c r="E18" s="469"/>
      <c r="F18" s="469"/>
      <c r="G18" s="58" t="str">
        <f>IFERROR(VLOOKUP(A18,'اختيار المقررات'!AU11:BP59,4,0),"")</f>
        <v/>
      </c>
      <c r="H18" s="59" t="str">
        <f>IFERROR(VLOOKUP(A18,'اختيار المقررات'!AU11:BP59,5,0),"")</f>
        <v/>
      </c>
      <c r="I18" s="60" t="str">
        <f t="shared" si="1"/>
        <v/>
      </c>
      <c r="J18" s="57" t="str">
        <f>IFERROR(VLOOKUP(I18,'اختيار المقررات'!AU11:BP59,2,0),"")</f>
        <v/>
      </c>
      <c r="K18" s="469" t="str">
        <f>IFERROR(VLOOKUP(I18,'اختيار المقررات'!AU11:BP59,3,0),"")</f>
        <v/>
      </c>
      <c r="L18" s="469"/>
      <c r="M18" s="469"/>
      <c r="N18" s="469"/>
      <c r="O18" s="58" t="str">
        <f>IFERROR(VLOOKUP(I18,'اختيار المقررات'!AU11:BP59,4,0),"")</f>
        <v/>
      </c>
      <c r="P18" s="59" t="str">
        <f>IFERROR(VLOOKUP(I18,'اختيار المقررات'!AU11:BP59,5,0),"")</f>
        <v/>
      </c>
      <c r="Q18" s="61"/>
      <c r="R18" s="63"/>
      <c r="S18" s="63"/>
      <c r="T18" s="64"/>
      <c r="U18" s="1" t="str">
        <f>IFERROR(SMALL('اختيار المقررات'!$AL$8:$AL$56,'اختيار المقررات'!AM15),"")</f>
        <v/>
      </c>
    </row>
    <row r="19" spans="1:21" s="65" customFormat="1" ht="16.5" customHeight="1">
      <c r="A19" s="56"/>
      <c r="B19" s="57"/>
      <c r="C19" s="469"/>
      <c r="D19" s="469"/>
      <c r="E19" s="469"/>
      <c r="F19" s="469"/>
      <c r="G19" s="58"/>
      <c r="H19" s="59"/>
      <c r="I19" s="60"/>
      <c r="J19" s="57"/>
      <c r="K19" s="469"/>
      <c r="L19" s="469"/>
      <c r="M19" s="469"/>
      <c r="N19" s="469"/>
      <c r="O19" s="58"/>
      <c r="P19" s="59"/>
      <c r="Q19" s="61"/>
      <c r="R19" s="66"/>
      <c r="S19" s="66"/>
      <c r="T19" s="41"/>
      <c r="U19" s="1" t="str">
        <f>IFERROR(SMALL('اختيار المقررات'!$AL$8:$AL$56,'اختيار المقررات'!AM16),"")</f>
        <v/>
      </c>
    </row>
    <row r="20" spans="1:21" s="65" customFormat="1" ht="16.5" customHeight="1">
      <c r="A20" s="56"/>
      <c r="B20" s="61"/>
      <c r="C20" s="61"/>
      <c r="D20" s="61"/>
      <c r="E20" s="61"/>
      <c r="F20" s="61"/>
      <c r="G20" s="41"/>
      <c r="H20" s="41"/>
      <c r="I20" s="60"/>
      <c r="J20" s="61"/>
      <c r="K20" s="61"/>
      <c r="L20" s="61"/>
      <c r="M20" s="61"/>
      <c r="N20" s="61"/>
      <c r="O20" s="41"/>
      <c r="P20" s="41"/>
      <c r="Q20" s="61"/>
      <c r="R20" s="66"/>
      <c r="S20" s="66"/>
      <c r="T20" s="41"/>
      <c r="U20" s="1" t="str">
        <f>IFERROR(SMALL('اختيار المقررات'!$AL$8:$AL$56,'اختيار المقررات'!AM17),"")</f>
        <v/>
      </c>
    </row>
    <row r="21" spans="1:21" ht="16.5" customHeight="1" thickBot="1">
      <c r="A21" s="485" t="s">
        <v>332</v>
      </c>
      <c r="B21" s="485"/>
      <c r="C21" s="485"/>
      <c r="D21" s="485"/>
      <c r="E21" s="67">
        <f>'اختيار المقررات'!Q28</f>
        <v>0</v>
      </c>
      <c r="F21" s="485" t="s">
        <v>333</v>
      </c>
      <c r="G21" s="485"/>
      <c r="H21" s="485"/>
      <c r="I21" s="485"/>
      <c r="J21" s="485"/>
      <c r="K21" s="67">
        <f>'اختيار المقررات'!X28</f>
        <v>0</v>
      </c>
      <c r="L21" s="485" t="s">
        <v>334</v>
      </c>
      <c r="M21" s="485"/>
      <c r="N21" s="485"/>
      <c r="O21" s="485"/>
      <c r="P21" s="485"/>
      <c r="Q21" s="67">
        <f>'اختيار المقررات'!AF28</f>
        <v>0</v>
      </c>
      <c r="R21" s="68"/>
      <c r="U21" s="1" t="str">
        <f>IFERROR(SMALL('اختيار المقررات'!$AL$8:$AL$56,'اختيار المقررات'!AM18),"")</f>
        <v/>
      </c>
    </row>
    <row r="22" spans="1:21" ht="30.75" customHeight="1" thickTop="1">
      <c r="A22" s="489" t="s">
        <v>325</v>
      </c>
      <c r="B22" s="490"/>
      <c r="C22" s="490"/>
      <c r="D22" s="491">
        <f>'اختيار المقررات'!L5</f>
        <v>0</v>
      </c>
      <c r="E22" s="491"/>
      <c r="F22" s="491"/>
      <c r="G22" s="492" t="s">
        <v>75</v>
      </c>
      <c r="H22" s="492"/>
      <c r="I22" s="493" t="str">
        <f>'اختيار المقررات'!AB5</f>
        <v/>
      </c>
      <c r="J22" s="493"/>
      <c r="K22" s="494" t="s">
        <v>0</v>
      </c>
      <c r="L22" s="494"/>
      <c r="M22" s="486" t="str">
        <f>'اختيار المقررات'!AE5</f>
        <v/>
      </c>
      <c r="N22" s="486"/>
      <c r="O22" s="69" t="s">
        <v>2</v>
      </c>
      <c r="P22" s="487">
        <f>'اختيار المقررات'!AI5</f>
        <v>0</v>
      </c>
      <c r="Q22" s="488"/>
      <c r="U22" s="1" t="str">
        <f>IFERROR(SMALL('اختيار المقررات'!$AL$8:$AL$56,'اختيار المقررات'!AM19),"")</f>
        <v/>
      </c>
    </row>
    <row r="23" spans="1:21" ht="16.5" customHeight="1" thickBot="1">
      <c r="A23" s="495"/>
      <c r="B23" s="496"/>
      <c r="C23" s="496"/>
      <c r="D23" s="496"/>
      <c r="E23" s="496"/>
      <c r="F23" s="496"/>
      <c r="G23" s="496"/>
      <c r="H23" s="496"/>
      <c r="I23" s="496"/>
      <c r="J23" s="496"/>
      <c r="K23" s="496"/>
      <c r="L23" s="496"/>
      <c r="M23" s="496"/>
      <c r="N23" s="496"/>
      <c r="O23" s="70"/>
      <c r="P23" s="70"/>
      <c r="Q23" s="71"/>
      <c r="U23" s="1" t="str">
        <f>IFERROR(SMALL('اختيار المقررات'!$AL$8:$AL$56,'اختيار المقررات'!AM20),"")</f>
        <v/>
      </c>
    </row>
    <row r="24" spans="1:21" ht="16.5" customHeight="1" thickTop="1">
      <c r="A24" s="521" t="s">
        <v>331</v>
      </c>
      <c r="B24" s="522"/>
      <c r="C24" s="523" t="e">
        <f>'اختيار المقررات'!AE25</f>
        <v>#N/A</v>
      </c>
      <c r="D24" s="523"/>
      <c r="E24" s="524" t="s">
        <v>28</v>
      </c>
      <c r="F24" s="524"/>
      <c r="G24" s="524"/>
      <c r="H24" s="523" t="e">
        <f>'اختيار المقررات'!N25</f>
        <v>#N/A</v>
      </c>
      <c r="I24" s="523"/>
      <c r="J24" s="39"/>
      <c r="K24" s="34"/>
      <c r="L24" s="525" t="s">
        <v>35</v>
      </c>
      <c r="M24" s="526"/>
      <c r="N24" s="526" t="s">
        <v>36</v>
      </c>
      <c r="O24" s="526"/>
      <c r="P24" s="505" t="s">
        <v>37</v>
      </c>
      <c r="Q24" s="506"/>
      <c r="U24" s="1" t="str">
        <f>IFERROR(SMALL('اختيار المقررات'!$AL$8:$AL$56,'اختيار المقررات'!AM21),"")</f>
        <v/>
      </c>
    </row>
    <row r="25" spans="1:21" ht="27" customHeight="1" thickBot="1">
      <c r="A25" s="511" t="s">
        <v>26</v>
      </c>
      <c r="B25" s="512"/>
      <c r="C25" s="512"/>
      <c r="D25" s="512"/>
      <c r="E25" s="513" t="e">
        <f>'اختيار المقررات'!N26</f>
        <v>#N/A</v>
      </c>
      <c r="F25" s="513"/>
      <c r="G25" s="514"/>
      <c r="H25" s="515" t="s">
        <v>23</v>
      </c>
      <c r="I25" s="516"/>
      <c r="J25" s="517" t="str">
        <f>'اختيار المقررات'!N27</f>
        <v>لا</v>
      </c>
      <c r="K25" s="518"/>
      <c r="L25" s="527"/>
      <c r="M25" s="528"/>
      <c r="N25" s="528"/>
      <c r="O25" s="528"/>
      <c r="P25" s="507"/>
      <c r="Q25" s="508"/>
    </row>
    <row r="26" spans="1:21" ht="16.5" customHeight="1" thickTop="1">
      <c r="A26" s="519"/>
      <c r="B26" s="519"/>
      <c r="C26" s="519"/>
      <c r="D26" s="519"/>
      <c r="E26" s="519"/>
      <c r="F26" s="519"/>
      <c r="G26" s="519"/>
      <c r="H26" s="519"/>
      <c r="I26" s="519"/>
      <c r="J26" s="519"/>
      <c r="K26" s="519"/>
      <c r="L26" s="527"/>
      <c r="M26" s="528"/>
      <c r="N26" s="528"/>
      <c r="O26" s="528"/>
      <c r="P26" s="507"/>
      <c r="Q26" s="508"/>
    </row>
    <row r="27" spans="1:21" ht="16.5" customHeight="1" thickBot="1">
      <c r="A27" s="519"/>
      <c r="B27" s="519"/>
      <c r="C27" s="519"/>
      <c r="D27" s="519"/>
      <c r="E27" s="519"/>
      <c r="F27" s="519"/>
      <c r="G27" s="519"/>
      <c r="H27" s="519"/>
      <c r="I27" s="519"/>
      <c r="J27" s="519"/>
      <c r="K27" s="519"/>
      <c r="L27" s="529"/>
      <c r="M27" s="530"/>
      <c r="N27" s="530"/>
      <c r="O27" s="530"/>
      <c r="P27" s="509"/>
      <c r="Q27" s="510"/>
    </row>
    <row r="28" spans="1:21" ht="16.5" customHeight="1" thickTop="1">
      <c r="A28" s="520"/>
      <c r="B28" s="520"/>
      <c r="C28" s="520"/>
      <c r="D28" s="520"/>
      <c r="E28" s="520"/>
      <c r="F28" s="520"/>
      <c r="G28" s="520"/>
      <c r="H28" s="520"/>
      <c r="I28" s="520"/>
      <c r="J28" s="520"/>
      <c r="K28" s="520"/>
      <c r="L28" s="51"/>
      <c r="M28" s="51"/>
      <c r="N28" s="51"/>
      <c r="O28" s="72"/>
      <c r="P28" s="72"/>
      <c r="Q28" s="72"/>
      <c r="U28" s="1" t="str">
        <f>IFERROR(SMALL('اختيار المقررات'!$U$10:$U$30,'اختيار المقررات'!V26),"")</f>
        <v/>
      </c>
    </row>
    <row r="29" spans="1:21" ht="16.5" customHeight="1">
      <c r="A29" s="503" t="s">
        <v>38</v>
      </c>
      <c r="B29" s="503"/>
      <c r="C29" s="503"/>
      <c r="D29" s="503"/>
      <c r="E29" s="503"/>
      <c r="F29" s="503"/>
      <c r="G29" s="503"/>
      <c r="H29" s="503"/>
      <c r="I29" s="503"/>
      <c r="J29" s="503"/>
      <c r="K29" s="503"/>
      <c r="L29" s="503"/>
      <c r="M29" s="503"/>
      <c r="N29" s="503"/>
      <c r="O29" s="503"/>
      <c r="P29" s="503"/>
      <c r="Q29" s="503"/>
      <c r="U29" s="1" t="str">
        <f>IFERROR(SMALL('اختيار المقررات'!$U$10:$U$30,'اختيار المقررات'!V28),"")</f>
        <v/>
      </c>
    </row>
    <row r="30" spans="1:21" ht="16.5" customHeight="1">
      <c r="A30" s="73"/>
      <c r="B30" s="74"/>
      <c r="C30" s="74"/>
      <c r="D30" s="74"/>
      <c r="E30" s="74"/>
      <c r="F30" s="74"/>
      <c r="G30" s="74"/>
      <c r="H30" s="64"/>
      <c r="I30" s="64"/>
      <c r="J30" s="75"/>
      <c r="K30" s="74"/>
      <c r="L30" s="74"/>
      <c r="M30" s="74"/>
      <c r="N30" s="74"/>
      <c r="O30" s="74"/>
      <c r="P30" s="64"/>
      <c r="Q30" s="64"/>
      <c r="U30" s="1" t="str">
        <f>IFERROR(SMALL('اختيار المقررات'!$U$10:$U$30,'اختيار المقررات'!V29),"")</f>
        <v/>
      </c>
    </row>
    <row r="31" spans="1:21" ht="15" customHeight="1">
      <c r="A31" s="76"/>
      <c r="B31" s="76"/>
      <c r="C31" s="76"/>
      <c r="D31" s="77"/>
      <c r="E31" s="77"/>
      <c r="F31" s="77"/>
      <c r="G31" s="77"/>
      <c r="H31" s="76"/>
      <c r="I31" s="76"/>
      <c r="J31" s="76"/>
      <c r="K31" s="76"/>
      <c r="L31" s="77"/>
      <c r="M31" s="77"/>
      <c r="N31" s="77"/>
      <c r="O31" s="76"/>
      <c r="P31" s="76"/>
      <c r="Q31" s="76"/>
      <c r="U31" s="1" t="str">
        <f>IFERROR(SMALL('اختيار المقررات'!$U$10:$U$30,'اختيار المقررات'!V30),"")</f>
        <v/>
      </c>
    </row>
    <row r="32" spans="1:21" ht="16.5" customHeight="1">
      <c r="A32" s="499" t="s">
        <v>39</v>
      </c>
      <c r="B32" s="499"/>
      <c r="C32" s="499"/>
      <c r="D32" s="499"/>
      <c r="E32" s="499"/>
      <c r="F32" s="499"/>
      <c r="G32" s="499"/>
      <c r="H32" s="499"/>
      <c r="I32" s="499"/>
      <c r="J32" s="499"/>
      <c r="K32" s="499"/>
      <c r="L32" s="499"/>
      <c r="M32" s="499"/>
      <c r="N32" s="499"/>
      <c r="O32" s="499"/>
      <c r="P32" s="499"/>
      <c r="Q32" s="499"/>
    </row>
    <row r="33" spans="1:17" ht="24" customHeight="1">
      <c r="A33" s="498" t="s">
        <v>40</v>
      </c>
      <c r="B33" s="498"/>
      <c r="C33" s="498"/>
      <c r="D33" s="498"/>
      <c r="E33" s="499" t="e">
        <f>'اختيار المقررات'!W26</f>
        <v>#N/A</v>
      </c>
      <c r="F33" s="499"/>
      <c r="G33" s="498" t="s">
        <v>335</v>
      </c>
      <c r="H33" s="498"/>
      <c r="I33" s="498"/>
      <c r="J33" s="498"/>
      <c r="K33" s="498"/>
      <c r="L33" s="498"/>
      <c r="M33" s="504" t="e">
        <f>G2</f>
        <v>#N/A</v>
      </c>
      <c r="N33" s="504"/>
      <c r="O33" s="504"/>
      <c r="P33" s="504"/>
      <c r="Q33" s="504"/>
    </row>
    <row r="34" spans="1:17" ht="24" customHeight="1">
      <c r="A34" s="498" t="s">
        <v>41</v>
      </c>
      <c r="B34" s="498"/>
      <c r="C34" s="498"/>
      <c r="D34" s="499">
        <f>C2</f>
        <v>0</v>
      </c>
      <c r="E34" s="499"/>
      <c r="F34" s="500" t="s">
        <v>42</v>
      </c>
      <c r="G34" s="500"/>
      <c r="H34" s="500"/>
      <c r="I34" s="500"/>
      <c r="J34" s="500"/>
      <c r="K34" s="500"/>
      <c r="L34" s="500"/>
      <c r="M34" s="500"/>
      <c r="N34" s="500"/>
      <c r="O34" s="500"/>
      <c r="P34" s="500"/>
      <c r="Q34" s="500"/>
    </row>
    <row r="35" spans="1:17" ht="16.5" customHeight="1">
      <c r="A35" s="78"/>
      <c r="B35" s="132"/>
      <c r="C35" s="501"/>
      <c r="D35" s="501"/>
      <c r="E35" s="501"/>
      <c r="F35" s="501"/>
      <c r="G35" s="501"/>
      <c r="H35" s="79"/>
      <c r="I35" s="79"/>
      <c r="J35" s="78"/>
      <c r="K35" s="132"/>
      <c r="L35" s="501"/>
      <c r="M35" s="501"/>
      <c r="N35" s="501"/>
      <c r="O35" s="501"/>
      <c r="P35" s="79"/>
      <c r="Q35" s="79"/>
    </row>
    <row r="36" spans="1:17" ht="16.5" customHeight="1">
      <c r="A36" s="80"/>
      <c r="B36" s="133"/>
      <c r="C36" s="502"/>
      <c r="D36" s="502"/>
      <c r="E36" s="502"/>
      <c r="F36" s="502"/>
      <c r="G36" s="502"/>
      <c r="H36" s="81"/>
      <c r="I36" s="81"/>
      <c r="J36" s="80"/>
      <c r="K36" s="133"/>
      <c r="L36" s="502"/>
      <c r="M36" s="502"/>
      <c r="N36" s="502"/>
      <c r="O36" s="502"/>
      <c r="P36" s="81"/>
      <c r="Q36" s="81"/>
    </row>
    <row r="37" spans="1:17" ht="27.75" customHeight="1">
      <c r="A37" s="497" t="s">
        <v>29</v>
      </c>
      <c r="B37" s="497"/>
      <c r="C37" s="497"/>
      <c r="D37" s="497"/>
      <c r="E37" s="497"/>
      <c r="F37" s="497"/>
      <c r="G37" s="497"/>
      <c r="H37" s="497"/>
      <c r="I37" s="497"/>
      <c r="J37" s="497"/>
      <c r="K37" s="497"/>
      <c r="L37" s="497"/>
      <c r="M37" s="497"/>
      <c r="N37" s="497"/>
      <c r="O37" s="497"/>
      <c r="P37" s="497"/>
      <c r="Q37" s="497"/>
    </row>
    <row r="38" spans="1:17" ht="15.75" customHeight="1">
      <c r="A38" s="536" t="s">
        <v>39</v>
      </c>
      <c r="B38" s="536"/>
      <c r="C38" s="536"/>
      <c r="D38" s="536"/>
      <c r="E38" s="536"/>
      <c r="F38" s="536"/>
      <c r="G38" s="536"/>
      <c r="H38" s="536"/>
      <c r="I38" s="536"/>
      <c r="J38" s="536"/>
      <c r="K38" s="536"/>
      <c r="L38" s="536"/>
      <c r="M38" s="536"/>
      <c r="N38" s="536"/>
      <c r="O38" s="536"/>
      <c r="P38" s="536"/>
      <c r="Q38" s="536"/>
    </row>
    <row r="39" spans="1:17" ht="22.5" customHeight="1">
      <c r="A39" s="500" t="s">
        <v>40</v>
      </c>
      <c r="B39" s="500"/>
      <c r="C39" s="500"/>
      <c r="D39" s="500"/>
      <c r="E39" s="499" t="e">
        <f>E25-E33</f>
        <v>#N/A</v>
      </c>
      <c r="F39" s="499"/>
      <c r="G39" s="500" t="s">
        <v>335</v>
      </c>
      <c r="H39" s="500"/>
      <c r="I39" s="500"/>
      <c r="J39" s="500"/>
      <c r="K39" s="500"/>
      <c r="L39" s="537" t="e">
        <f>M33</f>
        <v>#N/A</v>
      </c>
      <c r="M39" s="537"/>
      <c r="N39" s="537"/>
      <c r="O39" s="537"/>
      <c r="P39" s="537"/>
      <c r="Q39" s="82"/>
    </row>
    <row r="40" spans="1:17" ht="22.5" customHeight="1">
      <c r="A40" s="531" t="s">
        <v>41</v>
      </c>
      <c r="B40" s="531"/>
      <c r="C40" s="531"/>
      <c r="D40" s="532">
        <f>D34</f>
        <v>0</v>
      </c>
      <c r="E40" s="532"/>
      <c r="F40" s="83" t="s">
        <v>42</v>
      </c>
      <c r="G40" s="83"/>
      <c r="H40" s="83"/>
      <c r="I40" s="83"/>
      <c r="J40" s="83"/>
      <c r="K40" s="83"/>
      <c r="L40" s="83"/>
      <c r="M40" s="83"/>
      <c r="N40" s="83"/>
      <c r="O40" s="83"/>
      <c r="P40" s="83"/>
      <c r="Q40" s="83"/>
    </row>
    <row r="41" spans="1:17" ht="17.25" customHeight="1"/>
    <row r="42" spans="1:17" ht="17.25" customHeight="1">
      <c r="A42" s="62"/>
      <c r="B42" s="62"/>
      <c r="C42" s="62"/>
      <c r="D42" s="85"/>
      <c r="E42" s="85"/>
      <c r="F42" s="85"/>
      <c r="G42" s="85"/>
      <c r="H42" s="62"/>
      <c r="I42" s="62"/>
      <c r="J42" s="62"/>
      <c r="K42" s="62"/>
      <c r="L42" s="85"/>
      <c r="M42" s="85"/>
      <c r="N42" s="85"/>
      <c r="O42" s="62"/>
      <c r="P42" s="62"/>
      <c r="Q42" s="62"/>
    </row>
    <row r="43" spans="1:17" ht="20.25" customHeight="1">
      <c r="A43" s="533"/>
      <c r="B43" s="533"/>
      <c r="C43" s="533"/>
      <c r="D43" s="533"/>
      <c r="E43" s="533"/>
      <c r="F43" s="534"/>
      <c r="G43" s="534"/>
      <c r="H43" s="534"/>
      <c r="I43" s="534"/>
      <c r="J43" s="534"/>
      <c r="K43" s="534"/>
      <c r="L43" s="534"/>
      <c r="M43" s="534"/>
      <c r="N43" s="534"/>
      <c r="O43" s="534"/>
      <c r="P43" s="534"/>
      <c r="Q43" s="534"/>
    </row>
    <row r="44" spans="1:17" ht="14.25">
      <c r="A44" s="533"/>
      <c r="B44" s="533"/>
      <c r="C44" s="533"/>
      <c r="D44" s="533"/>
      <c r="E44" s="533"/>
      <c r="F44" s="535"/>
      <c r="G44" s="535"/>
      <c r="H44" s="535"/>
      <c r="I44" s="535"/>
      <c r="J44" s="535"/>
      <c r="K44" s="535"/>
      <c r="L44" s="535"/>
      <c r="M44" s="535"/>
      <c r="N44" s="535"/>
      <c r="O44" s="535"/>
      <c r="P44" s="535"/>
      <c r="Q44" s="535"/>
    </row>
    <row r="45" spans="1:17" ht="14.25">
      <c r="A45" s="533"/>
      <c r="B45" s="533"/>
      <c r="C45" s="533"/>
      <c r="D45" s="533"/>
      <c r="E45" s="533"/>
      <c r="F45" s="535"/>
      <c r="G45" s="535"/>
      <c r="H45" s="535"/>
      <c r="I45" s="535"/>
      <c r="J45" s="535"/>
      <c r="K45" s="535"/>
      <c r="L45" s="535"/>
      <c r="M45" s="535"/>
      <c r="N45" s="535"/>
      <c r="O45" s="535"/>
      <c r="P45" s="535"/>
      <c r="Q45" s="535"/>
    </row>
    <row r="46" spans="1:17">
      <c r="A46" s="62"/>
      <c r="B46" s="62"/>
      <c r="C46" s="62"/>
      <c r="D46" s="85"/>
      <c r="E46" s="85"/>
      <c r="F46" s="85"/>
      <c r="G46" s="85"/>
      <c r="H46" s="62"/>
      <c r="I46" s="62"/>
      <c r="J46" s="62"/>
      <c r="K46" s="62"/>
      <c r="L46" s="85"/>
      <c r="M46" s="85"/>
      <c r="N46" s="85"/>
      <c r="O46" s="62"/>
      <c r="P46" s="62"/>
      <c r="Q46" s="62"/>
    </row>
  </sheetData>
  <sheetProtection password="DA6D" sheet="1" objects="1" scenarios="1" selectLockedCells="1" selectUnlockedCells="1"/>
  <mergeCells count="108">
    <mergeCell ref="H24:I24"/>
    <mergeCell ref="L24:M27"/>
    <mergeCell ref="N24:O27"/>
    <mergeCell ref="A40:C40"/>
    <mergeCell ref="D40:E40"/>
    <mergeCell ref="A43:E45"/>
    <mergeCell ref="F43:Q43"/>
    <mergeCell ref="F44:Q45"/>
    <mergeCell ref="A38:Q38"/>
    <mergeCell ref="A39:D39"/>
    <mergeCell ref="E39:F39"/>
    <mergeCell ref="G39:K39"/>
    <mergeCell ref="L39:P39"/>
    <mergeCell ref="A23:N23"/>
    <mergeCell ref="A37:Q37"/>
    <mergeCell ref="A34:C34"/>
    <mergeCell ref="D34:E34"/>
    <mergeCell ref="F34:Q34"/>
    <mergeCell ref="C35:G35"/>
    <mergeCell ref="L35:O35"/>
    <mergeCell ref="C36:G36"/>
    <mergeCell ref="L36:O36"/>
    <mergeCell ref="A29:Q29"/>
    <mergeCell ref="A32:Q32"/>
    <mergeCell ref="A33:D33"/>
    <mergeCell ref="E33:F33"/>
    <mergeCell ref="G33:L33"/>
    <mergeCell ref="M33:Q33"/>
    <mergeCell ref="P24:Q27"/>
    <mergeCell ref="A25:D25"/>
    <mergeCell ref="E25:G25"/>
    <mergeCell ref="H25:I25"/>
    <mergeCell ref="J25:K25"/>
    <mergeCell ref="A26:K28"/>
    <mergeCell ref="A24:B24"/>
    <mergeCell ref="C24:D24"/>
    <mergeCell ref="E24:G24"/>
    <mergeCell ref="C18:F18"/>
    <mergeCell ref="K18:N18"/>
    <mergeCell ref="C19:F19"/>
    <mergeCell ref="K19:N19"/>
    <mergeCell ref="A21:D21"/>
    <mergeCell ref="F21:J21"/>
    <mergeCell ref="L21:P21"/>
    <mergeCell ref="M22:N22"/>
    <mergeCell ref="P22:Q22"/>
    <mergeCell ref="A22:C22"/>
    <mergeCell ref="D22:F22"/>
    <mergeCell ref="G22:H22"/>
    <mergeCell ref="I22:J22"/>
    <mergeCell ref="K22:L22"/>
    <mergeCell ref="C14:F14"/>
    <mergeCell ref="K14:N14"/>
    <mergeCell ref="M5:N5"/>
    <mergeCell ref="M6:N6"/>
    <mergeCell ref="C15:F15"/>
    <mergeCell ref="K15:N15"/>
    <mergeCell ref="C16:F16"/>
    <mergeCell ref="K16:N16"/>
    <mergeCell ref="C17:F17"/>
    <mergeCell ref="K17:N17"/>
    <mergeCell ref="C12:F12"/>
    <mergeCell ref="K12:N12"/>
    <mergeCell ref="E5:F5"/>
    <mergeCell ref="G5:H5"/>
    <mergeCell ref="J5:L5"/>
    <mergeCell ref="C13:F13"/>
    <mergeCell ref="K13:N13"/>
    <mergeCell ref="A8:Q9"/>
    <mergeCell ref="A5:B5"/>
    <mergeCell ref="C5:D5"/>
    <mergeCell ref="O5:Q5"/>
    <mergeCell ref="C7:D7"/>
    <mergeCell ref="C11:H11"/>
    <mergeCell ref="K11:P11"/>
    <mergeCell ref="O1:P1"/>
    <mergeCell ref="A1:D1"/>
    <mergeCell ref="A2:B2"/>
    <mergeCell ref="C2:D2"/>
    <mergeCell ref="E2:F2"/>
    <mergeCell ref="G2:I2"/>
    <mergeCell ref="L2:M2"/>
    <mergeCell ref="O2:Q2"/>
    <mergeCell ref="E3:F3"/>
    <mergeCell ref="G3:H3"/>
    <mergeCell ref="I3:K3"/>
    <mergeCell ref="A3:B3"/>
    <mergeCell ref="C3:D3"/>
    <mergeCell ref="M3:O3"/>
    <mergeCell ref="J2:K2"/>
    <mergeCell ref="P3:Q3"/>
    <mergeCell ref="E7:F7"/>
    <mergeCell ref="G7:H7"/>
    <mergeCell ref="J7:Q7"/>
    <mergeCell ref="A4:B4"/>
    <mergeCell ref="A7:B7"/>
    <mergeCell ref="A6:B6"/>
    <mergeCell ref="C6:D6"/>
    <mergeCell ref="E6:F6"/>
    <mergeCell ref="G6:H6"/>
    <mergeCell ref="J6:L6"/>
    <mergeCell ref="C4:D4"/>
    <mergeCell ref="E4:F4"/>
    <mergeCell ref="G4:H4"/>
    <mergeCell ref="J4:L4"/>
    <mergeCell ref="M4:O4"/>
    <mergeCell ref="P4:Q4"/>
    <mergeCell ref="O6:Q6"/>
  </mergeCells>
  <conditionalFormatting sqref="B11:C11 I11:K11 B12:P20">
    <cfRule type="expression" dxfId="17" priority="18">
      <formula>$B$12=""</formula>
    </cfRule>
  </conditionalFormatting>
  <conditionalFormatting sqref="B13:H20">
    <cfRule type="expression" dxfId="16" priority="17">
      <formula>$B$13=""</formula>
    </cfRule>
  </conditionalFormatting>
  <conditionalFormatting sqref="B14:H20">
    <cfRule type="expression" dxfId="15" priority="16">
      <formula>$B$14=""</formula>
    </cfRule>
  </conditionalFormatting>
  <conditionalFormatting sqref="B15:H20">
    <cfRule type="expression" dxfId="14" priority="15">
      <formula>$B$15=""</formula>
    </cfRule>
  </conditionalFormatting>
  <conditionalFormatting sqref="B16:H20">
    <cfRule type="expression" dxfId="13" priority="14">
      <formula>$B$16=""</formula>
    </cfRule>
  </conditionalFormatting>
  <conditionalFormatting sqref="B17:H20">
    <cfRule type="expression" dxfId="12" priority="13">
      <formula>$B$17=""</formula>
    </cfRule>
  </conditionalFormatting>
  <conditionalFormatting sqref="B18:H20">
    <cfRule type="expression" dxfId="11" priority="12">
      <formula>$B$18=""</formula>
    </cfRule>
  </conditionalFormatting>
  <conditionalFormatting sqref="B19:H20">
    <cfRule type="expression" dxfId="10" priority="11">
      <formula>$B$19=""</formula>
    </cfRule>
  </conditionalFormatting>
  <conditionalFormatting sqref="J12:P20 J11:K11">
    <cfRule type="expression" dxfId="9" priority="10">
      <formula>$J$12=""</formula>
    </cfRule>
  </conditionalFormatting>
  <conditionalFormatting sqref="J13:P20">
    <cfRule type="expression" dxfId="8" priority="9">
      <formula>$J$13=""</formula>
    </cfRule>
  </conditionalFormatting>
  <conditionalFormatting sqref="J14:P20">
    <cfRule type="expression" dxfId="7" priority="8">
      <formula>$J$14=""</formula>
    </cfRule>
  </conditionalFormatting>
  <conditionalFormatting sqref="J15:P20">
    <cfRule type="expression" dxfId="6" priority="7">
      <formula>$J$15=""</formula>
    </cfRule>
  </conditionalFormatting>
  <conditionalFormatting sqref="J16:P20">
    <cfRule type="expression" dxfId="5" priority="6">
      <formula>$J$16=""</formula>
    </cfRule>
  </conditionalFormatting>
  <conditionalFormatting sqref="J17:P20">
    <cfRule type="expression" dxfId="4" priority="5">
      <formula>$J$17=""</formula>
    </cfRule>
  </conditionalFormatting>
  <conditionalFormatting sqref="J18:P20">
    <cfRule type="expression" dxfId="3" priority="4">
      <formula>$J$18=""</formula>
    </cfRule>
  </conditionalFormatting>
  <conditionalFormatting sqref="J19:P20">
    <cfRule type="expression" dxfId="2" priority="3">
      <formula>$J$19=""</formula>
    </cfRule>
  </conditionalFormatting>
  <conditionalFormatting sqref="A37:Q38 A40:D40 F40:Q40 A39:G39 L39:Q39">
    <cfRule type="expression" dxfId="1" priority="2">
      <formula>$J$25="لا"</formula>
    </cfRule>
  </conditionalFormatting>
  <conditionalFormatting sqref="A35:Q42">
    <cfRule type="expression" dxfId="0"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6.xml><?xml version="1.0" encoding="utf-8"?>
<worksheet xmlns="http://schemas.openxmlformats.org/spreadsheetml/2006/main" xmlns:r="http://schemas.openxmlformats.org/officeDocument/2006/relationships">
  <sheetPr codeName="ورقة3"/>
  <dimension ref="A1:EB5"/>
  <sheetViews>
    <sheetView showGridLines="0" rightToLeft="1" topLeftCell="DB1" zoomScale="106" zoomScaleNormal="106" workbookViewId="0">
      <pane ySplit="4" topLeftCell="A5" activePane="bottomLeft" state="frozen"/>
      <selection pane="bottomLeft" activeCell="DG16" sqref="DG16"/>
    </sheetView>
  </sheetViews>
  <sheetFormatPr defaultColWidth="9" defaultRowHeight="14.25"/>
  <cols>
    <col min="1" max="1" width="13.875" style="163" customWidth="1"/>
    <col min="2" max="2" width="10.875" style="163" bestFit="1" customWidth="1"/>
    <col min="3" max="4" width="9" style="163"/>
    <col min="5" max="5" width="10.125" style="163" bestFit="1" customWidth="1"/>
    <col min="6" max="6" width="11.375" style="199" bestFit="1" customWidth="1"/>
    <col min="7" max="7" width="11.375" style="199" customWidth="1"/>
    <col min="8" max="8" width="13.375" style="163" customWidth="1"/>
    <col min="9" max="9" width="9" style="163"/>
    <col min="10" max="10" width="11.75" style="163" bestFit="1" customWidth="1"/>
    <col min="11" max="11" width="21.875" style="163" customWidth="1"/>
    <col min="12" max="12" width="24.375" style="163" customWidth="1"/>
    <col min="13" max="13" width="17.75" style="163" customWidth="1"/>
    <col min="14" max="14" width="20.125" style="163" customWidth="1"/>
    <col min="15" max="15" width="31.75" style="163" customWidth="1"/>
    <col min="16" max="17" width="14.75" style="163" customWidth="1"/>
    <col min="18" max="18" width="19.125" style="163" customWidth="1"/>
    <col min="19" max="19" width="14.125" style="163" customWidth="1"/>
    <col min="20" max="20" width="6.875" style="163" bestFit="1" customWidth="1"/>
    <col min="21" max="25" width="4.375" style="163" customWidth="1"/>
    <col min="26" max="48" width="4.375" style="1" customWidth="1"/>
    <col min="49" max="49" width="4" style="1" customWidth="1"/>
    <col min="50" max="58" width="4.375" style="1" customWidth="1"/>
    <col min="59" max="59" width="4.25" style="1" customWidth="1"/>
    <col min="60" max="99" width="4.375" style="1" customWidth="1"/>
    <col min="100" max="100" width="10.125" style="1" customWidth="1"/>
    <col min="101" max="101" width="12.375" style="200" customWidth="1"/>
    <col min="102" max="102" width="9.125" style="1" bestFit="1" customWidth="1"/>
    <col min="103" max="103" width="11.125" style="1" bestFit="1" customWidth="1"/>
    <col min="104" max="104" width="9.125" style="1" bestFit="1" customWidth="1"/>
    <col min="105" max="106" width="9.125" style="1" customWidth="1"/>
    <col min="107" max="108" width="9" style="1"/>
    <col min="109" max="109" width="10.125" style="1" bestFit="1" customWidth="1"/>
    <col min="110" max="110" width="11.375" style="1" bestFit="1" customWidth="1"/>
    <col min="111" max="111" width="10.75" style="1" bestFit="1" customWidth="1"/>
    <col min="112" max="112" width="13.375" style="1" bestFit="1" customWidth="1"/>
    <col min="113" max="113" width="9.375" style="1" bestFit="1" customWidth="1"/>
    <col min="114" max="114" width="3.875" style="163" bestFit="1" customWidth="1"/>
    <col min="115" max="16384" width="9" style="163"/>
  </cols>
  <sheetData>
    <row r="1" spans="1:132" s="154" customFormat="1" ht="18.75" thickBot="1">
      <c r="A1" s="575"/>
      <c r="B1" s="574">
        <v>9999</v>
      </c>
      <c r="C1" s="573" t="s">
        <v>43</v>
      </c>
      <c r="D1" s="573"/>
      <c r="E1" s="573"/>
      <c r="F1" s="573"/>
      <c r="G1" s="573"/>
      <c r="H1" s="573"/>
      <c r="I1" s="573"/>
      <c r="J1" s="573"/>
      <c r="K1" s="581" t="s">
        <v>17</v>
      </c>
      <c r="L1" s="585" t="s">
        <v>320</v>
      </c>
      <c r="M1" s="588" t="s">
        <v>318</v>
      </c>
      <c r="N1" s="588" t="s">
        <v>319</v>
      </c>
      <c r="O1" s="590" t="s">
        <v>69</v>
      </c>
      <c r="P1" s="573" t="s">
        <v>44</v>
      </c>
      <c r="Q1" s="573"/>
      <c r="R1" s="573"/>
      <c r="S1" s="592" t="s">
        <v>10</v>
      </c>
      <c r="T1" s="551" t="s">
        <v>45</v>
      </c>
      <c r="U1" s="551"/>
      <c r="V1" s="551"/>
      <c r="W1" s="551"/>
      <c r="X1" s="551"/>
      <c r="Y1" s="551"/>
      <c r="Z1" s="551"/>
      <c r="AA1" s="551"/>
      <c r="AB1" s="551"/>
      <c r="AC1" s="551"/>
      <c r="AD1" s="551"/>
      <c r="AE1" s="551"/>
      <c r="AF1" s="551"/>
      <c r="AG1" s="551"/>
      <c r="AH1" s="551"/>
      <c r="AI1" s="551"/>
      <c r="AJ1" s="551"/>
      <c r="AK1" s="551"/>
      <c r="AL1" s="551"/>
      <c r="AM1" s="551"/>
      <c r="AN1" s="551" t="s">
        <v>24</v>
      </c>
      <c r="AO1" s="551"/>
      <c r="AP1" s="551"/>
      <c r="AQ1" s="551"/>
      <c r="AR1" s="551"/>
      <c r="AS1" s="551"/>
      <c r="AT1" s="551"/>
      <c r="AU1" s="551"/>
      <c r="AV1" s="551"/>
      <c r="AW1" s="551"/>
      <c r="AX1" s="551"/>
      <c r="AY1" s="551"/>
      <c r="AZ1" s="551"/>
      <c r="BA1" s="551"/>
      <c r="BB1" s="551"/>
      <c r="BC1" s="551"/>
      <c r="BD1" s="551"/>
      <c r="BE1" s="551"/>
      <c r="BF1" s="551"/>
      <c r="BG1" s="551"/>
      <c r="BH1" s="551" t="s">
        <v>46</v>
      </c>
      <c r="BI1" s="551"/>
      <c r="BJ1" s="551"/>
      <c r="BK1" s="551"/>
      <c r="BL1" s="551"/>
      <c r="BM1" s="551"/>
      <c r="BN1" s="551"/>
      <c r="BO1" s="551"/>
      <c r="BP1" s="551"/>
      <c r="BQ1" s="551"/>
      <c r="BR1" s="551"/>
      <c r="BS1" s="551"/>
      <c r="BT1" s="551"/>
      <c r="BU1" s="551"/>
      <c r="BV1" s="551"/>
      <c r="BW1" s="551"/>
      <c r="BX1" s="551"/>
      <c r="BY1" s="551"/>
      <c r="BZ1" s="551"/>
      <c r="CA1" s="551"/>
      <c r="CB1" s="551" t="s">
        <v>47</v>
      </c>
      <c r="CC1" s="551"/>
      <c r="CD1" s="551"/>
      <c r="CE1" s="551"/>
      <c r="CF1" s="551"/>
      <c r="CG1" s="551"/>
      <c r="CH1" s="551"/>
      <c r="CI1" s="551"/>
      <c r="CJ1" s="551"/>
      <c r="CK1" s="551"/>
      <c r="CL1" s="551"/>
      <c r="CM1" s="551"/>
      <c r="CN1" s="551"/>
      <c r="CO1" s="551"/>
      <c r="CP1" s="551"/>
      <c r="CQ1" s="551"/>
      <c r="CR1" s="551"/>
      <c r="CS1" s="551"/>
      <c r="CT1" s="551"/>
      <c r="CU1" s="551"/>
      <c r="CV1" s="554" t="s">
        <v>48</v>
      </c>
      <c r="CW1" s="556"/>
      <c r="CX1" s="554" t="s">
        <v>1</v>
      </c>
      <c r="CY1" s="555"/>
      <c r="CZ1" s="556"/>
      <c r="DA1" s="544" t="s">
        <v>49</v>
      </c>
      <c r="DB1" s="545"/>
      <c r="DC1" s="134"/>
      <c r="DD1" s="134"/>
      <c r="DE1" s="544" t="s">
        <v>50</v>
      </c>
      <c r="DF1" s="545"/>
      <c r="DG1" s="545"/>
      <c r="DH1" s="545"/>
      <c r="DI1" s="560"/>
      <c r="DJ1" s="568" t="s">
        <v>51</v>
      </c>
      <c r="DK1" s="568"/>
      <c r="DL1" s="568"/>
    </row>
    <row r="2" spans="1:132" s="154" customFormat="1" ht="18.75" thickBot="1">
      <c r="A2" s="575"/>
      <c r="B2" s="574"/>
      <c r="C2" s="573"/>
      <c r="D2" s="573"/>
      <c r="E2" s="573"/>
      <c r="F2" s="573"/>
      <c r="G2" s="573"/>
      <c r="H2" s="573"/>
      <c r="I2" s="573"/>
      <c r="J2" s="573"/>
      <c r="K2" s="582"/>
      <c r="L2" s="586"/>
      <c r="M2" s="589"/>
      <c r="N2" s="589"/>
      <c r="O2" s="591"/>
      <c r="P2" s="573"/>
      <c r="Q2" s="573"/>
      <c r="R2" s="573"/>
      <c r="S2" s="592"/>
      <c r="T2" s="571" t="s">
        <v>18</v>
      </c>
      <c r="U2" s="571"/>
      <c r="V2" s="571"/>
      <c r="W2" s="571"/>
      <c r="X2" s="571"/>
      <c r="Y2" s="571"/>
      <c r="Z2" s="571"/>
      <c r="AA2" s="571"/>
      <c r="AB2" s="571"/>
      <c r="AC2" s="571"/>
      <c r="AD2" s="572" t="s">
        <v>21</v>
      </c>
      <c r="AE2" s="572"/>
      <c r="AF2" s="572"/>
      <c r="AG2" s="572"/>
      <c r="AH2" s="572"/>
      <c r="AI2" s="572"/>
      <c r="AJ2" s="572"/>
      <c r="AK2" s="572"/>
      <c r="AL2" s="572"/>
      <c r="AM2" s="572"/>
      <c r="AN2" s="571" t="s">
        <v>18</v>
      </c>
      <c r="AO2" s="571"/>
      <c r="AP2" s="571"/>
      <c r="AQ2" s="571"/>
      <c r="AR2" s="571"/>
      <c r="AS2" s="571"/>
      <c r="AT2" s="571"/>
      <c r="AU2" s="571"/>
      <c r="AV2" s="571"/>
      <c r="AW2" s="571"/>
      <c r="AX2" s="572" t="s">
        <v>21</v>
      </c>
      <c r="AY2" s="572"/>
      <c r="AZ2" s="572"/>
      <c r="BA2" s="572"/>
      <c r="BB2" s="572"/>
      <c r="BC2" s="572"/>
      <c r="BD2" s="572"/>
      <c r="BE2" s="572"/>
      <c r="BF2" s="572"/>
      <c r="BG2" s="572"/>
      <c r="BH2" s="571" t="s">
        <v>18</v>
      </c>
      <c r="BI2" s="571"/>
      <c r="BJ2" s="571"/>
      <c r="BK2" s="571"/>
      <c r="BL2" s="571"/>
      <c r="BM2" s="571"/>
      <c r="BN2" s="571"/>
      <c r="BO2" s="571"/>
      <c r="BP2" s="571"/>
      <c r="BQ2" s="571"/>
      <c r="BR2" s="572" t="s">
        <v>21</v>
      </c>
      <c r="BS2" s="572"/>
      <c r="BT2" s="572"/>
      <c r="BU2" s="572"/>
      <c r="BV2" s="572"/>
      <c r="BW2" s="572"/>
      <c r="BX2" s="572"/>
      <c r="BY2" s="572"/>
      <c r="BZ2" s="572"/>
      <c r="CA2" s="572"/>
      <c r="CB2" s="571" t="s">
        <v>18</v>
      </c>
      <c r="CC2" s="571"/>
      <c r="CD2" s="571"/>
      <c r="CE2" s="571"/>
      <c r="CF2" s="571"/>
      <c r="CG2" s="571"/>
      <c r="CH2" s="571"/>
      <c r="CI2" s="571"/>
      <c r="CJ2" s="571"/>
      <c r="CK2" s="571"/>
      <c r="CL2" s="572" t="s">
        <v>21</v>
      </c>
      <c r="CM2" s="572"/>
      <c r="CN2" s="572"/>
      <c r="CO2" s="572"/>
      <c r="CP2" s="572"/>
      <c r="CQ2" s="572"/>
      <c r="CR2" s="572"/>
      <c r="CS2" s="572"/>
      <c r="CT2" s="572"/>
      <c r="CU2" s="572"/>
      <c r="CV2" s="557"/>
      <c r="CW2" s="559"/>
      <c r="CX2" s="557"/>
      <c r="CY2" s="558"/>
      <c r="CZ2" s="559"/>
      <c r="DA2" s="546"/>
      <c r="DB2" s="547"/>
      <c r="DC2" s="135"/>
      <c r="DD2" s="135"/>
      <c r="DE2" s="546"/>
      <c r="DF2" s="547"/>
      <c r="DG2" s="547"/>
      <c r="DH2" s="547"/>
      <c r="DI2" s="561"/>
      <c r="DJ2" s="568"/>
      <c r="DK2" s="568"/>
      <c r="DL2" s="568"/>
    </row>
    <row r="3" spans="1:132" ht="80.25" customHeight="1" thickBot="1">
      <c r="A3" s="155" t="s">
        <v>3</v>
      </c>
      <c r="B3" s="156" t="s">
        <v>52</v>
      </c>
      <c r="C3" s="156" t="s">
        <v>53</v>
      </c>
      <c r="D3" s="156" t="s">
        <v>54</v>
      </c>
      <c r="E3" s="156" t="s">
        <v>7</v>
      </c>
      <c r="F3" s="157" t="s">
        <v>8</v>
      </c>
      <c r="G3" s="157"/>
      <c r="H3" s="156" t="s">
        <v>66</v>
      </c>
      <c r="I3" s="156" t="s">
        <v>12</v>
      </c>
      <c r="J3" s="156" t="s">
        <v>11</v>
      </c>
      <c r="K3" s="582"/>
      <c r="L3" s="586"/>
      <c r="M3" s="589"/>
      <c r="N3" s="589"/>
      <c r="O3" s="591"/>
      <c r="P3" s="579" t="s">
        <v>31</v>
      </c>
      <c r="Q3" s="579" t="s">
        <v>55</v>
      </c>
      <c r="R3" s="594" t="s">
        <v>15</v>
      </c>
      <c r="S3" s="592"/>
      <c r="T3" s="566">
        <v>111</v>
      </c>
      <c r="U3" s="565"/>
      <c r="V3" s="566">
        <v>112</v>
      </c>
      <c r="W3" s="565"/>
      <c r="X3" s="566">
        <v>113</v>
      </c>
      <c r="Y3" s="565"/>
      <c r="Z3" s="566">
        <v>114</v>
      </c>
      <c r="AA3" s="565"/>
      <c r="AB3" s="566">
        <v>115</v>
      </c>
      <c r="AC3" s="565"/>
      <c r="AD3" s="583">
        <v>121</v>
      </c>
      <c r="AE3" s="577"/>
      <c r="AF3" s="584">
        <v>122</v>
      </c>
      <c r="AG3" s="577"/>
      <c r="AH3" s="583">
        <v>123</v>
      </c>
      <c r="AI3" s="577"/>
      <c r="AJ3" s="584">
        <v>124</v>
      </c>
      <c r="AK3" s="577"/>
      <c r="AL3" s="583">
        <v>125</v>
      </c>
      <c r="AM3" s="577"/>
      <c r="AN3" s="576">
        <v>211</v>
      </c>
      <c r="AO3" s="577"/>
      <c r="AP3" s="576">
        <v>212</v>
      </c>
      <c r="AQ3" s="577"/>
      <c r="AR3" s="576">
        <v>213</v>
      </c>
      <c r="AS3" s="577"/>
      <c r="AT3" s="576">
        <v>214</v>
      </c>
      <c r="AU3" s="577"/>
      <c r="AV3" s="576">
        <v>215</v>
      </c>
      <c r="AW3" s="578"/>
      <c r="AX3" s="583">
        <v>221</v>
      </c>
      <c r="AY3" s="577"/>
      <c r="AZ3" s="566">
        <v>222</v>
      </c>
      <c r="BA3" s="565"/>
      <c r="BB3" s="583">
        <v>223</v>
      </c>
      <c r="BC3" s="577"/>
      <c r="BD3" s="566">
        <v>224</v>
      </c>
      <c r="BE3" s="565"/>
      <c r="BF3" s="583">
        <v>225</v>
      </c>
      <c r="BG3" s="577"/>
      <c r="BH3" s="569">
        <v>311</v>
      </c>
      <c r="BI3" s="565"/>
      <c r="BJ3" s="566">
        <v>312</v>
      </c>
      <c r="BK3" s="565"/>
      <c r="BL3" s="569">
        <v>313</v>
      </c>
      <c r="BM3" s="565"/>
      <c r="BN3" s="566">
        <v>314</v>
      </c>
      <c r="BO3" s="565"/>
      <c r="BP3" s="569">
        <v>315</v>
      </c>
      <c r="BQ3" s="565"/>
      <c r="BR3" s="566">
        <v>321</v>
      </c>
      <c r="BS3" s="565"/>
      <c r="BT3" s="566">
        <v>322</v>
      </c>
      <c r="BU3" s="565"/>
      <c r="BV3" s="566">
        <v>323</v>
      </c>
      <c r="BW3" s="565"/>
      <c r="BX3" s="566">
        <v>324</v>
      </c>
      <c r="BY3" s="565"/>
      <c r="BZ3" s="566">
        <v>325</v>
      </c>
      <c r="CA3" s="565"/>
      <c r="CB3" s="564">
        <v>411</v>
      </c>
      <c r="CC3" s="565"/>
      <c r="CD3" s="566">
        <v>412</v>
      </c>
      <c r="CE3" s="565"/>
      <c r="CF3" s="564">
        <v>413</v>
      </c>
      <c r="CG3" s="565"/>
      <c r="CH3" s="566">
        <v>414</v>
      </c>
      <c r="CI3" s="565"/>
      <c r="CJ3" s="564">
        <v>415</v>
      </c>
      <c r="CK3" s="565"/>
      <c r="CL3" s="566">
        <v>421</v>
      </c>
      <c r="CM3" s="565"/>
      <c r="CN3" s="566">
        <v>422</v>
      </c>
      <c r="CO3" s="565"/>
      <c r="CP3" s="566">
        <v>423</v>
      </c>
      <c r="CQ3" s="565"/>
      <c r="CR3" s="566">
        <v>424</v>
      </c>
      <c r="CS3" s="565"/>
      <c r="CT3" s="566">
        <v>425</v>
      </c>
      <c r="CU3" s="565"/>
      <c r="CV3" s="549" t="s">
        <v>56</v>
      </c>
      <c r="CW3" s="570" t="s">
        <v>0</v>
      </c>
      <c r="CX3" s="549" t="s">
        <v>56</v>
      </c>
      <c r="CY3" s="567" t="s">
        <v>0</v>
      </c>
      <c r="CZ3" s="548" t="s">
        <v>57</v>
      </c>
      <c r="DA3" s="548" t="s">
        <v>16</v>
      </c>
      <c r="DB3" s="549" t="s">
        <v>336</v>
      </c>
      <c r="DC3" s="552" t="s">
        <v>337</v>
      </c>
      <c r="DD3" s="552" t="s">
        <v>338</v>
      </c>
      <c r="DE3" s="562" t="s">
        <v>28</v>
      </c>
      <c r="DF3" s="550" t="s">
        <v>26</v>
      </c>
      <c r="DG3" s="539" t="s">
        <v>59</v>
      </c>
      <c r="DH3" s="540" t="s">
        <v>27</v>
      </c>
      <c r="DI3" s="543" t="s">
        <v>29</v>
      </c>
      <c r="DJ3" s="541" t="s">
        <v>60</v>
      </c>
      <c r="DK3" s="542" t="s">
        <v>339</v>
      </c>
      <c r="DL3" s="542" t="s">
        <v>340</v>
      </c>
      <c r="DM3" s="541" t="s">
        <v>61</v>
      </c>
      <c r="DN3" s="538" t="s">
        <v>634</v>
      </c>
      <c r="DO3" s="538" t="s">
        <v>633</v>
      </c>
      <c r="DP3" s="538" t="s">
        <v>632</v>
      </c>
      <c r="DQ3" s="538" t="s">
        <v>631</v>
      </c>
      <c r="DR3" s="158"/>
      <c r="DS3" s="158"/>
      <c r="DT3" s="158"/>
      <c r="DU3" s="159"/>
      <c r="DV3" s="160"/>
      <c r="DW3" s="160"/>
      <c r="DX3" s="161"/>
      <c r="DY3" s="162"/>
      <c r="DZ3" s="162"/>
      <c r="EA3" s="162"/>
      <c r="EB3" s="161"/>
    </row>
    <row r="4" spans="1:132" s="100" customFormat="1" ht="24.95" customHeight="1" thickBot="1">
      <c r="A4" s="164" t="s">
        <v>3</v>
      </c>
      <c r="B4" s="165" t="s">
        <v>52</v>
      </c>
      <c r="C4" s="165" t="s">
        <v>53</v>
      </c>
      <c r="D4" s="165" t="s">
        <v>54</v>
      </c>
      <c r="E4" s="165" t="s">
        <v>7</v>
      </c>
      <c r="F4" s="166" t="s">
        <v>8</v>
      </c>
      <c r="G4" s="166"/>
      <c r="H4" s="165"/>
      <c r="I4" s="165" t="s">
        <v>12</v>
      </c>
      <c r="J4" s="165" t="s">
        <v>11</v>
      </c>
      <c r="K4" s="582"/>
      <c r="L4" s="587"/>
      <c r="M4" s="589"/>
      <c r="N4" s="589"/>
      <c r="O4" s="591"/>
      <c r="P4" s="580"/>
      <c r="Q4" s="580"/>
      <c r="R4" s="595"/>
      <c r="S4" s="593"/>
      <c r="T4" s="167" t="s">
        <v>19</v>
      </c>
      <c r="U4" s="168" t="s">
        <v>20</v>
      </c>
      <c r="V4" s="167" t="s">
        <v>19</v>
      </c>
      <c r="W4" s="168" t="s">
        <v>20</v>
      </c>
      <c r="X4" s="167" t="s">
        <v>19</v>
      </c>
      <c r="Y4" s="168" t="s">
        <v>20</v>
      </c>
      <c r="Z4" s="167" t="s">
        <v>19</v>
      </c>
      <c r="AA4" s="168" t="s">
        <v>20</v>
      </c>
      <c r="AB4" s="167" t="s">
        <v>19</v>
      </c>
      <c r="AC4" s="168" t="s">
        <v>20</v>
      </c>
      <c r="AD4" s="169" t="s">
        <v>19</v>
      </c>
      <c r="AE4" s="168" t="s">
        <v>20</v>
      </c>
      <c r="AF4" s="167" t="s">
        <v>19</v>
      </c>
      <c r="AG4" s="168" t="s">
        <v>20</v>
      </c>
      <c r="AH4" s="167" t="s">
        <v>19</v>
      </c>
      <c r="AI4" s="168" t="s">
        <v>20</v>
      </c>
      <c r="AJ4" s="167" t="s">
        <v>19</v>
      </c>
      <c r="AK4" s="168" t="s">
        <v>20</v>
      </c>
      <c r="AL4" s="167" t="s">
        <v>19</v>
      </c>
      <c r="AM4" s="168" t="s">
        <v>20</v>
      </c>
      <c r="AN4" s="169" t="s">
        <v>19</v>
      </c>
      <c r="AO4" s="168" t="s">
        <v>20</v>
      </c>
      <c r="AP4" s="167" t="s">
        <v>19</v>
      </c>
      <c r="AQ4" s="168" t="s">
        <v>20</v>
      </c>
      <c r="AR4" s="167" t="s">
        <v>19</v>
      </c>
      <c r="AS4" s="168" t="s">
        <v>20</v>
      </c>
      <c r="AT4" s="167" t="s">
        <v>19</v>
      </c>
      <c r="AU4" s="168" t="s">
        <v>20</v>
      </c>
      <c r="AV4" s="167" t="s">
        <v>19</v>
      </c>
      <c r="AW4" s="168" t="s">
        <v>20</v>
      </c>
      <c r="AX4" s="169" t="s">
        <v>19</v>
      </c>
      <c r="AY4" s="168" t="s">
        <v>20</v>
      </c>
      <c r="AZ4" s="167" t="s">
        <v>19</v>
      </c>
      <c r="BA4" s="168" t="s">
        <v>20</v>
      </c>
      <c r="BB4" s="167" t="s">
        <v>19</v>
      </c>
      <c r="BC4" s="168" t="s">
        <v>20</v>
      </c>
      <c r="BD4" s="167" t="s">
        <v>19</v>
      </c>
      <c r="BE4" s="168" t="s">
        <v>20</v>
      </c>
      <c r="BF4" s="167" t="s">
        <v>19</v>
      </c>
      <c r="BG4" s="170" t="s">
        <v>20</v>
      </c>
      <c r="BH4" s="171" t="s">
        <v>19</v>
      </c>
      <c r="BI4" s="168" t="s">
        <v>20</v>
      </c>
      <c r="BJ4" s="167" t="s">
        <v>19</v>
      </c>
      <c r="BK4" s="168" t="s">
        <v>20</v>
      </c>
      <c r="BL4" s="167" t="s">
        <v>19</v>
      </c>
      <c r="BM4" s="168" t="s">
        <v>20</v>
      </c>
      <c r="BN4" s="167" t="s">
        <v>19</v>
      </c>
      <c r="BO4" s="168" t="s">
        <v>20</v>
      </c>
      <c r="BP4" s="167" t="s">
        <v>19</v>
      </c>
      <c r="BQ4" s="172" t="s">
        <v>20</v>
      </c>
      <c r="BR4" s="169" t="s">
        <v>19</v>
      </c>
      <c r="BS4" s="168" t="s">
        <v>20</v>
      </c>
      <c r="BT4" s="167" t="s">
        <v>19</v>
      </c>
      <c r="BU4" s="168" t="s">
        <v>20</v>
      </c>
      <c r="BV4" s="167" t="s">
        <v>19</v>
      </c>
      <c r="BW4" s="168" t="s">
        <v>20</v>
      </c>
      <c r="BX4" s="167" t="s">
        <v>19</v>
      </c>
      <c r="BY4" s="168" t="s">
        <v>20</v>
      </c>
      <c r="BZ4" s="167" t="s">
        <v>19</v>
      </c>
      <c r="CA4" s="168" t="s">
        <v>20</v>
      </c>
      <c r="CB4" s="171" t="s">
        <v>19</v>
      </c>
      <c r="CC4" s="168" t="s">
        <v>20</v>
      </c>
      <c r="CD4" s="167" t="s">
        <v>19</v>
      </c>
      <c r="CE4" s="168" t="s">
        <v>20</v>
      </c>
      <c r="CF4" s="167" t="s">
        <v>19</v>
      </c>
      <c r="CG4" s="168" t="s">
        <v>20</v>
      </c>
      <c r="CH4" s="167" t="s">
        <v>19</v>
      </c>
      <c r="CI4" s="168" t="s">
        <v>20</v>
      </c>
      <c r="CJ4" s="167" t="s">
        <v>19</v>
      </c>
      <c r="CK4" s="170" t="s">
        <v>20</v>
      </c>
      <c r="CL4" s="173" t="s">
        <v>19</v>
      </c>
      <c r="CM4" s="168" t="s">
        <v>20</v>
      </c>
      <c r="CN4" s="167" t="s">
        <v>19</v>
      </c>
      <c r="CO4" s="168" t="s">
        <v>20</v>
      </c>
      <c r="CP4" s="167" t="s">
        <v>19</v>
      </c>
      <c r="CQ4" s="168" t="s">
        <v>20</v>
      </c>
      <c r="CR4" s="167" t="s">
        <v>19</v>
      </c>
      <c r="CS4" s="168" t="s">
        <v>20</v>
      </c>
      <c r="CT4" s="167" t="s">
        <v>19</v>
      </c>
      <c r="CU4" s="170" t="s">
        <v>20</v>
      </c>
      <c r="CV4" s="549"/>
      <c r="CW4" s="570"/>
      <c r="CX4" s="549"/>
      <c r="CY4" s="567"/>
      <c r="CZ4" s="548"/>
      <c r="DA4" s="548"/>
      <c r="DB4" s="549"/>
      <c r="DC4" s="553"/>
      <c r="DD4" s="553"/>
      <c r="DE4" s="563"/>
      <c r="DF4" s="550"/>
      <c r="DG4" s="539"/>
      <c r="DH4" s="540"/>
      <c r="DI4" s="543"/>
      <c r="DJ4" s="541"/>
      <c r="DK4" s="542"/>
      <c r="DL4" s="542"/>
      <c r="DM4" s="541"/>
      <c r="DN4" s="538"/>
      <c r="DO4" s="538"/>
      <c r="DP4" s="538"/>
      <c r="DQ4" s="538"/>
    </row>
    <row r="5" spans="1:132" s="91" customFormat="1" ht="24.95" customHeight="1">
      <c r="A5" s="174">
        <f>'اختيار المقررات'!E1</f>
        <v>0</v>
      </c>
      <c r="B5" s="175" t="e">
        <f>'اختيار المقررات'!L1</f>
        <v>#N/A</v>
      </c>
      <c r="C5" s="175" t="b">
        <f>'اختيار المقررات'!Q1</f>
        <v>0</v>
      </c>
      <c r="D5" s="175" t="b">
        <f>'اختيار المقررات'!W1</f>
        <v>0</v>
      </c>
      <c r="E5" s="175" t="b">
        <f>'اختيار المقررات'!AE1</f>
        <v>0</v>
      </c>
      <c r="F5" s="176" t="b">
        <f>'اختيار المقررات'!AB1</f>
        <v>0</v>
      </c>
      <c r="G5" s="176">
        <f>'اختيار المقررات'!AB3</f>
        <v>0</v>
      </c>
      <c r="H5" s="177">
        <f>'اختيار المقررات'!Q3</f>
        <v>0</v>
      </c>
      <c r="I5" s="175" t="b">
        <f>'اختيار المقررات'!E3</f>
        <v>0</v>
      </c>
      <c r="J5" s="178" t="b">
        <f>'اختيار المقررات'!L3</f>
        <v>0</v>
      </c>
      <c r="K5" s="179" t="b">
        <f>'اختيار المقررات'!W3</f>
        <v>0</v>
      </c>
      <c r="L5" s="180">
        <f>'اختيار المقررات'!AE3</f>
        <v>0</v>
      </c>
      <c r="M5" s="181">
        <f>'اختيار المقررات'!W4</f>
        <v>0</v>
      </c>
      <c r="N5" s="181">
        <f>'اختيار المقررات'!AB4</f>
        <v>0</v>
      </c>
      <c r="O5" s="182">
        <f>'اختيار المقررات'!AE4</f>
        <v>0</v>
      </c>
      <c r="P5" s="183" t="b">
        <f>'اختيار المقررات'!E4</f>
        <v>0</v>
      </c>
      <c r="Q5" s="184" t="b">
        <f>'اختيار المقررات'!L4</f>
        <v>0</v>
      </c>
      <c r="R5" s="185" t="b">
        <f>'اختيار المقررات'!Q4</f>
        <v>0</v>
      </c>
      <c r="S5" s="186" t="e">
        <f>'اختيار المقررات'!E2</f>
        <v>#N/A</v>
      </c>
      <c r="T5" s="187" t="str">
        <f>IFERROR(IF(OR(T3=الإستمارة!$B$12,T3=الإستمارة!$B$13,T3=الإستمارة!$B$14,T3=الإستمارة!$B$15,T3=الإستمارة!$B$16,T3=الإستمارة!$B$17,T3=الإستمارة!$B$18),VLOOKUP(T3,الإستمارة!$B$12:$G$19,6,0),VLOOKUP(T3,الإستمارة!$J$12:$O$19,6,0)),"")</f>
        <v/>
      </c>
      <c r="U5" s="188" t="e">
        <f>'اختيار المقررات'!I8</f>
        <v>#N/A</v>
      </c>
      <c r="V5" s="187" t="str">
        <f>IFERROR(IF(OR(V3=الإستمارة!$B$12,V3=الإستمارة!$B$13,V3=الإستمارة!$B$14,V3=الإستمارة!$B$15,V3=الإستمارة!$B$16,V3=الإستمارة!$B$17,V3=الإستمارة!$B$18),VLOOKUP(V3,الإستمارة!$B$12:$G$19,6,0),VLOOKUP(V3,الإستمارة!$J$12:$O$19,6,0)),"")</f>
        <v/>
      </c>
      <c r="W5" s="188" t="e">
        <f>'اختيار المقررات'!I9</f>
        <v>#N/A</v>
      </c>
      <c r="X5" s="187" t="str">
        <f>IFERROR(IF(OR(X3=الإستمارة!$B$12,X3=الإستمارة!$B$13,X3=الإستمارة!$B$14,X3=الإستمارة!$B$15,X3=الإستمارة!$B$16,X3=الإستمارة!$B$17,X3=الإستمارة!$B$18),VLOOKUP(X3,الإستمارة!$B$12:$G$19,6,0),VLOOKUP(X3,الإستمارة!$J$12:$O$19,6,0)),"")</f>
        <v/>
      </c>
      <c r="Y5" s="188" t="e">
        <f>'اختيار المقررات'!I10</f>
        <v>#N/A</v>
      </c>
      <c r="Z5" s="187" t="str">
        <f>IFERROR(IF(OR(Z3=الإستمارة!$B$12,Z3=الإستمارة!$B$13,Z3=الإستمارة!$B$14,Z3=الإستمارة!$B$15,Z3=الإستمارة!$B$16,Z3=الإستمارة!$B$17,Z3=الإستمارة!$B$18),VLOOKUP(Z3,الإستمارة!$B$12:$G$19,6,0),VLOOKUP(Z3,الإستمارة!$J$12:$O$19,6,0)),"")</f>
        <v/>
      </c>
      <c r="AA5" s="188" t="e">
        <f>'اختيار المقررات'!I11</f>
        <v>#N/A</v>
      </c>
      <c r="AB5" s="187" t="str">
        <f>IFERROR(IF(OR(AB3=الإستمارة!$B$12,AB3=الإستمارة!$B$13,AB3=الإستمارة!$B$14,AB3=الإستمارة!$B$15,AB3=الإستمارة!$B$16,AB3=الإستمارة!$B$17,AB3=الإستمارة!$B$18),VLOOKUP(AB3,الإستمارة!$B$12:$G$19,6,0),VLOOKUP(AB3,الإستمارة!$J$12:$O$19,6,0)),"")</f>
        <v/>
      </c>
      <c r="AC5" s="188" t="e">
        <f>'اختيار المقررات'!I12</f>
        <v>#N/A</v>
      </c>
      <c r="AD5" s="187" t="str">
        <f>IFERROR(IF(OR(AD3=الإستمارة!$B$12,AD3=الإستمارة!$B$13,AD3=الإستمارة!$B$14,AD3=الإستمارة!$B$15,AD3=الإستمارة!$B$16,AD3=الإستمارة!$B$17,AD3=الإستمارة!$B$18),VLOOKUP(AD3,الإستمارة!$B$12:$G$19,6,0),VLOOKUP(AD3,الإستمارة!$J$12:$O$19,6,0)),"")</f>
        <v/>
      </c>
      <c r="AE5" s="188" t="e">
        <f>'اختيار المقررات'!Q8</f>
        <v>#N/A</v>
      </c>
      <c r="AF5" s="187" t="str">
        <f>IFERROR(IF(OR(AF3=الإستمارة!$B$12,AF3=الإستمارة!$B$13,AF3=الإستمارة!$B$14,AF3=الإستمارة!$B$15,AF3=الإستمارة!$B$16,AF3=الإستمارة!$B$17,AF3=الإستمارة!$B$18),VLOOKUP(AF3,الإستمارة!$B$12:$G$19,6,0),VLOOKUP(AF3,الإستمارة!$J$12:$O$19,6,0)),"")</f>
        <v/>
      </c>
      <c r="AG5" s="188" t="e">
        <f>'اختيار المقررات'!Q9</f>
        <v>#N/A</v>
      </c>
      <c r="AH5" s="187" t="str">
        <f>IFERROR(IF(OR(AH3=الإستمارة!$B$12,AH3=الإستمارة!$B$13,AH3=الإستمارة!$B$14,AH3=الإستمارة!$B$15,AH3=الإستمارة!$B$16,AH3=الإستمارة!$B$17,AH3=الإستمارة!$B$18),VLOOKUP(AH3,الإستمارة!$B$12:$G$19,6,0),VLOOKUP(AH3,الإستمارة!$J$12:$O$19,6,0)),"")</f>
        <v/>
      </c>
      <c r="AI5" s="188" t="e">
        <f>'اختيار المقررات'!Q10</f>
        <v>#N/A</v>
      </c>
      <c r="AJ5" s="187" t="str">
        <f>IFERROR(IF(OR(AJ3=الإستمارة!$B$12,AJ3=الإستمارة!$B$13,AJ3=الإستمارة!$B$14,AJ3=الإستمارة!$B$15,AJ3=الإستمارة!$B$16,AJ3=الإستمارة!$B$17,AJ3=الإستمارة!$B$18),VLOOKUP(AJ3,الإستمارة!$B$12:$G$19,6,0),VLOOKUP(AJ3,الإستمارة!$J$12:$O$19,6,0)),"")</f>
        <v/>
      </c>
      <c r="AK5" s="188" t="e">
        <f>'اختيار المقررات'!Q11</f>
        <v>#N/A</v>
      </c>
      <c r="AL5" s="187" t="str">
        <f>IFERROR(IF(OR(AL3=الإستمارة!$B$12,AL3=الإستمارة!$B$13,AL3=الإستمارة!$B$14,AL3=الإستمارة!$B$15,AL3=الإستمارة!$B$16,AL3=الإستمارة!$B$17,AL3=الإستمارة!$B$18),VLOOKUP(AL3,الإستمارة!$B$12:$G$19,6,0),VLOOKUP(AL3,الإستمارة!$J$12:$O$19,6,0)),"")</f>
        <v/>
      </c>
      <c r="AM5" s="188" t="e">
        <f>'اختيار المقررات'!Q12</f>
        <v>#N/A</v>
      </c>
      <c r="AN5" s="187" t="str">
        <f>IFERROR(IF(OR(AN3=الإستمارة!$B$12,AN3=الإستمارة!$B$13,AN3=الإستمارة!$B$14,AN3=الإستمارة!$B$15,AN3=الإستمارة!$B$16,AN3=الإستمارة!$B$17,AN3=الإستمارة!$B$18),VLOOKUP(AN3,الإستمارة!$B$12:$G$19,6,0),VLOOKUP(AN3,الإستمارة!$J$12:$O$19,6,0)),"")</f>
        <v/>
      </c>
      <c r="AO5" s="188" t="e">
        <f>'اختيار المقررات'!I15</f>
        <v>#N/A</v>
      </c>
      <c r="AP5" s="187" t="str">
        <f>IFERROR(IF(OR(AP3=الإستمارة!$B$12,AP3=الإستمارة!$B$13,AP3=الإستمارة!$B$14,AP3=الإستمارة!$B$15,AP3=الإستمارة!$B$16,AP3=الإستمارة!$B$17,AP3=الإستمارة!$B$18),VLOOKUP(AP3,الإستمارة!$B$12:$G$19,6,0),VLOOKUP(AP3,الإستمارة!$J$12:$O$19,6,0)),"")</f>
        <v/>
      </c>
      <c r="AQ5" s="188" t="e">
        <f>'اختيار المقررات'!I16</f>
        <v>#N/A</v>
      </c>
      <c r="AR5" s="187" t="str">
        <f>IFERROR(IF(OR(AR3=الإستمارة!$B$12,AR3=الإستمارة!$B$13,AR3=الإستمارة!$B$14,AR3=الإستمارة!$B$15,AR3=الإستمارة!$B$16,AR3=الإستمارة!$B$17,AR3=الإستمارة!$B$18),VLOOKUP(AR3,الإستمارة!$B$12:$G$19,6,0),VLOOKUP(AR3,الإستمارة!$J$12:$O$19,6,0)),"")</f>
        <v/>
      </c>
      <c r="AS5" s="188" t="e">
        <f>'اختيار المقررات'!I17</f>
        <v>#N/A</v>
      </c>
      <c r="AT5" s="187" t="str">
        <f>IFERROR(IF(OR(AT3=الإستمارة!$B$12,AT3=الإستمارة!$B$13,AT3=الإستمارة!$B$14,AT3=الإستمارة!$B$15,AT3=الإستمارة!$B$16,AT3=الإستمارة!$B$17,AT3=الإستمارة!$B$18),VLOOKUP(AT3,الإستمارة!$B$12:$G$19,6,0),VLOOKUP(AT3,الإستمارة!$J$12:$O$19,6,0)),"")</f>
        <v/>
      </c>
      <c r="AU5" s="188" t="e">
        <f>'اختيار المقررات'!I18</f>
        <v>#N/A</v>
      </c>
      <c r="AV5" s="187" t="str">
        <f>IFERROR(IF(OR(AV3=الإستمارة!$B$12,AV3=الإستمارة!$B$13,AV3=الإستمارة!$B$14,AV3=الإستمارة!$B$15,AV3=الإستمارة!$B$16,AV3=الإستمارة!$B$17,AV3=الإستمارة!$B$18),VLOOKUP(AV3,الإستمارة!$B$12:$G$19,6,0),VLOOKUP(AV3,الإستمارة!$J$12:$O$19,6,0)),"")</f>
        <v/>
      </c>
      <c r="AW5" s="188" t="e">
        <f>'اختيار المقررات'!I19</f>
        <v>#N/A</v>
      </c>
      <c r="AX5" s="187" t="str">
        <f>IFERROR(IF(OR(AX3=الإستمارة!$B$12,AX3=الإستمارة!$B$13,AX3=الإستمارة!$B$14,AX3=الإستمارة!$B$15,AX3=الإستمارة!$B$16,AX3=الإستمارة!$B$17,AX3=الإستمارة!$B$18),VLOOKUP(AX3,الإستمارة!$B$12:$G$19,6,0),VLOOKUP(AX3,الإستمارة!$J$12:$O$19,6,0)),"")</f>
        <v/>
      </c>
      <c r="AY5" s="188" t="e">
        <f>'اختيار المقررات'!Q15</f>
        <v>#N/A</v>
      </c>
      <c r="AZ5" s="187" t="str">
        <f>IFERROR(IF(OR(AZ3=الإستمارة!$B$12,AZ3=الإستمارة!$B$13,AZ3=الإستمارة!$B$14,AZ3=الإستمارة!$B$15,AZ3=الإستمارة!$B$16,AZ3=الإستمارة!$B$17,AZ3=الإستمارة!$B$18),VLOOKUP(AZ3,الإستمارة!$B$12:$G$19,6,0),VLOOKUP(AZ3,الإستمارة!$J$12:$O$19,6,0)),"")</f>
        <v/>
      </c>
      <c r="BA5" s="188" t="e">
        <f>'اختيار المقررات'!Q16</f>
        <v>#N/A</v>
      </c>
      <c r="BB5" s="187" t="str">
        <f>IFERROR(IF(OR(BB3=الإستمارة!$B$12,BB3=الإستمارة!$B$13,BB3=الإستمارة!$B$14,BB3=الإستمارة!$B$15,BB3=الإستمارة!$B$16,BB3=الإستمارة!$B$17,BB3=الإستمارة!$B$18),VLOOKUP(BB3,الإستمارة!$B$12:$G$19,6,0),VLOOKUP(BB3,الإستمارة!$J$12:$O$19,6,0)),"")</f>
        <v/>
      </c>
      <c r="BC5" s="188" t="e">
        <f>'اختيار المقررات'!Q17</f>
        <v>#N/A</v>
      </c>
      <c r="BD5" s="187" t="str">
        <f>IFERROR(IF(OR(BD3=الإستمارة!$B$12,BD3=الإستمارة!$B$13,BD3=الإستمارة!$B$14,BD3=الإستمارة!$B$15,BD3=الإستمارة!$B$16,BD3=الإستمارة!$B$17,BD3=الإستمارة!$B$18),VLOOKUP(BD3,الإستمارة!$B$12:$G$19,6,0),VLOOKUP(BD3,الإستمارة!$J$12:$O$19,6,0)),"")</f>
        <v/>
      </c>
      <c r="BE5" s="188" t="e">
        <f>'اختيار المقررات'!Q18</f>
        <v>#N/A</v>
      </c>
      <c r="BF5" s="187" t="str">
        <f>IFERROR(IF(OR(BF3=الإستمارة!$B$12,BF3=الإستمارة!$B$13,BF3=الإستمارة!$B$14,BF3=الإستمارة!$B$15,BF3=الإستمارة!$B$16,BF3=الإستمارة!$B$17,BF3=الإستمارة!$B$18),VLOOKUP(BF3,الإستمارة!$B$12:$G$19,6,0),VLOOKUP(BF3,الإستمارة!$J$12:$O$19,6,0)),"")</f>
        <v/>
      </c>
      <c r="BG5" s="189" t="e">
        <f>'اختيار المقررات'!Q19</f>
        <v>#N/A</v>
      </c>
      <c r="BH5" s="187" t="str">
        <f>IFERROR(IF(OR(BH3=الإستمارة!$B$12,BH3=الإستمارة!$B$13,BH3=الإستمارة!$B$14,BH3=الإستمارة!$B$15,BH3=الإستمارة!$B$16,BH3=الإستمارة!$B$17,BH3=الإستمارة!$B$18),VLOOKUP(BH3,الإستمارة!$B$12:$G$19,6,0),VLOOKUP(BH3,الإستمارة!$J$12:$O$19,6,0)),"")</f>
        <v/>
      </c>
      <c r="BI5" s="188" t="e">
        <f>'اختيار المقررات'!Y8</f>
        <v>#N/A</v>
      </c>
      <c r="BJ5" s="187" t="str">
        <f>IFERROR(IF(OR(BJ3=الإستمارة!$B$12,BJ3=الإستمارة!$B$13,BJ3=الإستمارة!$B$14,BJ3=الإستمارة!$B$15,BJ3=الإستمارة!$B$16,BJ3=الإستمارة!$B$17,BJ3=الإستمارة!$B$18),VLOOKUP(BJ3,الإستمارة!$B$12:$G$19,6,0),VLOOKUP(BJ3,الإستمارة!$J$12:$O$19,6,0)),"")</f>
        <v/>
      </c>
      <c r="BK5" s="188" t="e">
        <f>'اختيار المقررات'!Y9</f>
        <v>#N/A</v>
      </c>
      <c r="BL5" s="187" t="str">
        <f>IFERROR(IF(OR(BL3=الإستمارة!$B$12,BL3=الإستمارة!$B$13,BL3=الإستمارة!$B$14,BL3=الإستمارة!$B$15,BL3=الإستمارة!$B$16,BL3=الإستمارة!$B$17,BL3=الإستمارة!$B$18),VLOOKUP(BL3,الإستمارة!$B$12:$G$19,6,0),VLOOKUP(BL3,الإستمارة!$J$12:$O$19,6,0)),"")</f>
        <v/>
      </c>
      <c r="BM5" s="188" t="e">
        <f>'اختيار المقررات'!Y10</f>
        <v>#N/A</v>
      </c>
      <c r="BN5" s="187" t="str">
        <f>IFERROR(IF(OR(BN3=الإستمارة!$B$12,BN3=الإستمارة!$B$13,BN3=الإستمارة!$B$14,BN3=الإستمارة!$B$15,BN3=الإستمارة!$B$16,BN3=الإستمارة!$B$17,BN3=الإستمارة!$B$18),VLOOKUP(BN3,الإستمارة!$B$12:$G$19,6,0),VLOOKUP(BN3,الإستمارة!$J$12:$O$19,6,0)),"")</f>
        <v/>
      </c>
      <c r="BO5" s="188" t="e">
        <f>'اختيار المقررات'!Y11</f>
        <v>#N/A</v>
      </c>
      <c r="BP5" s="187" t="str">
        <f>IFERROR(IF(OR(BP3=الإستمارة!$B$12,BP3=الإستمارة!$B$13,BP3=الإستمارة!$B$14,BP3=الإستمارة!$B$15,BP3=الإستمارة!$B$16,BP3=الإستمارة!$B$17,BP3=الإستمارة!$B$18),VLOOKUP(BP3,الإستمارة!$B$12:$G$19,6,0),VLOOKUP(BP3,الإستمارة!$J$12:$O$19,6,0)),"")</f>
        <v/>
      </c>
      <c r="BQ5" s="190" t="e">
        <f>'اختيار المقررات'!Y12</f>
        <v>#N/A</v>
      </c>
      <c r="BR5" s="187" t="str">
        <f>IFERROR(IF(OR(BR3=الإستمارة!$B$12,BR3=الإستمارة!$B$13,BR3=الإستمارة!$B$14,BR3=الإستمارة!$B$15,BR3=الإستمارة!$B$16,BR3=الإستمارة!$B$17,BR3=الإستمارة!$B$18),VLOOKUP(BR3,الإستمارة!$B$12:$G$19,6,0),VLOOKUP(BR3,الإستمارة!$J$12:$O$19,6,0)),"")</f>
        <v/>
      </c>
      <c r="BS5" s="188" t="e">
        <f>'اختيار المقررات'!AG8</f>
        <v>#N/A</v>
      </c>
      <c r="BT5" s="187" t="str">
        <f>IFERROR(IF(OR(BT3=الإستمارة!$B$12,BT3=الإستمارة!$B$13,BT3=الإستمارة!$B$14,BT3=الإستمارة!$B$15,BT3=الإستمارة!$B$16,BT3=الإستمارة!$B$17,BT3=الإستمارة!$B$18),VLOOKUP(BT3,الإستمارة!$B$12:$G$19,6,0),VLOOKUP(BT3,الإستمارة!$J$12:$O$19,6,0)),"")</f>
        <v/>
      </c>
      <c r="BU5" s="188" t="e">
        <f>'اختيار المقررات'!AG9</f>
        <v>#N/A</v>
      </c>
      <c r="BV5" s="187" t="str">
        <f>IFERROR(IF(OR(BV3=الإستمارة!$B$12,BV3=الإستمارة!$B$13,BV3=الإستمارة!$B$14,BV3=الإستمارة!$B$15,BV3=الإستمارة!$B$16,BV3=الإستمارة!$B$17,BV3=الإستمارة!$B$18),VLOOKUP(BV3,الإستمارة!$B$12:$G$19,6,0),VLOOKUP(BV3,الإستمارة!$J$12:$O$19,6,0)),"")</f>
        <v/>
      </c>
      <c r="BW5" s="188" t="e">
        <f>'اختيار المقررات'!AG10</f>
        <v>#N/A</v>
      </c>
      <c r="BX5" s="187" t="str">
        <f>IFERROR(IF(OR(BX3=الإستمارة!$B$12,BX3=الإستمارة!$B$13,BX3=الإستمارة!$B$14,BX3=الإستمارة!$B$15,BX3=الإستمارة!$B$16,BX3=الإستمارة!$B$17,BX3=الإستمارة!$B$18),VLOOKUP(BX3,الإستمارة!$B$12:$G$19,6,0),VLOOKUP(BX3,الإستمارة!$J$12:$O$19,6,0)),"")</f>
        <v/>
      </c>
      <c r="BY5" s="188" t="e">
        <f>'اختيار المقررات'!AG11</f>
        <v>#N/A</v>
      </c>
      <c r="BZ5" s="187" t="str">
        <f>IFERROR(IF(OR(BZ3=الإستمارة!$B$12,BZ3=الإستمارة!$B$13,BZ3=الإستمارة!$B$14,BZ3=الإستمارة!$B$15,BZ3=الإستمارة!$B$16,BZ3=الإستمارة!$B$17,BZ3=الإستمارة!$B$18),VLOOKUP(BZ3,الإستمارة!$B$12:$G$19,6,0),VLOOKUP(BZ3,الإستمارة!$J$12:$O$19,6,0)),"")</f>
        <v/>
      </c>
      <c r="CA5" s="188" t="e">
        <f>'اختيار المقررات'!AG12</f>
        <v>#N/A</v>
      </c>
      <c r="CB5" s="187" t="str">
        <f>IFERROR(IF(OR(CB3=الإستمارة!$B$12,CB3=الإستمارة!$B$13,CB3=الإستمارة!$B$14,CB3=الإستمارة!$B$15,CB3=الإستمارة!$B$16,CB3=الإستمارة!$B$17,CB3=الإستمارة!$B$18),VLOOKUP(CB3,الإستمارة!$B$12:$G$19,6,0),VLOOKUP(CB3,الإستمارة!$J$12:$O$19,6,0)),"")</f>
        <v/>
      </c>
      <c r="CC5" s="188" t="e">
        <f>'اختيار المقررات'!Y15</f>
        <v>#N/A</v>
      </c>
      <c r="CD5" s="187" t="str">
        <f>IFERROR(IF(OR(CD3=الإستمارة!$B$12,CD3=الإستمارة!$B$13,CD3=الإستمارة!$B$14,CD3=الإستمارة!$B$15,CD3=الإستمارة!$B$16,CD3=الإستمارة!$B$17,CD3=الإستمارة!$B$18),VLOOKUP(CD3,الإستمارة!$B$12:$G$19,6,0),VLOOKUP(CD3,الإستمارة!$J$12:$O$19,6,0)),"")</f>
        <v/>
      </c>
      <c r="CE5" s="188" t="e">
        <f>'اختيار المقررات'!Y16</f>
        <v>#N/A</v>
      </c>
      <c r="CF5" s="187" t="str">
        <f>IFERROR(IF(OR(CF3=الإستمارة!$B$12,CF3=الإستمارة!$B$13,CF3=الإستمارة!$B$14,CF3=الإستمارة!$B$15,CF3=الإستمارة!$B$16,CF3=الإستمارة!$B$17,CF3=الإستمارة!$B$18),VLOOKUP(CF3,الإستمارة!$B$12:$G$19,6,0),VLOOKUP(CF3,الإستمارة!$J$12:$O$19,6,0)),"")</f>
        <v/>
      </c>
      <c r="CG5" s="188" t="e">
        <f>'اختيار المقررات'!Y17</f>
        <v>#N/A</v>
      </c>
      <c r="CH5" s="187" t="str">
        <f>IFERROR(IF(OR(CH3=الإستمارة!$B$12,CH3=الإستمارة!$B$13,CH3=الإستمارة!$B$14,CH3=الإستمارة!$B$15,CH3=الإستمارة!$B$16,CH3=الإستمارة!$B$17,CH3=الإستمارة!$B$18),VLOOKUP(CH3,الإستمارة!$B$12:$G$19,6,0),VLOOKUP(CH3,الإستمارة!$J$12:$O$19,6,0)),"")</f>
        <v/>
      </c>
      <c r="CI5" s="188" t="e">
        <f>'اختيار المقررات'!Y18</f>
        <v>#N/A</v>
      </c>
      <c r="CJ5" s="187" t="str">
        <f>IFERROR(IF(OR(CJ3=الإستمارة!$B$12,CJ3=الإستمارة!$B$13,CJ3=الإستمارة!$B$14,CJ3=الإستمارة!$B$15,CJ3=الإستمارة!$B$16,CJ3=الإستمارة!$B$17,CJ3=الإستمارة!$B$18),VLOOKUP(CJ3,الإستمارة!$B$12:$G$19,6,0),VLOOKUP(CJ3,الإستمارة!$J$12:$O$19,6,0)),"")</f>
        <v/>
      </c>
      <c r="CK5" s="189" t="e">
        <f>'اختيار المقررات'!Y19</f>
        <v>#N/A</v>
      </c>
      <c r="CL5" s="187" t="str">
        <f>IFERROR(IF(OR(CL3=الإستمارة!$B$12,CL3=الإستمارة!$B$13,CL3=الإستمارة!$B$14,CL3=الإستمارة!$B$15,CL3=الإستمارة!$B$16,CL3=الإستمارة!$B$17,CL3=الإستمارة!$B$18),VLOOKUP(CL3,الإستمارة!$B$12:$G$19,6,0),VLOOKUP(CL3,الإستمارة!$J$12:$O$19,6,0)),"")</f>
        <v/>
      </c>
      <c r="CM5" s="188" t="e">
        <f>'اختيار المقررات'!AG15</f>
        <v>#N/A</v>
      </c>
      <c r="CN5" s="187" t="str">
        <f>IFERROR(IF(OR(CN3=الإستمارة!$B$12,CN3=الإستمارة!$B$13,CN3=الإستمارة!$B$14,CN3=الإستمارة!$B$15,CN3=الإستمارة!$B$16,CN3=الإستمارة!$B$17,CN3=الإستمارة!$B$18),VLOOKUP(CN3,الإستمارة!$B$12:$G$19,6,0),VLOOKUP(CN3,الإستمارة!$J$12:$O$19,6,0)),"")</f>
        <v/>
      </c>
      <c r="CO5" s="188" t="e">
        <f>'اختيار المقررات'!AG16</f>
        <v>#N/A</v>
      </c>
      <c r="CP5" s="187" t="str">
        <f>IFERROR(IF(OR(CP3=الإستمارة!$B$12,CP3=الإستمارة!$B$13,CP3=الإستمارة!$B$14,CP3=الإستمارة!$B$15,CP3=الإستمارة!$B$16,CP3=الإستمارة!$B$17,CP3=الإستمارة!$B$18),VLOOKUP(CP3,الإستمارة!$B$12:$G$19,6,0),VLOOKUP(CP3,الإستمارة!$J$12:$O$19,6,0)),"")</f>
        <v/>
      </c>
      <c r="CQ5" s="188" t="e">
        <f>'اختيار المقررات'!AG17</f>
        <v>#N/A</v>
      </c>
      <c r="CR5" s="187" t="str">
        <f>IFERROR(IF(OR(CR3=الإستمارة!$B$12,CR3=الإستمارة!$B$13,CR3=الإستمارة!$B$14,CR3=الإستمارة!$B$15,CR3=الإستمارة!$B$16,CR3=الإستمارة!$B$17,CR3=الإستمارة!$B$18),VLOOKUP(CR3,الإستمارة!$B$12:$G$19,6,0),VLOOKUP(CR3,الإستمارة!$J$12:$O$19,6,0)),"")</f>
        <v/>
      </c>
      <c r="CS5" s="188" t="e">
        <f>'اختيار المقررات'!AG18</f>
        <v>#N/A</v>
      </c>
      <c r="CT5" s="187" t="str">
        <f>IFERROR(IF(OR(CT3=الإستمارة!$B$12,CT3=الإستمارة!$B$13,CT3=الإستمارة!$B$14,CT3=الإستمارة!$B$15,CT3=الإستمارة!$B$16,CT3=الإستمارة!$B$17,CT3=الإستمارة!$B$18),VLOOKUP(CT3,الإستمارة!$B$12:$G$19,6,0),VLOOKUP(CT3,الإستمارة!$J$12:$O$19,6,0)),"")</f>
        <v/>
      </c>
      <c r="CU5" s="189" t="e">
        <f>'اختيار المقررات'!AG19</f>
        <v>#N/A</v>
      </c>
      <c r="CV5" s="90">
        <f>'اختيار المقررات'!Q5</f>
        <v>0</v>
      </c>
      <c r="CW5" s="191">
        <f>'اختيار المقررات'!W5</f>
        <v>0</v>
      </c>
      <c r="CX5" s="90" t="str">
        <f>'اختيار المقررات'!AB5</f>
        <v/>
      </c>
      <c r="CY5" s="192" t="str">
        <f>'اختيار المقررات'!AE5</f>
        <v/>
      </c>
      <c r="CZ5" s="193">
        <f>'اختيار المقررات'!AI5</f>
        <v>0</v>
      </c>
      <c r="DA5" s="89" t="e">
        <f>'اختيار المقررات'!E5</f>
        <v>#N/A</v>
      </c>
      <c r="DB5" s="90">
        <f>'اختيار المقررات'!L5</f>
        <v>0</v>
      </c>
      <c r="DC5" s="90">
        <f>'اختيار المقررات'!W25</f>
        <v>0</v>
      </c>
      <c r="DD5" s="90" t="e">
        <f>'اختيار المقررات'!AE25</f>
        <v>#N/A</v>
      </c>
      <c r="DE5" s="90" t="e">
        <f>'اختيار المقررات'!N25</f>
        <v>#N/A</v>
      </c>
      <c r="DF5" s="194" t="e">
        <f>'اختيار المقررات'!N26</f>
        <v>#N/A</v>
      </c>
      <c r="DG5" s="90" t="str">
        <f>'اختيار المقررات'!N27</f>
        <v>لا</v>
      </c>
      <c r="DH5" s="195" t="e">
        <f>'اختيار المقررات'!W26</f>
        <v>#N/A</v>
      </c>
      <c r="DI5" s="196" t="e">
        <f>'اختيار المقررات'!AE26</f>
        <v>#N/A</v>
      </c>
      <c r="DJ5" s="197">
        <f>'اختيار المقررات'!Q28</f>
        <v>0</v>
      </c>
      <c r="DK5" s="198">
        <f>'اختيار المقررات'!X28</f>
        <v>0</v>
      </c>
      <c r="DL5" s="198">
        <f>'اختيار المقررات'!AF28</f>
        <v>0</v>
      </c>
      <c r="DM5" s="198">
        <f>DJ5+DK5</f>
        <v>0</v>
      </c>
      <c r="DN5" s="91" t="str">
        <f>'اختيار المقررات'!AB2</f>
        <v xml:space="preserve"> </v>
      </c>
      <c r="DO5" s="91">
        <f>'اختيار المقررات'!W2</f>
        <v>0</v>
      </c>
      <c r="DP5" s="91">
        <f>'اختيار المقررات'!Q2</f>
        <v>0</v>
      </c>
      <c r="DQ5" s="91">
        <f>'اختيار المقررات'!L2</f>
        <v>0</v>
      </c>
    </row>
  </sheetData>
  <sheetProtection password="DA6D" sheet="1" objects="1" scenarios="1"/>
  <mergeCells count="92">
    <mergeCell ref="BH2:BQ2"/>
    <mergeCell ref="BZ3:CA3"/>
    <mergeCell ref="CD3:CE3"/>
    <mergeCell ref="CH3:CI3"/>
    <mergeCell ref="BT3:BU3"/>
    <mergeCell ref="BV3:BW3"/>
    <mergeCell ref="CB3:CC3"/>
    <mergeCell ref="BR2:CA2"/>
    <mergeCell ref="BP3:BQ3"/>
    <mergeCell ref="BH3:BI3"/>
    <mergeCell ref="AL3:AM3"/>
    <mergeCell ref="AD2:AM2"/>
    <mergeCell ref="L1:L4"/>
    <mergeCell ref="M1:M4"/>
    <mergeCell ref="N1:N4"/>
    <mergeCell ref="O1:O4"/>
    <mergeCell ref="P3:P4"/>
    <mergeCell ref="S1:S4"/>
    <mergeCell ref="R3:R4"/>
    <mergeCell ref="X3:Y3"/>
    <mergeCell ref="AF3:AG3"/>
    <mergeCell ref="AH3:AI3"/>
    <mergeCell ref="BF3:BG3"/>
    <mergeCell ref="AX3:AY3"/>
    <mergeCell ref="AZ3:BA3"/>
    <mergeCell ref="BD3:BE3"/>
    <mergeCell ref="BB3:BC3"/>
    <mergeCell ref="A1:A2"/>
    <mergeCell ref="AT3:AU3"/>
    <mergeCell ref="AV3:AW3"/>
    <mergeCell ref="AN2:AW2"/>
    <mergeCell ref="Q3:Q4"/>
    <mergeCell ref="T3:U3"/>
    <mergeCell ref="V3:W3"/>
    <mergeCell ref="AN3:AO3"/>
    <mergeCell ref="AP3:AQ3"/>
    <mergeCell ref="AR3:AS3"/>
    <mergeCell ref="K1:K4"/>
    <mergeCell ref="T1:AM1"/>
    <mergeCell ref="Z3:AA3"/>
    <mergeCell ref="AB3:AC3"/>
    <mergeCell ref="AD3:AE3"/>
    <mergeCell ref="AJ3:AK3"/>
    <mergeCell ref="AX2:BG2"/>
    <mergeCell ref="C1:J2"/>
    <mergeCell ref="B1:B2"/>
    <mergeCell ref="AN1:BG1"/>
    <mergeCell ref="P1:R2"/>
    <mergeCell ref="T2:AC2"/>
    <mergeCell ref="CX3:CX4"/>
    <mergeCell ref="DJ1:DL2"/>
    <mergeCell ref="BJ3:BK3"/>
    <mergeCell ref="BL3:BM3"/>
    <mergeCell ref="CW3:CW4"/>
    <mergeCell ref="CF3:CG3"/>
    <mergeCell ref="CZ3:CZ4"/>
    <mergeCell ref="CP3:CQ3"/>
    <mergeCell ref="CR3:CS3"/>
    <mergeCell ref="BR3:BS3"/>
    <mergeCell ref="BX3:BY3"/>
    <mergeCell ref="CB2:CK2"/>
    <mergeCell ref="BN3:BO3"/>
    <mergeCell ref="CL2:CU2"/>
    <mergeCell ref="CL3:CM3"/>
    <mergeCell ref="CN3:CO3"/>
    <mergeCell ref="DA1:DB2"/>
    <mergeCell ref="DA3:DA4"/>
    <mergeCell ref="DB3:DB4"/>
    <mergeCell ref="DF3:DF4"/>
    <mergeCell ref="BH1:CA1"/>
    <mergeCell ref="CV3:CV4"/>
    <mergeCell ref="DD3:DD4"/>
    <mergeCell ref="CB1:CU1"/>
    <mergeCell ref="CX1:CZ2"/>
    <mergeCell ref="CV1:CW2"/>
    <mergeCell ref="DE1:DI2"/>
    <mergeCell ref="DE3:DE4"/>
    <mergeCell ref="DC3:DC4"/>
    <mergeCell ref="CJ3:CK3"/>
    <mergeCell ref="CT3:CU3"/>
    <mergeCell ref="CY3:CY4"/>
    <mergeCell ref="DN3:DN4"/>
    <mergeCell ref="DO3:DO4"/>
    <mergeCell ref="DP3:DP4"/>
    <mergeCell ref="DQ3:DQ4"/>
    <mergeCell ref="DG3:DG4"/>
    <mergeCell ref="DH3:DH4"/>
    <mergeCell ref="DM3:DM4"/>
    <mergeCell ref="DK3:DK4"/>
    <mergeCell ref="DI3:DI4"/>
    <mergeCell ref="DL3:DL4"/>
    <mergeCell ref="DJ3:DJ4"/>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sheetPr codeName="ورقة5"/>
  <dimension ref="A1:T1791"/>
  <sheetViews>
    <sheetView rightToLeft="1" workbookViewId="0">
      <selection sqref="A1:XFD1048576"/>
    </sheetView>
  </sheetViews>
  <sheetFormatPr defaultColWidth="9" defaultRowHeight="14.25"/>
  <cols>
    <col min="1" max="1" width="17.75" style="261" bestFit="1" customWidth="1"/>
    <col min="2" max="2" width="20.75" style="261" bestFit="1" customWidth="1"/>
    <col min="3" max="3" width="12.125" style="261" bestFit="1" customWidth="1"/>
    <col min="4" max="4" width="9" style="261" customWidth="1"/>
    <col min="5" max="5" width="8.375" style="261" bestFit="1" customWidth="1"/>
    <col min="6" max="6" width="9.875" style="261" bestFit="1" customWidth="1"/>
    <col min="7" max="7" width="9.375" style="261" customWidth="1"/>
    <col min="8" max="8" width="15.625" style="261" bestFit="1" customWidth="1"/>
    <col min="9" max="9" width="8.375" style="261" customWidth="1"/>
    <col min="10" max="10" width="11.875" style="261" customWidth="1"/>
    <col min="11" max="11" width="12.375" style="261" customWidth="1"/>
    <col min="12" max="12" width="4" style="261" customWidth="1"/>
    <col min="13" max="13" width="10.25" style="261" bestFit="1" customWidth="1"/>
    <col min="14" max="14" width="22.75" style="261" bestFit="1" customWidth="1"/>
    <col min="15" max="15" width="9" style="261"/>
    <col min="16" max="16" width="10.375" style="261" bestFit="1" customWidth="1"/>
    <col min="17" max="17" width="11" style="261" bestFit="1" customWidth="1"/>
    <col min="18" max="18" width="9" style="261"/>
    <col min="19" max="19" width="9.875" style="261" bestFit="1" customWidth="1"/>
    <col min="20" max="16384" width="9" style="261"/>
  </cols>
  <sheetData>
    <row r="1" spans="1:20">
      <c r="A1" s="261" t="s">
        <v>62</v>
      </c>
      <c r="B1" s="261" t="s">
        <v>70</v>
      </c>
      <c r="C1" s="261" t="s">
        <v>63</v>
      </c>
      <c r="D1" s="261" t="s">
        <v>64</v>
      </c>
      <c r="E1" s="261" t="s">
        <v>12</v>
      </c>
      <c r="F1" s="261" t="s">
        <v>65</v>
      </c>
      <c r="G1" s="261" t="s">
        <v>7</v>
      </c>
      <c r="H1" s="261" t="s">
        <v>11</v>
      </c>
      <c r="I1" s="261" t="s">
        <v>10</v>
      </c>
      <c r="J1" s="261" t="s">
        <v>13</v>
      </c>
      <c r="K1" s="261" t="s">
        <v>67</v>
      </c>
      <c r="L1" s="261" t="s">
        <v>68</v>
      </c>
      <c r="M1" s="261" t="s">
        <v>71</v>
      </c>
      <c r="N1" s="261" t="s">
        <v>3834</v>
      </c>
      <c r="O1" s="261" t="s">
        <v>16</v>
      </c>
      <c r="P1" s="261" t="s">
        <v>73</v>
      </c>
      <c r="Q1" s="261" t="s">
        <v>74</v>
      </c>
      <c r="R1" s="261" t="s">
        <v>75</v>
      </c>
      <c r="S1" s="261" t="s">
        <v>76</v>
      </c>
      <c r="T1" s="261" t="s">
        <v>57</v>
      </c>
    </row>
    <row r="2" spans="1:20">
      <c r="A2" s="261">
        <v>104749</v>
      </c>
      <c r="B2" s="261" t="s">
        <v>3771</v>
      </c>
      <c r="C2" s="261" t="s">
        <v>93</v>
      </c>
      <c r="D2" s="261" t="s">
        <v>863</v>
      </c>
      <c r="E2" s="261" t="s">
        <v>663</v>
      </c>
      <c r="F2" s="261">
        <v>30621</v>
      </c>
      <c r="G2" s="261" t="s">
        <v>3769</v>
      </c>
      <c r="H2" s="261" t="s">
        <v>665</v>
      </c>
      <c r="I2" s="261" t="s">
        <v>3767</v>
      </c>
      <c r="R2" s="261">
        <v>569</v>
      </c>
      <c r="S2" s="261" t="s">
        <v>3830</v>
      </c>
      <c r="T2" s="261">
        <v>30000</v>
      </c>
    </row>
    <row r="3" spans="1:20">
      <c r="A3" s="261">
        <v>105992</v>
      </c>
      <c r="B3" s="261" t="s">
        <v>1037</v>
      </c>
      <c r="C3" s="261" t="s">
        <v>82</v>
      </c>
      <c r="D3" s="261" t="s">
        <v>351</v>
      </c>
      <c r="E3" s="261" t="s">
        <v>663</v>
      </c>
      <c r="F3" s="261">
        <v>31413</v>
      </c>
      <c r="G3" s="261" t="s">
        <v>693</v>
      </c>
      <c r="H3" s="261" t="s">
        <v>812</v>
      </c>
      <c r="I3" s="261" t="s">
        <v>3767</v>
      </c>
      <c r="J3" s="261" t="s">
        <v>667</v>
      </c>
      <c r="K3" s="261">
        <v>2004</v>
      </c>
      <c r="L3" s="261" t="s">
        <v>638</v>
      </c>
      <c r="M3" s="261" t="s">
        <v>612</v>
      </c>
    </row>
    <row r="4" spans="1:20">
      <c r="A4" s="261">
        <v>107358</v>
      </c>
      <c r="B4" s="261" t="s">
        <v>1039</v>
      </c>
      <c r="C4" s="261" t="s">
        <v>132</v>
      </c>
      <c r="D4" s="261" t="s">
        <v>357</v>
      </c>
      <c r="E4" s="261" t="s">
        <v>663</v>
      </c>
      <c r="F4" s="261">
        <v>28150</v>
      </c>
      <c r="G4" s="261" t="s">
        <v>638</v>
      </c>
      <c r="H4" s="261" t="s">
        <v>665</v>
      </c>
      <c r="I4" s="261" t="s">
        <v>3767</v>
      </c>
      <c r="J4" s="261" t="s">
        <v>639</v>
      </c>
      <c r="K4" s="261">
        <v>2002</v>
      </c>
      <c r="L4" s="261" t="s">
        <v>638</v>
      </c>
      <c r="M4" s="261" t="s">
        <v>640</v>
      </c>
    </row>
    <row r="5" spans="1:20">
      <c r="A5" s="261">
        <v>107456</v>
      </c>
      <c r="B5" s="261" t="s">
        <v>1040</v>
      </c>
      <c r="C5" s="261" t="s">
        <v>109</v>
      </c>
      <c r="D5" s="261" t="s">
        <v>1019</v>
      </c>
      <c r="E5" s="261" t="s">
        <v>663</v>
      </c>
      <c r="H5" s="261" t="s">
        <v>665</v>
      </c>
      <c r="I5" s="261" t="s">
        <v>3767</v>
      </c>
      <c r="J5" s="261" t="s">
        <v>639</v>
      </c>
      <c r="K5" s="261">
        <v>1991</v>
      </c>
      <c r="L5" s="261" t="s">
        <v>638</v>
      </c>
      <c r="M5" s="261" t="s">
        <v>650</v>
      </c>
    </row>
    <row r="6" spans="1:20">
      <c r="A6" s="261">
        <v>108142</v>
      </c>
      <c r="B6" s="261" t="s">
        <v>1041</v>
      </c>
      <c r="C6" s="261" t="s">
        <v>84</v>
      </c>
      <c r="D6" s="261" t="s">
        <v>396</v>
      </c>
      <c r="E6" s="261" t="s">
        <v>663</v>
      </c>
      <c r="F6" s="261">
        <v>30058</v>
      </c>
      <c r="G6" s="261" t="s">
        <v>638</v>
      </c>
      <c r="H6" s="261" t="s">
        <v>665</v>
      </c>
      <c r="I6" s="261" t="s">
        <v>3767</v>
      </c>
      <c r="J6" s="261" t="s">
        <v>667</v>
      </c>
      <c r="K6" s="261">
        <v>2004</v>
      </c>
      <c r="L6" s="261" t="s">
        <v>638</v>
      </c>
      <c r="M6" s="261" t="s">
        <v>638</v>
      </c>
    </row>
    <row r="7" spans="1:20">
      <c r="A7" s="261">
        <v>111124</v>
      </c>
      <c r="B7" s="261" t="s">
        <v>1042</v>
      </c>
      <c r="C7" s="261" t="s">
        <v>1043</v>
      </c>
      <c r="D7" s="261" t="s">
        <v>498</v>
      </c>
      <c r="E7" s="261" t="s">
        <v>664</v>
      </c>
      <c r="F7" s="261">
        <v>30317</v>
      </c>
      <c r="G7" s="261" t="s">
        <v>693</v>
      </c>
      <c r="H7" s="261" t="s">
        <v>665</v>
      </c>
      <c r="I7" s="261" t="s">
        <v>3767</v>
      </c>
      <c r="J7" s="261" t="s">
        <v>639</v>
      </c>
      <c r="K7" s="261">
        <v>2001</v>
      </c>
      <c r="L7" s="261" t="s">
        <v>693</v>
      </c>
      <c r="M7" s="261" t="s">
        <v>638</v>
      </c>
    </row>
    <row r="8" spans="1:20">
      <c r="A8" s="261">
        <v>112092</v>
      </c>
      <c r="B8" s="261" t="s">
        <v>1044</v>
      </c>
      <c r="C8" s="261" t="s">
        <v>1045</v>
      </c>
      <c r="D8" s="261" t="s">
        <v>459</v>
      </c>
      <c r="E8" s="261" t="s">
        <v>663</v>
      </c>
      <c r="H8" s="261" t="s">
        <v>665</v>
      </c>
      <c r="I8" s="261" t="s">
        <v>3767</v>
      </c>
      <c r="J8" s="261" t="s">
        <v>639</v>
      </c>
      <c r="K8" s="261">
        <v>2000</v>
      </c>
      <c r="L8" s="261" t="s">
        <v>661</v>
      </c>
      <c r="M8" s="261" t="s">
        <v>661</v>
      </c>
    </row>
    <row r="9" spans="1:20">
      <c r="A9" s="261">
        <v>112873</v>
      </c>
      <c r="B9" s="261" t="s">
        <v>1046</v>
      </c>
      <c r="C9" s="261" t="s">
        <v>1047</v>
      </c>
      <c r="D9" s="261" t="s">
        <v>990</v>
      </c>
      <c r="E9" s="261" t="s">
        <v>664</v>
      </c>
      <c r="H9" s="261" t="s">
        <v>665</v>
      </c>
      <c r="I9" s="261" t="s">
        <v>3767</v>
      </c>
      <c r="J9" s="261" t="s">
        <v>814</v>
      </c>
      <c r="K9" s="261">
        <v>2008</v>
      </c>
      <c r="L9" s="261" t="s">
        <v>661</v>
      </c>
      <c r="M9" s="261" t="s">
        <v>661</v>
      </c>
    </row>
    <row r="10" spans="1:20">
      <c r="A10" s="261">
        <v>113342</v>
      </c>
      <c r="B10" s="261" t="s">
        <v>1048</v>
      </c>
      <c r="C10" s="261" t="s">
        <v>160</v>
      </c>
      <c r="D10" s="261" t="s">
        <v>500</v>
      </c>
      <c r="E10" s="261" t="s">
        <v>664</v>
      </c>
      <c r="H10" s="261" t="s">
        <v>665</v>
      </c>
      <c r="I10" s="261" t="s">
        <v>3767</v>
      </c>
      <c r="J10" s="261" t="s">
        <v>639</v>
      </c>
      <c r="K10" s="261">
        <v>2007</v>
      </c>
      <c r="L10" s="261" t="s">
        <v>638</v>
      </c>
      <c r="M10" s="261" t="s">
        <v>638</v>
      </c>
      <c r="R10" s="261">
        <v>5085</v>
      </c>
      <c r="S10" s="261" t="s">
        <v>3812</v>
      </c>
    </row>
    <row r="11" spans="1:20">
      <c r="A11" s="261">
        <v>113860</v>
      </c>
      <c r="B11" s="261" t="s">
        <v>3772</v>
      </c>
      <c r="C11" s="261" t="s">
        <v>127</v>
      </c>
      <c r="D11" s="261" t="s">
        <v>400</v>
      </c>
      <c r="E11" s="261" t="s">
        <v>663</v>
      </c>
      <c r="H11" s="261" t="s">
        <v>665</v>
      </c>
      <c r="I11" s="261" t="s">
        <v>3767</v>
      </c>
    </row>
    <row r="12" spans="1:20">
      <c r="A12" s="261">
        <v>114168</v>
      </c>
      <c r="B12" s="261" t="s">
        <v>1050</v>
      </c>
      <c r="C12" s="261" t="s">
        <v>93</v>
      </c>
      <c r="D12" s="261" t="s">
        <v>1051</v>
      </c>
      <c r="E12" s="261" t="s">
        <v>663</v>
      </c>
      <c r="H12" s="261" t="s">
        <v>665</v>
      </c>
      <c r="I12" s="261" t="s">
        <v>3767</v>
      </c>
      <c r="M12" s="261" t="s">
        <v>640</v>
      </c>
    </row>
    <row r="13" spans="1:20">
      <c r="A13" s="261">
        <v>115037</v>
      </c>
      <c r="B13" s="261" t="s">
        <v>1052</v>
      </c>
      <c r="C13" s="261" t="s">
        <v>132</v>
      </c>
      <c r="D13" s="261" t="s">
        <v>496</v>
      </c>
      <c r="E13" s="261" t="s">
        <v>664</v>
      </c>
      <c r="F13" s="261">
        <v>32874</v>
      </c>
      <c r="G13" s="261" t="s">
        <v>638</v>
      </c>
      <c r="H13" s="261" t="s">
        <v>812</v>
      </c>
      <c r="I13" s="261" t="s">
        <v>3767</v>
      </c>
      <c r="J13" s="261" t="s">
        <v>667</v>
      </c>
      <c r="K13" s="261">
        <v>2010</v>
      </c>
      <c r="L13" s="261" t="s">
        <v>638</v>
      </c>
      <c r="M13" s="261" t="s">
        <v>612</v>
      </c>
    </row>
    <row r="14" spans="1:20">
      <c r="A14" s="261">
        <v>115319</v>
      </c>
      <c r="B14" s="261" t="s">
        <v>1054</v>
      </c>
      <c r="C14" s="261" t="s">
        <v>86</v>
      </c>
      <c r="D14" s="261" t="s">
        <v>375</v>
      </c>
      <c r="E14" s="261" t="s">
        <v>664</v>
      </c>
      <c r="H14" s="261" t="s">
        <v>665</v>
      </c>
      <c r="I14" s="261" t="s">
        <v>3767</v>
      </c>
      <c r="M14" s="261" t="s">
        <v>640</v>
      </c>
    </row>
    <row r="15" spans="1:20">
      <c r="A15" s="261">
        <v>115568</v>
      </c>
      <c r="B15" s="261" t="s">
        <v>3773</v>
      </c>
      <c r="C15" s="261" t="s">
        <v>232</v>
      </c>
      <c r="D15" s="261" t="s">
        <v>561</v>
      </c>
      <c r="I15" s="261" t="s">
        <v>3767</v>
      </c>
    </row>
    <row r="16" spans="1:20">
      <c r="A16" s="261">
        <v>115602</v>
      </c>
      <c r="B16" s="261" t="s">
        <v>1056</v>
      </c>
      <c r="C16" s="261" t="s">
        <v>84</v>
      </c>
      <c r="D16" s="261" t="s">
        <v>354</v>
      </c>
      <c r="E16" s="261" t="s">
        <v>663</v>
      </c>
      <c r="F16" s="261">
        <v>33668</v>
      </c>
      <c r="G16" s="261" t="s">
        <v>638</v>
      </c>
      <c r="H16" s="261" t="s">
        <v>665</v>
      </c>
      <c r="I16" s="261" t="s">
        <v>3767</v>
      </c>
      <c r="J16" s="261" t="s">
        <v>639</v>
      </c>
      <c r="K16" s="261">
        <v>2010</v>
      </c>
      <c r="L16" s="261" t="s">
        <v>640</v>
      </c>
      <c r="M16" s="261" t="s">
        <v>638</v>
      </c>
    </row>
    <row r="17" spans="1:20">
      <c r="A17" s="261">
        <v>115884</v>
      </c>
      <c r="B17" s="261" t="s">
        <v>1060</v>
      </c>
      <c r="C17" s="261" t="s">
        <v>135</v>
      </c>
      <c r="D17" s="261" t="s">
        <v>358</v>
      </c>
      <c r="E17" s="261" t="s">
        <v>664</v>
      </c>
      <c r="F17" s="261">
        <v>30432</v>
      </c>
      <c r="G17" s="261" t="s">
        <v>737</v>
      </c>
      <c r="H17" s="261" t="s">
        <v>665</v>
      </c>
      <c r="I17" s="261" t="s">
        <v>3767</v>
      </c>
      <c r="J17" s="261" t="s">
        <v>639</v>
      </c>
      <c r="K17" s="261">
        <v>2003</v>
      </c>
      <c r="L17" s="261" t="s">
        <v>693</v>
      </c>
      <c r="M17" s="261" t="s">
        <v>657</v>
      </c>
    </row>
    <row r="18" spans="1:20">
      <c r="A18" s="261">
        <v>116368</v>
      </c>
      <c r="B18" s="261" t="s">
        <v>3774</v>
      </c>
      <c r="C18" s="261" t="s">
        <v>182</v>
      </c>
      <c r="D18" s="261" t="s">
        <v>428</v>
      </c>
      <c r="E18" s="261" t="s">
        <v>663</v>
      </c>
      <c r="H18" s="261" t="s">
        <v>665</v>
      </c>
      <c r="I18" s="261" t="s">
        <v>3767</v>
      </c>
      <c r="R18" s="261">
        <v>389</v>
      </c>
      <c r="S18" s="261" t="s">
        <v>3813</v>
      </c>
      <c r="T18" s="261">
        <v>10000</v>
      </c>
    </row>
    <row r="19" spans="1:20">
      <c r="A19" s="261">
        <v>116466</v>
      </c>
      <c r="B19" s="261" t="s">
        <v>1065</v>
      </c>
      <c r="C19" s="261" t="s">
        <v>131</v>
      </c>
      <c r="D19" s="261" t="s">
        <v>490</v>
      </c>
      <c r="E19" s="261" t="s">
        <v>664</v>
      </c>
      <c r="F19" s="261">
        <v>30300</v>
      </c>
      <c r="G19" s="261" t="s">
        <v>638</v>
      </c>
      <c r="H19" s="261" t="s">
        <v>665</v>
      </c>
      <c r="I19" s="261" t="s">
        <v>3767</v>
      </c>
      <c r="J19" s="261" t="s">
        <v>667</v>
      </c>
      <c r="K19" s="261">
        <v>2000</v>
      </c>
      <c r="L19" s="261" t="s">
        <v>638</v>
      </c>
      <c r="M19" s="261" t="s">
        <v>648</v>
      </c>
    </row>
    <row r="20" spans="1:20">
      <c r="A20" s="261">
        <v>116621</v>
      </c>
      <c r="B20" s="261" t="s">
        <v>1067</v>
      </c>
      <c r="C20" s="261" t="s">
        <v>308</v>
      </c>
      <c r="D20" s="261" t="s">
        <v>1068</v>
      </c>
      <c r="E20" s="261" t="s">
        <v>663</v>
      </c>
      <c r="F20" s="261">
        <v>28755</v>
      </c>
      <c r="G20" s="261" t="s">
        <v>638</v>
      </c>
      <c r="H20" s="261" t="s">
        <v>665</v>
      </c>
      <c r="I20" s="261" t="s">
        <v>3767</v>
      </c>
      <c r="J20" s="261" t="s">
        <v>667</v>
      </c>
      <c r="K20" s="261">
        <v>2003</v>
      </c>
      <c r="L20" s="261" t="s">
        <v>638</v>
      </c>
      <c r="M20" s="261" t="s">
        <v>638</v>
      </c>
    </row>
    <row r="21" spans="1:20">
      <c r="A21" s="261">
        <v>116755</v>
      </c>
      <c r="B21" s="261" t="s">
        <v>1069</v>
      </c>
      <c r="C21" s="261" t="s">
        <v>240</v>
      </c>
      <c r="D21" s="261" t="s">
        <v>1070</v>
      </c>
      <c r="E21" s="261" t="s">
        <v>664</v>
      </c>
      <c r="H21" s="261" t="s">
        <v>665</v>
      </c>
      <c r="I21" s="261" t="s">
        <v>3767</v>
      </c>
      <c r="J21" s="261" t="s">
        <v>667</v>
      </c>
      <c r="K21" s="261">
        <v>2012</v>
      </c>
      <c r="L21" s="261" t="s">
        <v>640</v>
      </c>
      <c r="M21" s="261" t="s">
        <v>640</v>
      </c>
    </row>
    <row r="22" spans="1:20">
      <c r="A22" s="261">
        <v>116784</v>
      </c>
      <c r="B22" s="261" t="s">
        <v>3775</v>
      </c>
      <c r="C22" s="261" t="s">
        <v>86</v>
      </c>
      <c r="D22" s="261" t="s">
        <v>2511</v>
      </c>
      <c r="I22" s="261" t="s">
        <v>3767</v>
      </c>
    </row>
    <row r="23" spans="1:20">
      <c r="A23" s="261">
        <v>116825</v>
      </c>
      <c r="B23" s="261" t="s">
        <v>1071</v>
      </c>
      <c r="C23" s="261" t="s">
        <v>141</v>
      </c>
      <c r="D23" s="261" t="s">
        <v>342</v>
      </c>
      <c r="E23" s="261" t="s">
        <v>664</v>
      </c>
      <c r="F23" s="261">
        <v>31052</v>
      </c>
      <c r="G23" s="261" t="s">
        <v>693</v>
      </c>
      <c r="H23" s="261" t="s">
        <v>665</v>
      </c>
      <c r="I23" s="261" t="s">
        <v>3767</v>
      </c>
      <c r="J23" s="261" t="s">
        <v>667</v>
      </c>
      <c r="K23" s="261">
        <v>2010</v>
      </c>
      <c r="L23" s="261" t="s">
        <v>638</v>
      </c>
      <c r="M23" s="261" t="s">
        <v>638</v>
      </c>
    </row>
    <row r="24" spans="1:20">
      <c r="A24" s="261">
        <v>116831</v>
      </c>
      <c r="B24" s="261" t="s">
        <v>1072</v>
      </c>
      <c r="C24" s="261" t="s">
        <v>84</v>
      </c>
      <c r="D24" s="261" t="s">
        <v>1073</v>
      </c>
      <c r="E24" s="261" t="s">
        <v>664</v>
      </c>
      <c r="F24" s="261">
        <v>33157</v>
      </c>
      <c r="G24" s="261" t="s">
        <v>716</v>
      </c>
      <c r="H24" s="261" t="s">
        <v>665</v>
      </c>
      <c r="I24" s="261" t="s">
        <v>3767</v>
      </c>
      <c r="J24" s="261" t="s">
        <v>667</v>
      </c>
      <c r="K24" s="261">
        <v>2008</v>
      </c>
      <c r="L24" s="261" t="s">
        <v>640</v>
      </c>
      <c r="M24" s="261" t="s">
        <v>640</v>
      </c>
      <c r="R24" s="261">
        <v>385</v>
      </c>
      <c r="S24" s="261" t="s">
        <v>3813</v>
      </c>
      <c r="T24" s="261">
        <v>13000</v>
      </c>
    </row>
    <row r="25" spans="1:20">
      <c r="A25" s="261">
        <v>117189</v>
      </c>
      <c r="B25" s="261" t="s">
        <v>1076</v>
      </c>
      <c r="C25" s="261" t="s">
        <v>1077</v>
      </c>
      <c r="D25" s="261" t="s">
        <v>432</v>
      </c>
      <c r="E25" s="261" t="s">
        <v>664</v>
      </c>
      <c r="F25" s="261">
        <v>34601</v>
      </c>
      <c r="G25" s="261" t="s">
        <v>638</v>
      </c>
      <c r="H25" s="261" t="s">
        <v>665</v>
      </c>
      <c r="I25" s="261" t="s">
        <v>3767</v>
      </c>
      <c r="J25" s="261" t="s">
        <v>639</v>
      </c>
      <c r="K25" s="261">
        <v>2012</v>
      </c>
      <c r="L25" s="261" t="s">
        <v>638</v>
      </c>
      <c r="M25" s="261" t="s">
        <v>638</v>
      </c>
    </row>
    <row r="26" spans="1:20">
      <c r="A26" s="261">
        <v>117482</v>
      </c>
      <c r="B26" s="261" t="s">
        <v>1078</v>
      </c>
      <c r="C26" s="261" t="s">
        <v>123</v>
      </c>
      <c r="D26" s="261" t="s">
        <v>442</v>
      </c>
      <c r="E26" s="261" t="s">
        <v>664</v>
      </c>
      <c r="F26" s="261">
        <v>32219</v>
      </c>
      <c r="G26" s="261" t="s">
        <v>697</v>
      </c>
      <c r="H26" s="261" t="s">
        <v>665</v>
      </c>
      <c r="I26" s="261" t="s">
        <v>3767</v>
      </c>
      <c r="J26" s="261" t="s">
        <v>639</v>
      </c>
      <c r="K26" s="261">
        <v>2007</v>
      </c>
      <c r="L26" s="261" t="s">
        <v>649</v>
      </c>
      <c r="M26" s="261" t="s">
        <v>649</v>
      </c>
    </row>
    <row r="27" spans="1:20">
      <c r="A27" s="261">
        <v>117591</v>
      </c>
      <c r="B27" s="261" t="s">
        <v>1083</v>
      </c>
      <c r="C27" s="261" t="s">
        <v>86</v>
      </c>
      <c r="D27" s="261" t="s">
        <v>473</v>
      </c>
      <c r="E27" s="261" t="s">
        <v>664</v>
      </c>
      <c r="F27" s="261">
        <v>34845</v>
      </c>
      <c r="G27" s="261" t="s">
        <v>3518</v>
      </c>
      <c r="H27" s="261" t="s">
        <v>665</v>
      </c>
      <c r="I27" s="261" t="s">
        <v>3767</v>
      </c>
      <c r="J27" s="261" t="s">
        <v>667</v>
      </c>
      <c r="K27" s="261">
        <v>2011</v>
      </c>
      <c r="L27" s="261" t="s">
        <v>640</v>
      </c>
      <c r="M27" s="261" t="s">
        <v>640</v>
      </c>
    </row>
    <row r="28" spans="1:20">
      <c r="A28" s="261">
        <v>117855</v>
      </c>
      <c r="B28" s="261" t="s">
        <v>3776</v>
      </c>
      <c r="C28" s="261" t="s">
        <v>221</v>
      </c>
      <c r="D28" s="261" t="s">
        <v>1740</v>
      </c>
      <c r="E28" s="261" t="s">
        <v>664</v>
      </c>
      <c r="I28" s="261" t="s">
        <v>3767</v>
      </c>
    </row>
    <row r="29" spans="1:20">
      <c r="A29" s="261">
        <v>118036</v>
      </c>
      <c r="B29" s="261" t="s">
        <v>606</v>
      </c>
      <c r="C29" s="261" t="s">
        <v>118</v>
      </c>
      <c r="D29" s="261" t="s">
        <v>374</v>
      </c>
      <c r="E29" s="261" t="s">
        <v>664</v>
      </c>
      <c r="I29" s="261" t="s">
        <v>3767</v>
      </c>
    </row>
    <row r="30" spans="1:20">
      <c r="A30" s="261">
        <v>118068</v>
      </c>
      <c r="B30" s="261" t="s">
        <v>3777</v>
      </c>
      <c r="C30" s="261" t="s">
        <v>209</v>
      </c>
      <c r="D30" s="261" t="s">
        <v>348</v>
      </c>
      <c r="I30" s="261" t="s">
        <v>3767</v>
      </c>
    </row>
    <row r="31" spans="1:20">
      <c r="A31" s="261">
        <v>118086</v>
      </c>
      <c r="B31" s="261" t="s">
        <v>1097</v>
      </c>
      <c r="C31" s="261" t="s">
        <v>82</v>
      </c>
      <c r="D31" s="261" t="s">
        <v>510</v>
      </c>
      <c r="E31" s="261" t="s">
        <v>663</v>
      </c>
      <c r="F31" s="261">
        <v>31098</v>
      </c>
      <c r="G31" s="261" t="s">
        <v>749</v>
      </c>
      <c r="H31" s="261" t="s">
        <v>665</v>
      </c>
      <c r="I31" s="261" t="s">
        <v>3767</v>
      </c>
      <c r="J31" s="261" t="s">
        <v>667</v>
      </c>
      <c r="K31" s="261">
        <v>2004</v>
      </c>
      <c r="L31" s="261" t="s">
        <v>640</v>
      </c>
      <c r="M31" s="261" t="s">
        <v>640</v>
      </c>
    </row>
    <row r="32" spans="1:20">
      <c r="A32" s="261">
        <v>118155</v>
      </c>
      <c r="B32" s="261" t="s">
        <v>1100</v>
      </c>
      <c r="C32" s="261" t="s">
        <v>248</v>
      </c>
      <c r="D32" s="261" t="s">
        <v>525</v>
      </c>
      <c r="E32" s="261" t="s">
        <v>663</v>
      </c>
      <c r="F32" s="261">
        <v>35431</v>
      </c>
      <c r="G32" s="261" t="s">
        <v>638</v>
      </c>
      <c r="H32" s="261" t="s">
        <v>665</v>
      </c>
      <c r="I32" s="261" t="s">
        <v>3767</v>
      </c>
      <c r="J32" s="261" t="s">
        <v>667</v>
      </c>
      <c r="L32" s="261" t="s">
        <v>693</v>
      </c>
      <c r="M32" s="261" t="s">
        <v>638</v>
      </c>
    </row>
    <row r="33" spans="1:20">
      <c r="A33" s="261">
        <v>118163</v>
      </c>
      <c r="B33" s="261" t="s">
        <v>1104</v>
      </c>
      <c r="C33" s="261" t="s">
        <v>86</v>
      </c>
      <c r="D33" s="261" t="s">
        <v>461</v>
      </c>
      <c r="E33" s="261" t="s">
        <v>664</v>
      </c>
      <c r="F33" s="261">
        <v>33608</v>
      </c>
      <c r="G33" s="261" t="s">
        <v>693</v>
      </c>
      <c r="H33" s="261" t="s">
        <v>665</v>
      </c>
      <c r="I33" s="261" t="s">
        <v>3767</v>
      </c>
      <c r="J33" s="261" t="s">
        <v>814</v>
      </c>
      <c r="K33" s="261">
        <v>2011</v>
      </c>
      <c r="L33" s="261" t="s">
        <v>638</v>
      </c>
      <c r="M33" s="261" t="s">
        <v>638</v>
      </c>
    </row>
    <row r="34" spans="1:20">
      <c r="A34" s="261">
        <v>118178</v>
      </c>
      <c r="B34" s="261" t="s">
        <v>3778</v>
      </c>
      <c r="C34" s="261" t="s">
        <v>248</v>
      </c>
      <c r="D34" s="261" t="s">
        <v>780</v>
      </c>
      <c r="I34" s="261" t="s">
        <v>3767</v>
      </c>
      <c r="R34" s="261">
        <v>610</v>
      </c>
      <c r="S34" s="261" t="s">
        <v>3823</v>
      </c>
      <c r="T34" s="261">
        <v>10000</v>
      </c>
    </row>
    <row r="35" spans="1:20">
      <c r="A35" s="261">
        <v>118209</v>
      </c>
      <c r="B35" s="261" t="s">
        <v>1105</v>
      </c>
      <c r="C35" s="261" t="s">
        <v>138</v>
      </c>
      <c r="D35" s="261" t="s">
        <v>395</v>
      </c>
      <c r="E35" s="261" t="s">
        <v>663</v>
      </c>
      <c r="F35" s="261">
        <v>30317</v>
      </c>
      <c r="G35" s="261" t="s">
        <v>638</v>
      </c>
      <c r="H35" s="261" t="s">
        <v>665</v>
      </c>
      <c r="I35" s="261" t="s">
        <v>3767</v>
      </c>
      <c r="J35" s="261" t="s">
        <v>667</v>
      </c>
      <c r="K35" s="261">
        <v>2014</v>
      </c>
      <c r="L35" s="261" t="s">
        <v>733</v>
      </c>
      <c r="M35" s="261" t="s">
        <v>649</v>
      </c>
    </row>
    <row r="36" spans="1:20">
      <c r="A36" s="261">
        <v>118215</v>
      </c>
      <c r="B36" s="261" t="s">
        <v>1106</v>
      </c>
      <c r="C36" s="261" t="s">
        <v>132</v>
      </c>
      <c r="D36" s="261" t="s">
        <v>1107</v>
      </c>
      <c r="E36" s="261" t="s">
        <v>663</v>
      </c>
      <c r="H36" s="261" t="s">
        <v>812</v>
      </c>
      <c r="I36" s="261" t="s">
        <v>3767</v>
      </c>
      <c r="J36" s="261" t="s">
        <v>667</v>
      </c>
      <c r="K36" s="261">
        <v>2004</v>
      </c>
      <c r="L36" s="261" t="s">
        <v>638</v>
      </c>
      <c r="M36" s="261" t="s">
        <v>612</v>
      </c>
    </row>
    <row r="37" spans="1:20">
      <c r="A37" s="261">
        <v>118280</v>
      </c>
      <c r="B37" s="261" t="s">
        <v>3779</v>
      </c>
      <c r="C37" s="261" t="s">
        <v>1240</v>
      </c>
      <c r="D37" s="261" t="s">
        <v>476</v>
      </c>
      <c r="I37" s="261" t="s">
        <v>3767</v>
      </c>
    </row>
    <row r="38" spans="1:20">
      <c r="A38" s="261">
        <v>118348</v>
      </c>
      <c r="B38" s="261" t="s">
        <v>1111</v>
      </c>
      <c r="C38" s="261" t="s">
        <v>89</v>
      </c>
      <c r="D38" s="261" t="s">
        <v>1112</v>
      </c>
      <c r="E38" s="261" t="s">
        <v>663</v>
      </c>
      <c r="H38" s="261" t="s">
        <v>665</v>
      </c>
      <c r="I38" s="261" t="s">
        <v>3767</v>
      </c>
      <c r="J38" s="261" t="s">
        <v>814</v>
      </c>
      <c r="K38" s="261">
        <v>2014</v>
      </c>
      <c r="L38" s="261" t="s">
        <v>638</v>
      </c>
      <c r="M38" s="261" t="s">
        <v>638</v>
      </c>
    </row>
    <row r="39" spans="1:20">
      <c r="A39" s="261">
        <v>118394</v>
      </c>
      <c r="B39" s="261" t="s">
        <v>1115</v>
      </c>
      <c r="C39" s="261" t="s">
        <v>82</v>
      </c>
      <c r="D39" s="261" t="s">
        <v>375</v>
      </c>
      <c r="E39" s="261" t="s">
        <v>664</v>
      </c>
      <c r="F39" s="261">
        <v>33100</v>
      </c>
      <c r="G39" s="261" t="s">
        <v>638</v>
      </c>
      <c r="H39" s="261" t="s">
        <v>665</v>
      </c>
      <c r="I39" s="261" t="s">
        <v>3767</v>
      </c>
      <c r="J39" s="261" t="s">
        <v>667</v>
      </c>
      <c r="K39" s="261">
        <v>2009</v>
      </c>
      <c r="L39" s="261" t="s">
        <v>640</v>
      </c>
      <c r="M39" s="261" t="s">
        <v>638</v>
      </c>
    </row>
    <row r="40" spans="1:20">
      <c r="A40" s="261">
        <v>118420</v>
      </c>
      <c r="B40" s="261" t="s">
        <v>1117</v>
      </c>
      <c r="C40" s="261" t="s">
        <v>84</v>
      </c>
      <c r="D40" s="261" t="s">
        <v>443</v>
      </c>
      <c r="E40" s="261" t="s">
        <v>663</v>
      </c>
      <c r="H40" s="261" t="s">
        <v>665</v>
      </c>
      <c r="I40" s="261" t="s">
        <v>3767</v>
      </c>
      <c r="M40" s="261" t="s">
        <v>647</v>
      </c>
    </row>
    <row r="41" spans="1:20">
      <c r="A41" s="261">
        <v>118423</v>
      </c>
      <c r="B41" s="261" t="s">
        <v>3780</v>
      </c>
      <c r="C41" s="261" t="s">
        <v>3781</v>
      </c>
      <c r="D41" s="261" t="s">
        <v>436</v>
      </c>
      <c r="I41" s="261" t="s">
        <v>3767</v>
      </c>
      <c r="R41" s="261">
        <v>656</v>
      </c>
      <c r="S41" s="261">
        <v>43863</v>
      </c>
      <c r="T41" s="261">
        <v>10000</v>
      </c>
    </row>
    <row r="42" spans="1:20">
      <c r="A42" s="261">
        <v>118439</v>
      </c>
      <c r="B42" s="261" t="s">
        <v>1118</v>
      </c>
      <c r="C42" s="261" t="s">
        <v>132</v>
      </c>
      <c r="D42" s="261" t="s">
        <v>1119</v>
      </c>
      <c r="E42" s="261" t="s">
        <v>664</v>
      </c>
      <c r="H42" s="261" t="s">
        <v>665</v>
      </c>
      <c r="I42" s="261" t="s">
        <v>3767</v>
      </c>
      <c r="M42" s="261" t="s">
        <v>640</v>
      </c>
    </row>
    <row r="43" spans="1:20">
      <c r="A43" s="261">
        <v>118496</v>
      </c>
      <c r="B43" s="261" t="s">
        <v>1121</v>
      </c>
      <c r="C43" s="261" t="s">
        <v>259</v>
      </c>
      <c r="D43" s="261" t="s">
        <v>563</v>
      </c>
      <c r="E43" s="261" t="s">
        <v>664</v>
      </c>
      <c r="H43" s="261" t="s">
        <v>665</v>
      </c>
      <c r="I43" s="261" t="s">
        <v>3767</v>
      </c>
      <c r="J43" s="261" t="s">
        <v>667</v>
      </c>
      <c r="K43" s="261">
        <v>2012</v>
      </c>
      <c r="L43" s="261" t="s">
        <v>638</v>
      </c>
      <c r="M43" s="261" t="s">
        <v>638</v>
      </c>
    </row>
    <row r="44" spans="1:20">
      <c r="A44" s="261">
        <v>118588</v>
      </c>
      <c r="B44" s="261" t="s">
        <v>3782</v>
      </c>
      <c r="C44" s="261" t="s">
        <v>108</v>
      </c>
      <c r="D44" s="261" t="s">
        <v>407</v>
      </c>
      <c r="E44" s="261" t="s">
        <v>663</v>
      </c>
      <c r="H44" s="261" t="s">
        <v>665</v>
      </c>
      <c r="I44" s="261" t="s">
        <v>3767</v>
      </c>
    </row>
    <row r="45" spans="1:20">
      <c r="A45" s="261">
        <v>118591</v>
      </c>
      <c r="B45" s="261" t="s">
        <v>1122</v>
      </c>
      <c r="C45" s="261" t="s">
        <v>123</v>
      </c>
      <c r="D45" s="261" t="s">
        <v>512</v>
      </c>
      <c r="E45" s="261" t="s">
        <v>664</v>
      </c>
      <c r="F45" s="261">
        <v>35435</v>
      </c>
      <c r="G45" s="261" t="s">
        <v>693</v>
      </c>
      <c r="H45" s="261" t="s">
        <v>665</v>
      </c>
      <c r="I45" s="261" t="s">
        <v>3767</v>
      </c>
      <c r="J45" s="261" t="s">
        <v>667</v>
      </c>
      <c r="K45" s="261">
        <v>2014</v>
      </c>
      <c r="L45" s="261" t="s">
        <v>640</v>
      </c>
      <c r="M45" s="261" t="s">
        <v>640</v>
      </c>
    </row>
    <row r="46" spans="1:20">
      <c r="A46" s="261">
        <v>118612</v>
      </c>
      <c r="B46" s="261" t="s">
        <v>1123</v>
      </c>
      <c r="C46" s="261" t="s">
        <v>1124</v>
      </c>
      <c r="D46" s="261" t="s">
        <v>1125</v>
      </c>
      <c r="E46" s="261" t="s">
        <v>663</v>
      </c>
      <c r="H46" s="261" t="s">
        <v>665</v>
      </c>
      <c r="I46" s="261" t="s">
        <v>3767</v>
      </c>
      <c r="J46" s="261" t="s">
        <v>639</v>
      </c>
      <c r="K46" s="261">
        <v>2008</v>
      </c>
      <c r="L46" s="261" t="s">
        <v>638</v>
      </c>
      <c r="M46" s="261" t="s">
        <v>650</v>
      </c>
    </row>
    <row r="47" spans="1:20">
      <c r="A47" s="261">
        <v>118634</v>
      </c>
      <c r="B47" s="261" t="s">
        <v>1126</v>
      </c>
      <c r="C47" s="261" t="s">
        <v>1127</v>
      </c>
      <c r="D47" s="261" t="s">
        <v>399</v>
      </c>
      <c r="E47" s="261" t="s">
        <v>664</v>
      </c>
      <c r="F47" s="261">
        <v>32876</v>
      </c>
      <c r="G47" s="261" t="s">
        <v>638</v>
      </c>
      <c r="H47" s="261" t="s">
        <v>665</v>
      </c>
      <c r="I47" s="261" t="s">
        <v>3767</v>
      </c>
      <c r="J47" s="261" t="s">
        <v>639</v>
      </c>
      <c r="K47" s="261">
        <v>2008</v>
      </c>
      <c r="L47" s="261" t="s">
        <v>693</v>
      </c>
      <c r="M47" s="261" t="s">
        <v>638</v>
      </c>
    </row>
    <row r="48" spans="1:20">
      <c r="A48" s="261">
        <v>118638</v>
      </c>
      <c r="B48" s="261" t="s">
        <v>1128</v>
      </c>
      <c r="C48" s="261" t="s">
        <v>225</v>
      </c>
      <c r="D48" s="261" t="s">
        <v>1129</v>
      </c>
      <c r="E48" s="261" t="s">
        <v>664</v>
      </c>
      <c r="F48" s="261">
        <v>34335</v>
      </c>
      <c r="G48" s="261" t="s">
        <v>3520</v>
      </c>
      <c r="H48" s="261" t="s">
        <v>665</v>
      </c>
      <c r="I48" s="261" t="s">
        <v>3767</v>
      </c>
      <c r="J48" s="261" t="s">
        <v>639</v>
      </c>
      <c r="M48" s="261" t="s">
        <v>640</v>
      </c>
    </row>
    <row r="49" spans="1:13">
      <c r="A49" s="261">
        <v>118668</v>
      </c>
      <c r="B49" s="261" t="s">
        <v>1131</v>
      </c>
      <c r="C49" s="261" t="s">
        <v>188</v>
      </c>
      <c r="D49" s="261" t="s">
        <v>355</v>
      </c>
      <c r="E49" s="261" t="s">
        <v>664</v>
      </c>
      <c r="G49" s="261" t="s">
        <v>693</v>
      </c>
      <c r="H49" s="261" t="s">
        <v>665</v>
      </c>
      <c r="I49" s="261" t="s">
        <v>3767</v>
      </c>
      <c r="J49" s="261" t="s">
        <v>639</v>
      </c>
      <c r="M49" s="261" t="s">
        <v>640</v>
      </c>
    </row>
    <row r="50" spans="1:13">
      <c r="A50" s="261">
        <v>118733</v>
      </c>
      <c r="B50" s="261" t="s">
        <v>1133</v>
      </c>
      <c r="C50" s="261" t="s">
        <v>150</v>
      </c>
      <c r="D50" s="261" t="s">
        <v>463</v>
      </c>
      <c r="E50" s="261" t="s">
        <v>663</v>
      </c>
      <c r="H50" s="261" t="s">
        <v>812</v>
      </c>
      <c r="I50" s="261" t="s">
        <v>3767</v>
      </c>
      <c r="M50" s="261" t="s">
        <v>612</v>
      </c>
    </row>
    <row r="51" spans="1:13">
      <c r="A51" s="261">
        <v>118749</v>
      </c>
      <c r="B51" s="261" t="s">
        <v>1134</v>
      </c>
      <c r="C51" s="261" t="s">
        <v>117</v>
      </c>
      <c r="D51" s="261" t="s">
        <v>573</v>
      </c>
      <c r="E51" s="261" t="s">
        <v>663</v>
      </c>
      <c r="H51" s="261" t="s">
        <v>665</v>
      </c>
      <c r="I51" s="261" t="s">
        <v>3767</v>
      </c>
      <c r="M51" s="261" t="s">
        <v>649</v>
      </c>
    </row>
    <row r="52" spans="1:13">
      <c r="A52" s="261">
        <v>118777</v>
      </c>
      <c r="B52" s="261" t="s">
        <v>1135</v>
      </c>
      <c r="C52" s="261" t="s">
        <v>212</v>
      </c>
      <c r="D52" s="261" t="s">
        <v>388</v>
      </c>
      <c r="E52" s="261" t="s">
        <v>664</v>
      </c>
      <c r="F52" s="261">
        <v>34486</v>
      </c>
      <c r="G52" s="261" t="s">
        <v>3521</v>
      </c>
      <c r="H52" s="261" t="s">
        <v>665</v>
      </c>
      <c r="I52" s="261" t="s">
        <v>3767</v>
      </c>
      <c r="J52" s="261" t="s">
        <v>667</v>
      </c>
      <c r="K52" s="261">
        <v>2012</v>
      </c>
      <c r="L52" s="261" t="s">
        <v>638</v>
      </c>
      <c r="M52" s="261" t="s">
        <v>638</v>
      </c>
    </row>
    <row r="53" spans="1:13">
      <c r="A53" s="261">
        <v>118778</v>
      </c>
      <c r="B53" s="261" t="s">
        <v>1136</v>
      </c>
      <c r="C53" s="261" t="s">
        <v>84</v>
      </c>
      <c r="D53" s="261" t="s">
        <v>344</v>
      </c>
      <c r="E53" s="261" t="s">
        <v>663</v>
      </c>
      <c r="F53" s="261">
        <v>35065</v>
      </c>
      <c r="G53" s="261" t="s">
        <v>659</v>
      </c>
      <c r="H53" s="261" t="s">
        <v>665</v>
      </c>
      <c r="I53" s="261" t="s">
        <v>3767</v>
      </c>
      <c r="J53" s="261" t="s">
        <v>639</v>
      </c>
      <c r="K53" s="261">
        <v>2014</v>
      </c>
      <c r="L53" s="261" t="s">
        <v>659</v>
      </c>
      <c r="M53" s="261" t="s">
        <v>659</v>
      </c>
    </row>
    <row r="54" spans="1:13">
      <c r="A54" s="261">
        <v>118807</v>
      </c>
      <c r="B54" s="261" t="s">
        <v>1139</v>
      </c>
      <c r="C54" s="261" t="s">
        <v>1140</v>
      </c>
      <c r="D54" s="261" t="s">
        <v>351</v>
      </c>
      <c r="E54" s="261" t="s">
        <v>664</v>
      </c>
      <c r="F54" s="261">
        <v>35278</v>
      </c>
      <c r="G54" s="261" t="s">
        <v>693</v>
      </c>
      <c r="H54" s="261" t="s">
        <v>665</v>
      </c>
      <c r="I54" s="261" t="s">
        <v>3767</v>
      </c>
      <c r="J54" s="261" t="s">
        <v>639</v>
      </c>
      <c r="K54" s="261">
        <v>2014</v>
      </c>
      <c r="L54" s="261" t="s">
        <v>693</v>
      </c>
      <c r="M54" s="261" t="s">
        <v>652</v>
      </c>
    </row>
    <row r="55" spans="1:13">
      <c r="A55" s="261">
        <v>118827</v>
      </c>
      <c r="B55" s="261" t="s">
        <v>1143</v>
      </c>
      <c r="C55" s="261" t="s">
        <v>251</v>
      </c>
      <c r="D55" s="261" t="s">
        <v>499</v>
      </c>
      <c r="E55" s="261" t="s">
        <v>664</v>
      </c>
      <c r="H55" s="261" t="s">
        <v>665</v>
      </c>
      <c r="I55" s="261" t="s">
        <v>3767</v>
      </c>
      <c r="J55" s="261" t="s">
        <v>667</v>
      </c>
      <c r="L55" s="261" t="s">
        <v>638</v>
      </c>
      <c r="M55" s="261" t="s">
        <v>638</v>
      </c>
    </row>
    <row r="56" spans="1:13">
      <c r="A56" s="261">
        <v>118847</v>
      </c>
      <c r="B56" s="261" t="s">
        <v>1144</v>
      </c>
      <c r="C56" s="261" t="s">
        <v>82</v>
      </c>
      <c r="D56" s="261" t="s">
        <v>388</v>
      </c>
      <c r="E56" s="261" t="s">
        <v>664</v>
      </c>
      <c r="F56" s="261">
        <v>35796</v>
      </c>
      <c r="G56" s="261" t="s">
        <v>746</v>
      </c>
      <c r="H56" s="261" t="s">
        <v>665</v>
      </c>
      <c r="I56" s="261" t="s">
        <v>3767</v>
      </c>
      <c r="J56" s="261" t="s">
        <v>667</v>
      </c>
      <c r="K56" s="261">
        <v>2015</v>
      </c>
      <c r="L56" s="261" t="s">
        <v>640</v>
      </c>
      <c r="M56" s="261" t="s">
        <v>640</v>
      </c>
    </row>
    <row r="57" spans="1:13">
      <c r="A57" s="261">
        <v>118879</v>
      </c>
      <c r="B57" s="261" t="s">
        <v>1145</v>
      </c>
      <c r="C57" s="261" t="s">
        <v>1146</v>
      </c>
      <c r="D57" s="261" t="s">
        <v>1147</v>
      </c>
      <c r="E57" s="261" t="s">
        <v>664</v>
      </c>
      <c r="H57" s="261" t="s">
        <v>665</v>
      </c>
      <c r="I57" s="261" t="s">
        <v>3767</v>
      </c>
      <c r="J57" s="261" t="s">
        <v>667</v>
      </c>
      <c r="K57" s="261">
        <v>2009</v>
      </c>
      <c r="L57" s="261" t="s">
        <v>638</v>
      </c>
      <c r="M57" s="261" t="s">
        <v>638</v>
      </c>
    </row>
    <row r="58" spans="1:13">
      <c r="A58" s="261">
        <v>118915</v>
      </c>
      <c r="B58" s="261" t="s">
        <v>3783</v>
      </c>
      <c r="C58" s="261" t="s">
        <v>3784</v>
      </c>
      <c r="D58" s="261" t="s">
        <v>379</v>
      </c>
      <c r="E58" s="261" t="s">
        <v>664</v>
      </c>
      <c r="I58" s="261" t="s">
        <v>3767</v>
      </c>
    </row>
    <row r="59" spans="1:13">
      <c r="A59" s="261">
        <v>118931</v>
      </c>
      <c r="B59" s="261" t="s">
        <v>1150</v>
      </c>
      <c r="C59" s="261" t="s">
        <v>90</v>
      </c>
      <c r="D59" s="261" t="s">
        <v>889</v>
      </c>
      <c r="E59" s="261" t="s">
        <v>664</v>
      </c>
      <c r="F59" s="261">
        <v>27004</v>
      </c>
      <c r="G59" s="261" t="s">
        <v>733</v>
      </c>
      <c r="H59" s="261" t="s">
        <v>665</v>
      </c>
      <c r="I59" s="261" t="s">
        <v>3767</v>
      </c>
      <c r="J59" s="261" t="s">
        <v>639</v>
      </c>
      <c r="M59" s="261" t="s">
        <v>658</v>
      </c>
    </row>
    <row r="60" spans="1:13">
      <c r="A60" s="261">
        <v>118940</v>
      </c>
      <c r="B60" s="261" t="s">
        <v>1152</v>
      </c>
      <c r="C60" s="261" t="s">
        <v>170</v>
      </c>
      <c r="D60" s="261" t="s">
        <v>415</v>
      </c>
      <c r="E60" s="261" t="s">
        <v>664</v>
      </c>
      <c r="H60" s="261" t="s">
        <v>665</v>
      </c>
      <c r="I60" s="261" t="s">
        <v>3767</v>
      </c>
      <c r="J60" s="261" t="s">
        <v>667</v>
      </c>
      <c r="K60" s="261">
        <v>2010</v>
      </c>
      <c r="L60" s="261" t="s">
        <v>638</v>
      </c>
      <c r="M60" s="261" t="s">
        <v>638</v>
      </c>
    </row>
    <row r="61" spans="1:13">
      <c r="A61" s="261">
        <v>118963</v>
      </c>
      <c r="B61" s="261" t="s">
        <v>1157</v>
      </c>
      <c r="C61" s="261" t="s">
        <v>550</v>
      </c>
      <c r="D61" s="261" t="s">
        <v>366</v>
      </c>
      <c r="E61" s="261" t="s">
        <v>663</v>
      </c>
      <c r="F61" s="261">
        <v>27435</v>
      </c>
      <c r="G61" s="261" t="s">
        <v>638</v>
      </c>
      <c r="H61" s="261" t="s">
        <v>665</v>
      </c>
      <c r="I61" s="261" t="s">
        <v>3767</v>
      </c>
      <c r="J61" s="261" t="s">
        <v>667</v>
      </c>
      <c r="K61" s="261">
        <v>1994</v>
      </c>
      <c r="L61" s="261" t="s">
        <v>638</v>
      </c>
      <c r="M61" s="261" t="s">
        <v>638</v>
      </c>
    </row>
    <row r="62" spans="1:13">
      <c r="A62" s="261">
        <v>118969</v>
      </c>
      <c r="B62" s="261" t="s">
        <v>1158</v>
      </c>
      <c r="C62" s="261" t="s">
        <v>221</v>
      </c>
      <c r="D62" s="261" t="s">
        <v>420</v>
      </c>
      <c r="E62" s="261" t="s">
        <v>664</v>
      </c>
      <c r="H62" s="261" t="s">
        <v>665</v>
      </c>
      <c r="I62" s="261" t="s">
        <v>3767</v>
      </c>
      <c r="M62" s="261" t="s">
        <v>640</v>
      </c>
    </row>
    <row r="63" spans="1:13">
      <c r="A63" s="261">
        <v>119017</v>
      </c>
      <c r="B63" s="261" t="s">
        <v>1160</v>
      </c>
      <c r="C63" s="261" t="s">
        <v>112</v>
      </c>
      <c r="D63" s="261">
        <v>0</v>
      </c>
      <c r="E63" s="261" t="s">
        <v>664</v>
      </c>
      <c r="H63" s="261" t="s">
        <v>665</v>
      </c>
      <c r="I63" s="261" t="s">
        <v>3767</v>
      </c>
      <c r="M63" s="261" t="s">
        <v>638</v>
      </c>
    </row>
    <row r="64" spans="1:13">
      <c r="A64" s="261">
        <v>119051</v>
      </c>
      <c r="B64" s="261" t="s">
        <v>3785</v>
      </c>
      <c r="C64" s="261" t="s">
        <v>980</v>
      </c>
      <c r="D64" s="261" t="s">
        <v>409</v>
      </c>
      <c r="I64" s="261" t="s">
        <v>3767</v>
      </c>
    </row>
    <row r="65" spans="1:20">
      <c r="A65" s="261">
        <v>119076</v>
      </c>
      <c r="B65" s="261" t="s">
        <v>1161</v>
      </c>
      <c r="C65" s="261" t="s">
        <v>206</v>
      </c>
      <c r="D65" s="261" t="s">
        <v>436</v>
      </c>
      <c r="E65" s="261" t="s">
        <v>664</v>
      </c>
      <c r="F65" s="261">
        <v>34608</v>
      </c>
      <c r="G65" s="261" t="s">
        <v>638</v>
      </c>
      <c r="H65" s="261" t="s">
        <v>665</v>
      </c>
      <c r="I65" s="261" t="s">
        <v>3767</v>
      </c>
      <c r="J65" s="261" t="s">
        <v>639</v>
      </c>
      <c r="K65" s="261">
        <v>2011</v>
      </c>
      <c r="L65" s="261" t="s">
        <v>638</v>
      </c>
      <c r="M65" s="261" t="s">
        <v>649</v>
      </c>
    </row>
    <row r="66" spans="1:20">
      <c r="A66" s="261">
        <v>119092</v>
      </c>
      <c r="B66" s="261" t="s">
        <v>3786</v>
      </c>
      <c r="C66" s="261" t="s">
        <v>3787</v>
      </c>
      <c r="D66" s="261" t="s">
        <v>3788</v>
      </c>
      <c r="I66" s="261" t="s">
        <v>3767</v>
      </c>
    </row>
    <row r="67" spans="1:20">
      <c r="A67" s="261">
        <v>119106</v>
      </c>
      <c r="B67" s="261" t="s">
        <v>1162</v>
      </c>
      <c r="C67" s="261" t="s">
        <v>153</v>
      </c>
      <c r="D67" s="261" t="s">
        <v>399</v>
      </c>
      <c r="E67" s="261" t="s">
        <v>663</v>
      </c>
      <c r="F67" s="261">
        <v>33803</v>
      </c>
      <c r="G67" s="261" t="s">
        <v>797</v>
      </c>
      <c r="H67" s="261" t="s">
        <v>665</v>
      </c>
      <c r="I67" s="261" t="s">
        <v>3767</v>
      </c>
      <c r="J67" s="261" t="s">
        <v>639</v>
      </c>
      <c r="K67" s="261">
        <v>2012</v>
      </c>
      <c r="L67" s="261" t="s">
        <v>638</v>
      </c>
      <c r="M67" s="261" t="s">
        <v>657</v>
      </c>
    </row>
    <row r="68" spans="1:20">
      <c r="A68" s="261">
        <v>119181</v>
      </c>
      <c r="B68" s="261" t="s">
        <v>1169</v>
      </c>
      <c r="C68" s="261" t="s">
        <v>84</v>
      </c>
      <c r="D68" s="261" t="s">
        <v>148</v>
      </c>
      <c r="E68" s="261" t="s">
        <v>664</v>
      </c>
      <c r="H68" s="261" t="s">
        <v>665</v>
      </c>
      <c r="I68" s="261" t="s">
        <v>3767</v>
      </c>
      <c r="J68" s="261" t="s">
        <v>667</v>
      </c>
      <c r="K68" s="261">
        <v>2014</v>
      </c>
      <c r="L68" s="261" t="s">
        <v>658</v>
      </c>
      <c r="M68" s="261" t="s">
        <v>659</v>
      </c>
    </row>
    <row r="69" spans="1:20">
      <c r="A69" s="261">
        <v>119234</v>
      </c>
      <c r="B69" s="261" t="s">
        <v>1178</v>
      </c>
      <c r="C69" s="261" t="s">
        <v>1179</v>
      </c>
      <c r="D69" s="261" t="s">
        <v>1180</v>
      </c>
      <c r="E69" s="261" t="s">
        <v>663</v>
      </c>
      <c r="F69" s="261">
        <v>28363</v>
      </c>
      <c r="G69" s="261" t="s">
        <v>697</v>
      </c>
      <c r="H69" s="261" t="s">
        <v>665</v>
      </c>
      <c r="I69" s="261" t="s">
        <v>3767</v>
      </c>
      <c r="J69" s="261" t="s">
        <v>667</v>
      </c>
      <c r="K69" s="261">
        <v>2000</v>
      </c>
      <c r="L69" s="261" t="s">
        <v>764</v>
      </c>
      <c r="M69" s="261" t="s">
        <v>649</v>
      </c>
    </row>
    <row r="70" spans="1:20">
      <c r="A70" s="261">
        <v>119250</v>
      </c>
      <c r="B70" s="261" t="s">
        <v>1183</v>
      </c>
      <c r="C70" s="261" t="s">
        <v>976</v>
      </c>
      <c r="D70" s="261" t="s">
        <v>533</v>
      </c>
      <c r="E70" s="261" t="s">
        <v>663</v>
      </c>
      <c r="F70" s="261">
        <v>21552</v>
      </c>
      <c r="G70" s="261" t="s">
        <v>638</v>
      </c>
      <c r="H70" s="261" t="s">
        <v>665</v>
      </c>
      <c r="I70" s="261" t="s">
        <v>3767</v>
      </c>
      <c r="J70" s="261" t="s">
        <v>667</v>
      </c>
      <c r="K70" s="261">
        <v>1987</v>
      </c>
      <c r="L70" s="261" t="s">
        <v>638</v>
      </c>
      <c r="M70" s="261" t="s">
        <v>638</v>
      </c>
    </row>
    <row r="71" spans="1:20">
      <c r="A71" s="261">
        <v>119326</v>
      </c>
      <c r="B71" s="261" t="s">
        <v>1186</v>
      </c>
      <c r="C71" s="261" t="s">
        <v>118</v>
      </c>
      <c r="D71" s="261" t="s">
        <v>412</v>
      </c>
      <c r="E71" s="261" t="s">
        <v>663</v>
      </c>
      <c r="F71" s="261">
        <v>32193</v>
      </c>
      <c r="G71" s="261" t="s">
        <v>3527</v>
      </c>
      <c r="H71" s="261" t="s">
        <v>665</v>
      </c>
      <c r="I71" s="261" t="s">
        <v>3767</v>
      </c>
      <c r="J71" s="261" t="s">
        <v>639</v>
      </c>
      <c r="K71" s="261">
        <v>2007</v>
      </c>
      <c r="L71" s="261" t="s">
        <v>660</v>
      </c>
      <c r="M71" s="261" t="s">
        <v>660</v>
      </c>
    </row>
    <row r="72" spans="1:20">
      <c r="A72" s="261">
        <v>119388</v>
      </c>
      <c r="B72" s="261" t="s">
        <v>1189</v>
      </c>
      <c r="C72" s="261" t="s">
        <v>446</v>
      </c>
      <c r="D72" s="261" t="s">
        <v>465</v>
      </c>
      <c r="E72" s="261" t="s">
        <v>664</v>
      </c>
      <c r="F72" s="261">
        <v>32361</v>
      </c>
      <c r="G72" s="261" t="s">
        <v>638</v>
      </c>
      <c r="H72" s="261" t="s">
        <v>665</v>
      </c>
      <c r="I72" s="261" t="s">
        <v>3767</v>
      </c>
      <c r="J72" s="261" t="s">
        <v>667</v>
      </c>
      <c r="K72" s="261">
        <v>2012</v>
      </c>
      <c r="L72" s="261" t="s">
        <v>638</v>
      </c>
      <c r="M72" s="261" t="s">
        <v>638</v>
      </c>
    </row>
    <row r="73" spans="1:20">
      <c r="A73" s="261">
        <v>119395</v>
      </c>
      <c r="B73" s="261" t="s">
        <v>1190</v>
      </c>
      <c r="C73" s="261" t="s">
        <v>259</v>
      </c>
      <c r="D73" s="261" t="s">
        <v>1191</v>
      </c>
      <c r="E73" s="261" t="s">
        <v>664</v>
      </c>
      <c r="F73" s="261">
        <v>35494</v>
      </c>
      <c r="G73" s="261" t="s">
        <v>3529</v>
      </c>
      <c r="H73" s="261" t="s">
        <v>665</v>
      </c>
      <c r="I73" s="261" t="s">
        <v>3767</v>
      </c>
      <c r="J73" s="261" t="s">
        <v>639</v>
      </c>
      <c r="K73" s="261">
        <v>2016</v>
      </c>
      <c r="L73" s="261" t="s">
        <v>638</v>
      </c>
      <c r="M73" s="261" t="s">
        <v>640</v>
      </c>
      <c r="R73" s="261">
        <v>53</v>
      </c>
      <c r="S73" s="261">
        <v>43952</v>
      </c>
      <c r="T73" s="261">
        <v>13000</v>
      </c>
    </row>
    <row r="74" spans="1:20">
      <c r="A74" s="261">
        <v>119396</v>
      </c>
      <c r="B74" s="261" t="s">
        <v>1192</v>
      </c>
      <c r="C74" s="261" t="s">
        <v>254</v>
      </c>
      <c r="D74" s="261" t="s">
        <v>371</v>
      </c>
      <c r="E74" s="261" t="s">
        <v>664</v>
      </c>
      <c r="G74" s="261" t="s">
        <v>657</v>
      </c>
      <c r="H74" s="261" t="s">
        <v>665</v>
      </c>
      <c r="I74" s="261" t="s">
        <v>3767</v>
      </c>
      <c r="J74" s="261" t="s">
        <v>667</v>
      </c>
      <c r="K74" s="261">
        <v>2017</v>
      </c>
      <c r="L74" s="261" t="s">
        <v>657</v>
      </c>
      <c r="M74" s="261" t="s">
        <v>657</v>
      </c>
    </row>
    <row r="75" spans="1:20">
      <c r="A75" s="261">
        <v>119418</v>
      </c>
      <c r="B75" s="261" t="s">
        <v>3789</v>
      </c>
      <c r="C75" s="261" t="s">
        <v>1662</v>
      </c>
      <c r="D75" s="261" t="s">
        <v>1935</v>
      </c>
      <c r="I75" s="261" t="s">
        <v>3767</v>
      </c>
    </row>
    <row r="76" spans="1:20">
      <c r="A76" s="261">
        <v>119444</v>
      </c>
      <c r="B76" s="261" t="s">
        <v>1194</v>
      </c>
      <c r="C76" s="261" t="s">
        <v>106</v>
      </c>
      <c r="D76" s="261" t="s">
        <v>1195</v>
      </c>
      <c r="E76" s="261" t="s">
        <v>664</v>
      </c>
      <c r="H76" s="261" t="s">
        <v>665</v>
      </c>
      <c r="I76" s="261" t="s">
        <v>3767</v>
      </c>
      <c r="M76" s="261" t="s">
        <v>640</v>
      </c>
    </row>
    <row r="77" spans="1:20">
      <c r="A77" s="261">
        <v>119448</v>
      </c>
      <c r="B77" s="261" t="s">
        <v>1196</v>
      </c>
      <c r="C77" s="261" t="s">
        <v>952</v>
      </c>
      <c r="D77" s="261" t="s">
        <v>423</v>
      </c>
      <c r="E77" s="261" t="s">
        <v>663</v>
      </c>
      <c r="F77" s="261">
        <v>35161</v>
      </c>
      <c r="G77" s="261" t="s">
        <v>698</v>
      </c>
      <c r="H77" s="261" t="s">
        <v>665</v>
      </c>
      <c r="I77" s="261" t="s">
        <v>3767</v>
      </c>
      <c r="J77" s="261" t="s">
        <v>667</v>
      </c>
      <c r="K77" s="261">
        <v>2014</v>
      </c>
      <c r="L77" s="261" t="s">
        <v>640</v>
      </c>
      <c r="M77" s="261" t="s">
        <v>640</v>
      </c>
      <c r="R77" s="261">
        <v>646</v>
      </c>
      <c r="S77" s="261">
        <v>43863</v>
      </c>
      <c r="T77" s="261">
        <v>14000</v>
      </c>
    </row>
    <row r="78" spans="1:20">
      <c r="A78" s="261">
        <v>119466</v>
      </c>
      <c r="B78" s="261" t="s">
        <v>1200</v>
      </c>
      <c r="C78" s="261" t="s">
        <v>82</v>
      </c>
      <c r="D78" s="261" t="s">
        <v>305</v>
      </c>
      <c r="E78" s="261" t="s">
        <v>664</v>
      </c>
      <c r="H78" s="261" t="s">
        <v>665</v>
      </c>
      <c r="I78" s="261" t="s">
        <v>3767</v>
      </c>
      <c r="J78" s="261" t="s">
        <v>639</v>
      </c>
      <c r="K78" s="261">
        <v>2015</v>
      </c>
      <c r="L78" s="261" t="s">
        <v>638</v>
      </c>
      <c r="M78" s="261" t="s">
        <v>638</v>
      </c>
    </row>
    <row r="79" spans="1:20">
      <c r="A79" s="261">
        <v>119468</v>
      </c>
      <c r="B79" s="261" t="s">
        <v>1201</v>
      </c>
      <c r="C79" s="261" t="s">
        <v>144</v>
      </c>
      <c r="D79" s="261" t="s">
        <v>379</v>
      </c>
      <c r="E79" s="261" t="s">
        <v>664</v>
      </c>
      <c r="F79" s="261">
        <v>35685</v>
      </c>
      <c r="G79" s="261" t="s">
        <v>638</v>
      </c>
      <c r="H79" s="261" t="s">
        <v>665</v>
      </c>
      <c r="I79" s="261" t="s">
        <v>3767</v>
      </c>
      <c r="M79" s="261" t="s">
        <v>650</v>
      </c>
    </row>
    <row r="80" spans="1:20">
      <c r="A80" s="261">
        <v>119480</v>
      </c>
      <c r="B80" s="261" t="s">
        <v>1204</v>
      </c>
      <c r="C80" s="261" t="s">
        <v>1205</v>
      </c>
      <c r="D80" s="261" t="s">
        <v>301</v>
      </c>
      <c r="E80" s="261" t="s">
        <v>664</v>
      </c>
      <c r="F80" s="261">
        <v>34140</v>
      </c>
      <c r="G80" s="261" t="s">
        <v>659</v>
      </c>
      <c r="H80" s="261" t="s">
        <v>812</v>
      </c>
      <c r="I80" s="261" t="s">
        <v>3767</v>
      </c>
      <c r="J80" s="261" t="s">
        <v>639</v>
      </c>
      <c r="K80" s="261">
        <v>2012</v>
      </c>
      <c r="L80" s="261" t="s">
        <v>659</v>
      </c>
      <c r="M80" s="261" t="s">
        <v>612</v>
      </c>
    </row>
    <row r="81" spans="1:20">
      <c r="A81" s="261">
        <v>119547</v>
      </c>
      <c r="B81" s="261" t="s">
        <v>1211</v>
      </c>
      <c r="C81" s="261" t="s">
        <v>113</v>
      </c>
      <c r="D81" s="261" t="s">
        <v>359</v>
      </c>
      <c r="E81" s="261" t="s">
        <v>664</v>
      </c>
      <c r="H81" s="261" t="s">
        <v>665</v>
      </c>
      <c r="I81" s="261" t="s">
        <v>3767</v>
      </c>
      <c r="J81" s="261" t="s">
        <v>667</v>
      </c>
      <c r="L81" s="261" t="s">
        <v>638</v>
      </c>
      <c r="M81" s="261" t="s">
        <v>638</v>
      </c>
    </row>
    <row r="82" spans="1:20">
      <c r="A82" s="261">
        <v>119563</v>
      </c>
      <c r="B82" s="261" t="s">
        <v>1217</v>
      </c>
      <c r="C82" s="261" t="s">
        <v>1218</v>
      </c>
      <c r="D82" s="261" t="s">
        <v>1219</v>
      </c>
      <c r="E82" s="261" t="s">
        <v>664</v>
      </c>
      <c r="H82" s="261" t="s">
        <v>665</v>
      </c>
      <c r="I82" s="261" t="s">
        <v>3767</v>
      </c>
      <c r="J82" s="261" t="s">
        <v>667</v>
      </c>
      <c r="K82" s="261">
        <v>2001</v>
      </c>
      <c r="M82" s="261" t="s">
        <v>640</v>
      </c>
    </row>
    <row r="83" spans="1:20">
      <c r="A83" s="261">
        <v>119572</v>
      </c>
      <c r="B83" s="261" t="s">
        <v>1221</v>
      </c>
      <c r="C83" s="261" t="s">
        <v>84</v>
      </c>
      <c r="D83" s="261" t="s">
        <v>1222</v>
      </c>
      <c r="E83" s="261" t="s">
        <v>664</v>
      </c>
      <c r="F83" s="261">
        <v>35925</v>
      </c>
      <c r="G83" s="261" t="s">
        <v>638</v>
      </c>
      <c r="H83" s="261" t="s">
        <v>665</v>
      </c>
      <c r="I83" s="261" t="s">
        <v>3767</v>
      </c>
      <c r="J83" s="261" t="s">
        <v>639</v>
      </c>
      <c r="K83" s="261">
        <v>2016</v>
      </c>
      <c r="M83" s="261" t="s">
        <v>640</v>
      </c>
    </row>
    <row r="84" spans="1:20">
      <c r="A84" s="261">
        <v>119582</v>
      </c>
      <c r="B84" s="261" t="s">
        <v>1224</v>
      </c>
      <c r="C84" s="261" t="s">
        <v>132</v>
      </c>
      <c r="D84" s="261" t="s">
        <v>367</v>
      </c>
      <c r="E84" s="261" t="s">
        <v>664</v>
      </c>
      <c r="F84" s="261">
        <v>33817</v>
      </c>
      <c r="G84" s="261" t="s">
        <v>745</v>
      </c>
      <c r="H84" s="261" t="s">
        <v>665</v>
      </c>
      <c r="I84" s="261" t="s">
        <v>3767</v>
      </c>
      <c r="J84" s="261" t="s">
        <v>667</v>
      </c>
      <c r="K84" s="261">
        <v>2016</v>
      </c>
      <c r="L84" s="261" t="s">
        <v>638</v>
      </c>
      <c r="M84" s="261" t="s">
        <v>650</v>
      </c>
    </row>
    <row r="85" spans="1:20">
      <c r="A85" s="261">
        <v>119607</v>
      </c>
      <c r="B85" s="261" t="s">
        <v>1227</v>
      </c>
      <c r="C85" s="261" t="s">
        <v>1228</v>
      </c>
      <c r="D85" s="261" t="s">
        <v>560</v>
      </c>
      <c r="E85" s="261" t="s">
        <v>664</v>
      </c>
      <c r="F85" s="261">
        <v>29589</v>
      </c>
      <c r="G85" s="261" t="s">
        <v>638</v>
      </c>
      <c r="H85" s="261" t="s">
        <v>665</v>
      </c>
      <c r="I85" s="261" t="s">
        <v>3767</v>
      </c>
      <c r="J85" s="261" t="s">
        <v>667</v>
      </c>
      <c r="K85" s="261">
        <v>2016</v>
      </c>
      <c r="L85" s="261" t="s">
        <v>638</v>
      </c>
      <c r="M85" s="261" t="s">
        <v>638</v>
      </c>
      <c r="R85" s="261">
        <v>467</v>
      </c>
      <c r="S85" s="261" t="s">
        <v>3814</v>
      </c>
      <c r="T85" s="261">
        <v>15000</v>
      </c>
    </row>
    <row r="86" spans="1:20">
      <c r="A86" s="261">
        <v>119610</v>
      </c>
      <c r="B86" s="261" t="s">
        <v>1229</v>
      </c>
      <c r="C86" s="261" t="s">
        <v>138</v>
      </c>
      <c r="D86" s="261" t="s">
        <v>450</v>
      </c>
      <c r="E86" s="261" t="s">
        <v>664</v>
      </c>
      <c r="F86" s="261">
        <v>35796</v>
      </c>
      <c r="G86" s="261" t="s">
        <v>638</v>
      </c>
      <c r="H86" s="261" t="s">
        <v>665</v>
      </c>
      <c r="I86" s="261" t="s">
        <v>3767</v>
      </c>
      <c r="J86" s="261" t="s">
        <v>667</v>
      </c>
      <c r="K86" s="261">
        <v>2016</v>
      </c>
      <c r="L86" s="261" t="s">
        <v>638</v>
      </c>
      <c r="M86" s="261" t="s">
        <v>638</v>
      </c>
    </row>
    <row r="87" spans="1:20">
      <c r="A87" s="261">
        <v>119637</v>
      </c>
      <c r="B87" s="261" t="s">
        <v>1232</v>
      </c>
      <c r="C87" s="261" t="s">
        <v>1233</v>
      </c>
      <c r="D87" s="261">
        <v>0</v>
      </c>
      <c r="E87" s="261" t="s">
        <v>664</v>
      </c>
      <c r="H87" s="261" t="s">
        <v>665</v>
      </c>
      <c r="I87" s="261" t="s">
        <v>3767</v>
      </c>
      <c r="M87" s="261" t="s">
        <v>649</v>
      </c>
    </row>
    <row r="88" spans="1:20">
      <c r="A88" s="261">
        <v>119665</v>
      </c>
      <c r="B88" s="261" t="s">
        <v>1237</v>
      </c>
      <c r="C88" s="261" t="s">
        <v>112</v>
      </c>
      <c r="D88" s="261" t="s">
        <v>998</v>
      </c>
      <c r="E88" s="261" t="s">
        <v>664</v>
      </c>
      <c r="F88" s="261">
        <v>35243</v>
      </c>
      <c r="G88" s="261" t="s">
        <v>3531</v>
      </c>
      <c r="H88" s="261" t="s">
        <v>665</v>
      </c>
      <c r="I88" s="261" t="s">
        <v>3767</v>
      </c>
      <c r="J88" s="261" t="s">
        <v>667</v>
      </c>
      <c r="K88" s="261">
        <v>2016</v>
      </c>
      <c r="L88" s="261" t="s">
        <v>764</v>
      </c>
      <c r="M88" s="261" t="s">
        <v>649</v>
      </c>
    </row>
    <row r="89" spans="1:20">
      <c r="A89" s="261">
        <v>119674</v>
      </c>
      <c r="B89" s="261" t="s">
        <v>1239</v>
      </c>
      <c r="C89" s="261" t="s">
        <v>1240</v>
      </c>
      <c r="D89" s="261" t="s">
        <v>439</v>
      </c>
      <c r="E89" s="261" t="s">
        <v>664</v>
      </c>
      <c r="H89" s="261" t="s">
        <v>665</v>
      </c>
      <c r="I89" s="261" t="s">
        <v>3767</v>
      </c>
      <c r="J89" s="261" t="s">
        <v>639</v>
      </c>
      <c r="K89" s="261">
        <v>2013</v>
      </c>
      <c r="L89" s="261" t="s">
        <v>638</v>
      </c>
      <c r="M89" s="261" t="s">
        <v>638</v>
      </c>
    </row>
    <row r="90" spans="1:20">
      <c r="A90" s="261">
        <v>119691</v>
      </c>
      <c r="B90" s="261" t="s">
        <v>1241</v>
      </c>
      <c r="C90" s="261" t="s">
        <v>995</v>
      </c>
      <c r="D90" s="261" t="s">
        <v>369</v>
      </c>
      <c r="E90" s="261" t="s">
        <v>664</v>
      </c>
      <c r="F90" s="261">
        <v>32308</v>
      </c>
      <c r="G90" s="261" t="s">
        <v>638</v>
      </c>
      <c r="H90" s="261" t="s">
        <v>665</v>
      </c>
      <c r="I90" s="261" t="s">
        <v>3767</v>
      </c>
      <c r="J90" s="261" t="s">
        <v>639</v>
      </c>
      <c r="K90" s="261">
        <v>2007</v>
      </c>
      <c r="L90" s="261" t="s">
        <v>693</v>
      </c>
      <c r="M90" s="261" t="s">
        <v>650</v>
      </c>
    </row>
    <row r="91" spans="1:20">
      <c r="A91" s="261">
        <v>119696</v>
      </c>
      <c r="B91" s="261" t="s">
        <v>1242</v>
      </c>
      <c r="C91" s="261" t="s">
        <v>244</v>
      </c>
      <c r="D91" s="261" t="s">
        <v>388</v>
      </c>
      <c r="E91" s="261" t="s">
        <v>664</v>
      </c>
      <c r="F91" s="261">
        <v>32708</v>
      </c>
      <c r="G91" s="261" t="s">
        <v>3532</v>
      </c>
      <c r="H91" s="261" t="s">
        <v>665</v>
      </c>
      <c r="I91" s="261" t="s">
        <v>3767</v>
      </c>
      <c r="J91" s="261" t="s">
        <v>639</v>
      </c>
      <c r="K91" s="261">
        <v>2008</v>
      </c>
      <c r="L91" s="261" t="s">
        <v>638</v>
      </c>
      <c r="M91" s="261" t="s">
        <v>640</v>
      </c>
    </row>
    <row r="92" spans="1:20">
      <c r="A92" s="261">
        <v>119707</v>
      </c>
      <c r="B92" s="261" t="s">
        <v>1243</v>
      </c>
      <c r="C92" s="261" t="s">
        <v>149</v>
      </c>
      <c r="D92" s="261" t="s">
        <v>387</v>
      </c>
      <c r="E92" s="261" t="s">
        <v>663</v>
      </c>
      <c r="F92" s="261">
        <v>35100</v>
      </c>
      <c r="G92" s="261" t="s">
        <v>638</v>
      </c>
      <c r="H92" s="261" t="s">
        <v>812</v>
      </c>
      <c r="I92" s="261" t="s">
        <v>3767</v>
      </c>
      <c r="J92" s="261" t="s">
        <v>639</v>
      </c>
      <c r="K92" s="261">
        <v>2014</v>
      </c>
      <c r="L92" s="261" t="s">
        <v>638</v>
      </c>
      <c r="M92" s="261" t="s">
        <v>612</v>
      </c>
    </row>
    <row r="93" spans="1:20">
      <c r="A93" s="261">
        <v>119724</v>
      </c>
      <c r="B93" s="261" t="s">
        <v>1244</v>
      </c>
      <c r="C93" s="261" t="s">
        <v>132</v>
      </c>
      <c r="D93" s="261" t="s">
        <v>407</v>
      </c>
      <c r="E93" s="261" t="s">
        <v>664</v>
      </c>
      <c r="F93" s="261">
        <v>33553</v>
      </c>
      <c r="G93" s="261" t="s">
        <v>638</v>
      </c>
      <c r="H93" s="261" t="s">
        <v>812</v>
      </c>
      <c r="I93" s="261" t="s">
        <v>3767</v>
      </c>
      <c r="J93" s="261" t="s">
        <v>639</v>
      </c>
      <c r="K93" s="261">
        <v>2010</v>
      </c>
      <c r="L93" s="261" t="s">
        <v>638</v>
      </c>
      <c r="M93" s="261" t="s">
        <v>612</v>
      </c>
    </row>
    <row r="94" spans="1:20">
      <c r="A94" s="261">
        <v>119763</v>
      </c>
      <c r="B94" s="261" t="s">
        <v>1245</v>
      </c>
      <c r="C94" s="261" t="s">
        <v>251</v>
      </c>
      <c r="D94" s="261" t="s">
        <v>1246</v>
      </c>
      <c r="E94" s="261" t="s">
        <v>663</v>
      </c>
      <c r="F94" s="261">
        <v>35820</v>
      </c>
      <c r="G94" s="261" t="s">
        <v>638</v>
      </c>
      <c r="H94" s="261" t="s">
        <v>665</v>
      </c>
      <c r="I94" s="261" t="s">
        <v>3767</v>
      </c>
      <c r="J94" s="261" t="s">
        <v>639</v>
      </c>
      <c r="K94" s="261">
        <v>2016</v>
      </c>
      <c r="L94" s="261" t="s">
        <v>638</v>
      </c>
      <c r="M94" s="261" t="s">
        <v>640</v>
      </c>
    </row>
    <row r="95" spans="1:20">
      <c r="A95" s="261">
        <v>119781</v>
      </c>
      <c r="B95" s="261" t="s">
        <v>1248</v>
      </c>
      <c r="C95" s="261" t="s">
        <v>218</v>
      </c>
      <c r="D95" s="261" t="s">
        <v>344</v>
      </c>
      <c r="E95" s="261" t="s">
        <v>663</v>
      </c>
      <c r="F95" s="261">
        <v>36186</v>
      </c>
      <c r="G95" s="261" t="s">
        <v>736</v>
      </c>
      <c r="H95" s="261" t="s">
        <v>665</v>
      </c>
      <c r="I95" s="261" t="s">
        <v>3767</v>
      </c>
      <c r="J95" s="261" t="s">
        <v>639</v>
      </c>
      <c r="K95" s="261">
        <v>2016</v>
      </c>
      <c r="L95" s="261" t="s">
        <v>733</v>
      </c>
      <c r="M95" s="261" t="s">
        <v>640</v>
      </c>
    </row>
    <row r="96" spans="1:20">
      <c r="A96" s="261">
        <v>119790</v>
      </c>
      <c r="B96" s="261" t="s">
        <v>1251</v>
      </c>
      <c r="C96" s="261" t="s">
        <v>185</v>
      </c>
      <c r="D96" s="261" t="s">
        <v>428</v>
      </c>
      <c r="E96" s="261" t="s">
        <v>664</v>
      </c>
      <c r="F96" s="261">
        <v>33160</v>
      </c>
      <c r="G96" s="261" t="s">
        <v>638</v>
      </c>
      <c r="H96" s="261" t="s">
        <v>665</v>
      </c>
      <c r="I96" s="261" t="s">
        <v>3767</v>
      </c>
      <c r="J96" s="261" t="s">
        <v>667</v>
      </c>
      <c r="K96" s="261">
        <v>2009</v>
      </c>
      <c r="L96" s="261" t="s">
        <v>638</v>
      </c>
      <c r="M96" s="261" t="s">
        <v>652</v>
      </c>
    </row>
    <row r="97" spans="1:20">
      <c r="A97" s="261">
        <v>119801</v>
      </c>
      <c r="B97" s="261" t="s">
        <v>1254</v>
      </c>
      <c r="C97" s="261" t="s">
        <v>1255</v>
      </c>
      <c r="D97" s="261" t="s">
        <v>509</v>
      </c>
      <c r="E97" s="261" t="s">
        <v>664</v>
      </c>
      <c r="F97" s="261">
        <v>36060</v>
      </c>
      <c r="G97" s="261" t="s">
        <v>3534</v>
      </c>
      <c r="H97" s="261" t="s">
        <v>665</v>
      </c>
      <c r="I97" s="261" t="s">
        <v>3767</v>
      </c>
      <c r="J97" s="261" t="s">
        <v>667</v>
      </c>
      <c r="K97" s="261">
        <v>2016</v>
      </c>
      <c r="L97" s="261" t="s">
        <v>638</v>
      </c>
      <c r="M97" s="261" t="s">
        <v>653</v>
      </c>
    </row>
    <row r="98" spans="1:20">
      <c r="A98" s="261">
        <v>119804</v>
      </c>
      <c r="B98" s="261" t="s">
        <v>1256</v>
      </c>
      <c r="C98" s="261" t="s">
        <v>82</v>
      </c>
      <c r="D98" s="261" t="s">
        <v>342</v>
      </c>
      <c r="E98" s="261" t="s">
        <v>664</v>
      </c>
      <c r="F98" s="261">
        <v>32278</v>
      </c>
      <c r="G98" s="261" t="s">
        <v>3535</v>
      </c>
      <c r="H98" s="261" t="s">
        <v>665</v>
      </c>
      <c r="I98" s="261" t="s">
        <v>3767</v>
      </c>
      <c r="J98" s="261" t="s">
        <v>639</v>
      </c>
      <c r="K98" s="261">
        <v>2007</v>
      </c>
      <c r="L98" s="261" t="s">
        <v>733</v>
      </c>
      <c r="M98" s="261" t="s">
        <v>640</v>
      </c>
    </row>
    <row r="99" spans="1:20">
      <c r="A99" s="261">
        <v>119810</v>
      </c>
      <c r="B99" s="261" t="s">
        <v>1259</v>
      </c>
      <c r="C99" s="261" t="s">
        <v>150</v>
      </c>
      <c r="D99" s="261" t="s">
        <v>532</v>
      </c>
      <c r="E99" s="261" t="s">
        <v>663</v>
      </c>
      <c r="F99" s="261">
        <v>26615</v>
      </c>
      <c r="G99" s="261" t="s">
        <v>638</v>
      </c>
      <c r="H99" s="261" t="s">
        <v>665</v>
      </c>
      <c r="I99" s="261" t="s">
        <v>3767</v>
      </c>
      <c r="J99" s="261" t="s">
        <v>667</v>
      </c>
      <c r="K99" s="261">
        <v>2011</v>
      </c>
      <c r="L99" s="261" t="s">
        <v>638</v>
      </c>
      <c r="M99" s="261" t="s">
        <v>658</v>
      </c>
    </row>
    <row r="100" spans="1:20">
      <c r="A100" s="261">
        <v>119816</v>
      </c>
      <c r="B100" s="261" t="s">
        <v>1261</v>
      </c>
      <c r="C100" s="261" t="s">
        <v>177</v>
      </c>
      <c r="D100" s="261" t="s">
        <v>343</v>
      </c>
      <c r="E100" s="261" t="s">
        <v>663</v>
      </c>
      <c r="F100" s="261">
        <v>34700</v>
      </c>
      <c r="G100" s="261" t="s">
        <v>3536</v>
      </c>
      <c r="H100" s="261" t="s">
        <v>665</v>
      </c>
      <c r="I100" s="261" t="s">
        <v>3767</v>
      </c>
      <c r="J100" s="261" t="s">
        <v>667</v>
      </c>
      <c r="K100" s="261">
        <v>2016</v>
      </c>
      <c r="L100" s="261" t="s">
        <v>640</v>
      </c>
      <c r="M100" s="261" t="s">
        <v>638</v>
      </c>
    </row>
    <row r="101" spans="1:20">
      <c r="A101" s="261">
        <v>119870</v>
      </c>
      <c r="B101" s="261" t="s">
        <v>1265</v>
      </c>
      <c r="C101" s="261" t="s">
        <v>85</v>
      </c>
      <c r="D101" s="261" t="s">
        <v>363</v>
      </c>
      <c r="E101" s="261" t="s">
        <v>664</v>
      </c>
      <c r="F101" s="261">
        <v>35204</v>
      </c>
      <c r="G101" s="261" t="s">
        <v>738</v>
      </c>
      <c r="H101" s="261" t="s">
        <v>665</v>
      </c>
      <c r="I101" s="261" t="s">
        <v>3767</v>
      </c>
      <c r="J101" s="261" t="s">
        <v>639</v>
      </c>
      <c r="K101" s="261">
        <v>2014</v>
      </c>
      <c r="L101" s="261" t="s">
        <v>640</v>
      </c>
      <c r="M101" s="261" t="s">
        <v>640</v>
      </c>
    </row>
    <row r="102" spans="1:20">
      <c r="A102" s="261">
        <v>119872</v>
      </c>
      <c r="B102" s="261" t="s">
        <v>1266</v>
      </c>
      <c r="C102" s="261" t="s">
        <v>844</v>
      </c>
      <c r="D102" s="261" t="s">
        <v>404</v>
      </c>
      <c r="E102" s="261" t="s">
        <v>664</v>
      </c>
      <c r="F102" s="261">
        <v>31842</v>
      </c>
      <c r="G102" s="261" t="s">
        <v>3538</v>
      </c>
      <c r="H102" s="261" t="s">
        <v>665</v>
      </c>
      <c r="I102" s="261" t="s">
        <v>3767</v>
      </c>
      <c r="J102" s="261" t="s">
        <v>639</v>
      </c>
      <c r="K102" s="261">
        <v>2007</v>
      </c>
      <c r="L102" s="261" t="s">
        <v>649</v>
      </c>
      <c r="M102" s="261" t="s">
        <v>649</v>
      </c>
    </row>
    <row r="103" spans="1:20">
      <c r="A103" s="261">
        <v>119885</v>
      </c>
      <c r="B103" s="261" t="s">
        <v>1268</v>
      </c>
      <c r="C103" s="261" t="s">
        <v>84</v>
      </c>
      <c r="D103" s="261" t="s">
        <v>867</v>
      </c>
      <c r="E103" s="261" t="s">
        <v>663</v>
      </c>
      <c r="F103" s="261">
        <v>36161</v>
      </c>
      <c r="G103" s="261" t="s">
        <v>754</v>
      </c>
      <c r="H103" s="261" t="s">
        <v>665</v>
      </c>
      <c r="I103" s="261" t="s">
        <v>3767</v>
      </c>
      <c r="J103" s="261" t="s">
        <v>814</v>
      </c>
      <c r="K103" s="261">
        <v>2016</v>
      </c>
      <c r="L103" s="261" t="s">
        <v>638</v>
      </c>
      <c r="M103" s="261" t="s">
        <v>640</v>
      </c>
    </row>
    <row r="104" spans="1:20">
      <c r="A104" s="261">
        <v>119905</v>
      </c>
      <c r="B104" s="261" t="s">
        <v>1269</v>
      </c>
      <c r="C104" s="261" t="s">
        <v>1270</v>
      </c>
      <c r="D104" s="261" t="s">
        <v>376</v>
      </c>
      <c r="E104" s="261" t="s">
        <v>664</v>
      </c>
      <c r="H104" s="261" t="s">
        <v>665</v>
      </c>
      <c r="I104" s="261" t="s">
        <v>3767</v>
      </c>
      <c r="M104" s="261" t="s">
        <v>638</v>
      </c>
    </row>
    <row r="105" spans="1:20">
      <c r="A105" s="261">
        <v>119939</v>
      </c>
      <c r="B105" s="261" t="s">
        <v>3790</v>
      </c>
      <c r="C105" s="261" t="s">
        <v>104</v>
      </c>
      <c r="D105" s="261">
        <v>0</v>
      </c>
      <c r="E105" s="261" t="s">
        <v>664</v>
      </c>
      <c r="I105" s="261" t="s">
        <v>3767</v>
      </c>
    </row>
    <row r="106" spans="1:20">
      <c r="A106" s="261">
        <v>119940</v>
      </c>
      <c r="B106" s="261" t="s">
        <v>1272</v>
      </c>
      <c r="C106" s="261" t="s">
        <v>1273</v>
      </c>
      <c r="D106" s="261" t="s">
        <v>998</v>
      </c>
      <c r="E106" s="261" t="s">
        <v>664</v>
      </c>
      <c r="F106" s="261">
        <v>24487</v>
      </c>
      <c r="G106" s="261" t="s">
        <v>638</v>
      </c>
      <c r="H106" s="261" t="s">
        <v>665</v>
      </c>
      <c r="I106" s="261" t="s">
        <v>3767</v>
      </c>
      <c r="J106" s="261" t="s">
        <v>639</v>
      </c>
      <c r="K106" s="261">
        <v>1985</v>
      </c>
      <c r="L106" s="261" t="s">
        <v>638</v>
      </c>
      <c r="M106" s="261" t="s">
        <v>638</v>
      </c>
    </row>
    <row r="107" spans="1:20">
      <c r="A107" s="261">
        <v>119972</v>
      </c>
      <c r="B107" s="261" t="s">
        <v>1274</v>
      </c>
      <c r="C107" s="261" t="s">
        <v>170</v>
      </c>
      <c r="D107" s="261" t="s">
        <v>1275</v>
      </c>
      <c r="E107" s="261" t="s">
        <v>663</v>
      </c>
      <c r="F107" s="261">
        <v>35654</v>
      </c>
      <c r="G107" s="261" t="s">
        <v>693</v>
      </c>
      <c r="H107" s="261" t="s">
        <v>665</v>
      </c>
      <c r="I107" s="261" t="s">
        <v>3767</v>
      </c>
      <c r="J107" s="261" t="s">
        <v>667</v>
      </c>
      <c r="K107" s="261">
        <v>2016</v>
      </c>
      <c r="L107" s="261" t="s">
        <v>638</v>
      </c>
      <c r="M107" s="261" t="s">
        <v>658</v>
      </c>
    </row>
    <row r="108" spans="1:20">
      <c r="A108" s="261">
        <v>119984</v>
      </c>
      <c r="B108" s="261" t="s">
        <v>1276</v>
      </c>
      <c r="C108" s="261" t="s">
        <v>221</v>
      </c>
      <c r="D108" s="261" t="s">
        <v>350</v>
      </c>
      <c r="E108" s="261" t="s">
        <v>663</v>
      </c>
      <c r="H108" s="261" t="s">
        <v>665</v>
      </c>
      <c r="I108" s="261" t="s">
        <v>3767</v>
      </c>
      <c r="J108" s="261" t="s">
        <v>639</v>
      </c>
      <c r="K108" s="261">
        <v>2007</v>
      </c>
      <c r="L108" s="261" t="s">
        <v>638</v>
      </c>
      <c r="M108" s="261" t="s">
        <v>650</v>
      </c>
    </row>
    <row r="109" spans="1:20">
      <c r="A109" s="261">
        <v>120009</v>
      </c>
      <c r="B109" s="261" t="s">
        <v>1278</v>
      </c>
      <c r="C109" s="261" t="s">
        <v>149</v>
      </c>
      <c r="D109" s="261" t="s">
        <v>525</v>
      </c>
      <c r="E109" s="261" t="s">
        <v>664</v>
      </c>
      <c r="H109" s="261" t="s">
        <v>665</v>
      </c>
      <c r="I109" s="261" t="s">
        <v>3767</v>
      </c>
      <c r="M109" s="261" t="s">
        <v>638</v>
      </c>
      <c r="R109" s="261">
        <v>229</v>
      </c>
      <c r="S109" s="261" t="s">
        <v>3815</v>
      </c>
      <c r="T109" s="261">
        <v>13000</v>
      </c>
    </row>
    <row r="110" spans="1:20">
      <c r="A110" s="261">
        <v>120019</v>
      </c>
      <c r="B110" s="261" t="s">
        <v>3791</v>
      </c>
      <c r="C110" s="261" t="s">
        <v>113</v>
      </c>
      <c r="D110" s="261" t="s">
        <v>960</v>
      </c>
      <c r="I110" s="261" t="s">
        <v>3767</v>
      </c>
      <c r="R110" s="261">
        <v>384</v>
      </c>
      <c r="S110" s="261" t="s">
        <v>3813</v>
      </c>
      <c r="T110" s="261">
        <v>10000</v>
      </c>
    </row>
    <row r="111" spans="1:20">
      <c r="A111" s="261">
        <v>120024</v>
      </c>
      <c r="B111" s="261" t="s">
        <v>3792</v>
      </c>
      <c r="C111" s="261" t="s">
        <v>245</v>
      </c>
      <c r="D111" s="261" t="s">
        <v>344</v>
      </c>
      <c r="I111" s="261" t="s">
        <v>3767</v>
      </c>
    </row>
    <row r="112" spans="1:20">
      <c r="A112" s="261">
        <v>120027</v>
      </c>
      <c r="B112" s="261" t="s">
        <v>1279</v>
      </c>
      <c r="C112" s="261" t="s">
        <v>127</v>
      </c>
      <c r="D112" s="261" t="s">
        <v>500</v>
      </c>
      <c r="E112" s="261" t="s">
        <v>664</v>
      </c>
      <c r="F112" s="261">
        <v>34700</v>
      </c>
      <c r="G112" s="261" t="s">
        <v>638</v>
      </c>
      <c r="H112" s="261" t="s">
        <v>665</v>
      </c>
      <c r="I112" s="261" t="s">
        <v>3767</v>
      </c>
      <c r="J112" s="261" t="s">
        <v>639</v>
      </c>
      <c r="K112" s="261">
        <v>2013</v>
      </c>
      <c r="L112" s="261" t="s">
        <v>638</v>
      </c>
      <c r="M112" s="261" t="s">
        <v>658</v>
      </c>
    </row>
    <row r="113" spans="1:20">
      <c r="A113" s="261">
        <v>120056</v>
      </c>
      <c r="B113" s="261" t="s">
        <v>1283</v>
      </c>
      <c r="C113" s="261" t="s">
        <v>249</v>
      </c>
      <c r="D113" s="261" t="s">
        <v>1167</v>
      </c>
      <c r="E113" s="261" t="s">
        <v>664</v>
      </c>
      <c r="H113" s="261" t="s">
        <v>812</v>
      </c>
      <c r="I113" s="261" t="s">
        <v>3767</v>
      </c>
      <c r="M113" s="261" t="s">
        <v>612</v>
      </c>
    </row>
    <row r="114" spans="1:20">
      <c r="A114" s="261">
        <v>120060</v>
      </c>
      <c r="B114" s="261" t="s">
        <v>3793</v>
      </c>
      <c r="C114" s="261" t="s">
        <v>82</v>
      </c>
      <c r="D114" s="261" t="s">
        <v>470</v>
      </c>
      <c r="I114" s="261" t="s">
        <v>3767</v>
      </c>
    </row>
    <row r="115" spans="1:20">
      <c r="A115" s="261">
        <v>120066</v>
      </c>
      <c r="B115" s="261" t="s">
        <v>1284</v>
      </c>
      <c r="C115" s="261" t="s">
        <v>284</v>
      </c>
      <c r="D115" s="261" t="s">
        <v>372</v>
      </c>
      <c r="E115" s="261" t="s">
        <v>664</v>
      </c>
      <c r="F115" s="261">
        <v>34700</v>
      </c>
      <c r="G115" s="261" t="s">
        <v>659</v>
      </c>
      <c r="H115" s="261" t="s">
        <v>665</v>
      </c>
      <c r="I115" s="261" t="s">
        <v>3767</v>
      </c>
      <c r="J115" s="261" t="s">
        <v>667</v>
      </c>
      <c r="K115" s="261">
        <v>2013</v>
      </c>
      <c r="L115" s="261" t="s">
        <v>659</v>
      </c>
      <c r="M115" s="261" t="s">
        <v>659</v>
      </c>
    </row>
    <row r="116" spans="1:20">
      <c r="A116" s="261">
        <v>120101</v>
      </c>
      <c r="B116" s="261" t="s">
        <v>1289</v>
      </c>
      <c r="C116" s="261" t="s">
        <v>307</v>
      </c>
      <c r="D116" s="261" t="s">
        <v>1290</v>
      </c>
      <c r="E116" s="261" t="s">
        <v>664</v>
      </c>
      <c r="F116" s="261">
        <v>35796</v>
      </c>
      <c r="G116" s="261" t="s">
        <v>648</v>
      </c>
      <c r="H116" s="261" t="s">
        <v>665</v>
      </c>
      <c r="I116" s="261" t="s">
        <v>3767</v>
      </c>
      <c r="J116" s="261" t="s">
        <v>667</v>
      </c>
      <c r="K116" s="261">
        <v>2016</v>
      </c>
      <c r="L116" s="261" t="s">
        <v>638</v>
      </c>
      <c r="M116" s="261" t="s">
        <v>648</v>
      </c>
    </row>
    <row r="117" spans="1:20">
      <c r="A117" s="261">
        <v>120108</v>
      </c>
      <c r="B117" s="261" t="s">
        <v>1291</v>
      </c>
      <c r="C117" s="261" t="s">
        <v>203</v>
      </c>
      <c r="D117" s="261" t="s">
        <v>464</v>
      </c>
      <c r="E117" s="261" t="s">
        <v>664</v>
      </c>
      <c r="F117" s="261">
        <v>33604</v>
      </c>
      <c r="G117" s="261" t="s">
        <v>733</v>
      </c>
      <c r="H117" s="261" t="s">
        <v>665</v>
      </c>
      <c r="I117" s="261" t="s">
        <v>3767</v>
      </c>
      <c r="J117" s="261" t="s">
        <v>639</v>
      </c>
      <c r="K117" s="261">
        <v>2010</v>
      </c>
      <c r="L117" s="261" t="s">
        <v>640</v>
      </c>
      <c r="M117" s="261" t="s">
        <v>659</v>
      </c>
    </row>
    <row r="118" spans="1:20">
      <c r="A118" s="261">
        <v>120131</v>
      </c>
      <c r="B118" s="261" t="s">
        <v>1293</v>
      </c>
      <c r="C118" s="261" t="s">
        <v>85</v>
      </c>
      <c r="D118" s="261" t="s">
        <v>388</v>
      </c>
      <c r="E118" s="261" t="s">
        <v>664</v>
      </c>
      <c r="H118" s="261" t="s">
        <v>665</v>
      </c>
      <c r="I118" s="261" t="s">
        <v>3767</v>
      </c>
      <c r="J118" s="261" t="s">
        <v>639</v>
      </c>
      <c r="K118" s="261">
        <v>2013</v>
      </c>
      <c r="L118" s="261" t="s">
        <v>640</v>
      </c>
      <c r="M118" s="261" t="s">
        <v>640</v>
      </c>
    </row>
    <row r="119" spans="1:20">
      <c r="A119" s="261">
        <v>120166</v>
      </c>
      <c r="B119" s="261" t="s">
        <v>1297</v>
      </c>
      <c r="C119" s="261" t="s">
        <v>139</v>
      </c>
      <c r="D119" s="261">
        <v>0</v>
      </c>
      <c r="E119" s="261" t="s">
        <v>664</v>
      </c>
      <c r="H119" s="261" t="s">
        <v>665</v>
      </c>
      <c r="I119" s="261" t="s">
        <v>3767</v>
      </c>
      <c r="J119" s="261" t="s">
        <v>639</v>
      </c>
      <c r="L119" s="261" t="s">
        <v>638</v>
      </c>
      <c r="M119" s="261" t="s">
        <v>649</v>
      </c>
    </row>
    <row r="120" spans="1:20">
      <c r="A120" s="261">
        <v>120182</v>
      </c>
      <c r="B120" s="261" t="s">
        <v>1298</v>
      </c>
      <c r="C120" s="261" t="s">
        <v>122</v>
      </c>
      <c r="D120" s="261" t="s">
        <v>473</v>
      </c>
      <c r="E120" s="261" t="s">
        <v>664</v>
      </c>
      <c r="H120" s="261" t="s">
        <v>665</v>
      </c>
      <c r="I120" s="261" t="s">
        <v>3767</v>
      </c>
      <c r="J120" s="261" t="s">
        <v>814</v>
      </c>
      <c r="K120" s="261">
        <v>2010</v>
      </c>
      <c r="L120" s="261" t="s">
        <v>640</v>
      </c>
      <c r="M120" s="261" t="s">
        <v>640</v>
      </c>
    </row>
    <row r="121" spans="1:20">
      <c r="A121" s="261">
        <v>120229</v>
      </c>
      <c r="B121" s="261" t="s">
        <v>1306</v>
      </c>
      <c r="C121" s="261" t="s">
        <v>112</v>
      </c>
      <c r="D121" s="261" t="s">
        <v>609</v>
      </c>
      <c r="E121" s="261" t="s">
        <v>664</v>
      </c>
      <c r="F121" s="261">
        <v>34759</v>
      </c>
      <c r="G121" s="261" t="s">
        <v>692</v>
      </c>
      <c r="H121" s="261" t="s">
        <v>812</v>
      </c>
      <c r="I121" s="261" t="s">
        <v>3767</v>
      </c>
      <c r="J121" s="261" t="s">
        <v>667</v>
      </c>
      <c r="K121" s="261">
        <v>2013</v>
      </c>
      <c r="L121" s="261" t="s">
        <v>652</v>
      </c>
      <c r="M121" s="261" t="s">
        <v>612</v>
      </c>
    </row>
    <row r="122" spans="1:20">
      <c r="A122" s="261">
        <v>120234</v>
      </c>
      <c r="B122" s="261" t="s">
        <v>1307</v>
      </c>
      <c r="C122" s="261" t="s">
        <v>298</v>
      </c>
      <c r="D122" s="261" t="s">
        <v>464</v>
      </c>
      <c r="E122" s="261" t="s">
        <v>664</v>
      </c>
      <c r="F122" s="261">
        <v>34259</v>
      </c>
      <c r="G122" s="261" t="s">
        <v>696</v>
      </c>
      <c r="H122" s="261" t="s">
        <v>665</v>
      </c>
      <c r="I122" s="261" t="s">
        <v>3767</v>
      </c>
      <c r="J122" s="261" t="s">
        <v>667</v>
      </c>
      <c r="K122" s="261">
        <v>2013</v>
      </c>
      <c r="L122" s="261" t="s">
        <v>733</v>
      </c>
      <c r="M122" s="261" t="s">
        <v>640</v>
      </c>
    </row>
    <row r="123" spans="1:20">
      <c r="A123" s="261">
        <v>120237</v>
      </c>
      <c r="B123" s="261" t="s">
        <v>1308</v>
      </c>
      <c r="C123" s="261" t="s">
        <v>87</v>
      </c>
      <c r="D123" s="261" t="s">
        <v>377</v>
      </c>
      <c r="E123" s="261" t="s">
        <v>663</v>
      </c>
      <c r="F123" s="261">
        <v>35820</v>
      </c>
      <c r="G123" s="261" t="s">
        <v>715</v>
      </c>
      <c r="H123" s="261" t="s">
        <v>665</v>
      </c>
      <c r="I123" s="261" t="s">
        <v>3767</v>
      </c>
      <c r="J123" s="261" t="s">
        <v>639</v>
      </c>
      <c r="K123" s="261">
        <v>2015</v>
      </c>
      <c r="L123" s="261" t="s">
        <v>657</v>
      </c>
      <c r="M123" s="261" t="s">
        <v>657</v>
      </c>
    </row>
    <row r="124" spans="1:20">
      <c r="A124" s="261">
        <v>120259</v>
      </c>
      <c r="B124" s="261" t="s">
        <v>1310</v>
      </c>
      <c r="C124" s="261" t="s">
        <v>77</v>
      </c>
      <c r="D124" s="261" t="s">
        <v>565</v>
      </c>
      <c r="E124" s="261" t="s">
        <v>664</v>
      </c>
      <c r="F124" s="261">
        <v>35284</v>
      </c>
      <c r="G124" s="261" t="s">
        <v>621</v>
      </c>
      <c r="H124" s="261" t="s">
        <v>665</v>
      </c>
      <c r="I124" s="261" t="s">
        <v>3767</v>
      </c>
      <c r="J124" s="261" t="s">
        <v>639</v>
      </c>
      <c r="K124" s="261">
        <v>2014</v>
      </c>
      <c r="L124" s="261" t="s">
        <v>640</v>
      </c>
      <c r="M124" s="261" t="s">
        <v>659</v>
      </c>
      <c r="R124" s="261">
        <v>428</v>
      </c>
      <c r="S124" s="261" t="s">
        <v>3813</v>
      </c>
      <c r="T124" s="261">
        <v>14000</v>
      </c>
    </row>
    <row r="125" spans="1:20">
      <c r="A125" s="261">
        <v>120313</v>
      </c>
      <c r="B125" s="261" t="s">
        <v>1311</v>
      </c>
      <c r="C125" s="261" t="s">
        <v>84</v>
      </c>
      <c r="D125" s="261" t="s">
        <v>388</v>
      </c>
      <c r="E125" s="261" t="s">
        <v>664</v>
      </c>
      <c r="F125" s="261">
        <v>33970</v>
      </c>
      <c r="G125" s="261" t="s">
        <v>783</v>
      </c>
      <c r="H125" s="261" t="s">
        <v>665</v>
      </c>
      <c r="I125" s="261" t="s">
        <v>3767</v>
      </c>
      <c r="J125" s="261" t="s">
        <v>639</v>
      </c>
      <c r="K125" s="261">
        <v>2010</v>
      </c>
      <c r="L125" s="261" t="s">
        <v>647</v>
      </c>
      <c r="M125" s="261" t="s">
        <v>652</v>
      </c>
    </row>
    <row r="126" spans="1:20">
      <c r="A126" s="261">
        <v>120348</v>
      </c>
      <c r="B126" s="261" t="s">
        <v>1316</v>
      </c>
      <c r="C126" s="261" t="s">
        <v>163</v>
      </c>
      <c r="D126" s="261" t="s">
        <v>381</v>
      </c>
      <c r="E126" s="261" t="s">
        <v>664</v>
      </c>
      <c r="H126" s="261" t="s">
        <v>812</v>
      </c>
      <c r="I126" s="261" t="s">
        <v>3767</v>
      </c>
      <c r="J126" s="261" t="s">
        <v>639</v>
      </c>
      <c r="K126" s="261">
        <v>2017</v>
      </c>
      <c r="L126" s="261" t="s">
        <v>638</v>
      </c>
      <c r="M126" s="261" t="s">
        <v>612</v>
      </c>
    </row>
    <row r="127" spans="1:20">
      <c r="A127" s="261">
        <v>120361</v>
      </c>
      <c r="B127" s="261" t="s">
        <v>1322</v>
      </c>
      <c r="C127" s="261" t="s">
        <v>1323</v>
      </c>
      <c r="D127" s="261" t="s">
        <v>448</v>
      </c>
      <c r="E127" s="261" t="s">
        <v>663</v>
      </c>
      <c r="H127" s="261" t="s">
        <v>3545</v>
      </c>
      <c r="I127" s="261" t="s">
        <v>3767</v>
      </c>
      <c r="J127" s="261" t="s">
        <v>667</v>
      </c>
      <c r="K127" s="261">
        <v>2015</v>
      </c>
      <c r="L127" s="261" t="s">
        <v>638</v>
      </c>
      <c r="M127" s="261" t="s">
        <v>612</v>
      </c>
    </row>
    <row r="128" spans="1:20">
      <c r="A128" s="261">
        <v>120363</v>
      </c>
      <c r="B128" s="261" t="s">
        <v>1324</v>
      </c>
      <c r="C128" s="261" t="s">
        <v>142</v>
      </c>
      <c r="D128" s="261" t="s">
        <v>1325</v>
      </c>
      <c r="E128" s="261" t="s">
        <v>664</v>
      </c>
      <c r="H128" s="261" t="s">
        <v>665</v>
      </c>
      <c r="I128" s="261" t="s">
        <v>3767</v>
      </c>
      <c r="J128" s="261" t="s">
        <v>639</v>
      </c>
      <c r="K128" s="261">
        <v>2017</v>
      </c>
      <c r="L128" s="261" t="s">
        <v>638</v>
      </c>
      <c r="M128" s="261" t="s">
        <v>648</v>
      </c>
      <c r="R128" s="261">
        <v>4976</v>
      </c>
      <c r="S128" s="261" t="s">
        <v>3816</v>
      </c>
    </row>
    <row r="129" spans="1:20">
      <c r="A129" s="261">
        <v>120366</v>
      </c>
      <c r="B129" s="261" t="s">
        <v>1326</v>
      </c>
      <c r="C129" s="261" t="s">
        <v>86</v>
      </c>
      <c r="D129" s="261" t="s">
        <v>358</v>
      </c>
      <c r="E129" s="261" t="s">
        <v>664</v>
      </c>
      <c r="F129" s="261">
        <v>35191</v>
      </c>
      <c r="G129" s="261" t="s">
        <v>747</v>
      </c>
      <c r="H129" s="261" t="s">
        <v>665</v>
      </c>
      <c r="I129" s="261" t="s">
        <v>3767</v>
      </c>
      <c r="J129" s="261" t="s">
        <v>639</v>
      </c>
      <c r="K129" s="261">
        <v>2015</v>
      </c>
      <c r="L129" s="261" t="s">
        <v>640</v>
      </c>
      <c r="M129" s="261" t="s">
        <v>640</v>
      </c>
    </row>
    <row r="130" spans="1:20">
      <c r="A130" s="261">
        <v>120378</v>
      </c>
      <c r="B130" s="261" t="s">
        <v>1329</v>
      </c>
      <c r="C130" s="261" t="s">
        <v>96</v>
      </c>
      <c r="D130" s="261" t="s">
        <v>534</v>
      </c>
      <c r="E130" s="261" t="s">
        <v>664</v>
      </c>
      <c r="F130" s="261">
        <v>36393</v>
      </c>
      <c r="G130" s="261" t="s">
        <v>3546</v>
      </c>
      <c r="H130" s="261" t="s">
        <v>665</v>
      </c>
      <c r="I130" s="261" t="s">
        <v>3767</v>
      </c>
      <c r="J130" s="261" t="s">
        <v>639</v>
      </c>
      <c r="K130" s="261">
        <v>2017</v>
      </c>
      <c r="L130" s="261" t="s">
        <v>638</v>
      </c>
      <c r="M130" s="261" t="s">
        <v>638</v>
      </c>
    </row>
    <row r="131" spans="1:20">
      <c r="A131" s="261">
        <v>120380</v>
      </c>
      <c r="B131" s="261" t="s">
        <v>3794</v>
      </c>
      <c r="C131" s="261" t="s">
        <v>873</v>
      </c>
      <c r="D131" s="261" t="s">
        <v>465</v>
      </c>
      <c r="I131" s="261" t="s">
        <v>3767</v>
      </c>
    </row>
    <row r="132" spans="1:20">
      <c r="A132" s="261">
        <v>120386</v>
      </c>
      <c r="B132" s="261" t="s">
        <v>1330</v>
      </c>
      <c r="C132" s="261" t="s">
        <v>251</v>
      </c>
      <c r="D132" s="261" t="s">
        <v>414</v>
      </c>
      <c r="E132" s="261" t="s">
        <v>664</v>
      </c>
      <c r="H132" s="261" t="s">
        <v>812</v>
      </c>
      <c r="I132" s="261" t="s">
        <v>3767</v>
      </c>
      <c r="M132" s="261" t="s">
        <v>612</v>
      </c>
    </row>
    <row r="133" spans="1:20">
      <c r="A133" s="261">
        <v>120391</v>
      </c>
      <c r="B133" s="261" t="s">
        <v>1333</v>
      </c>
      <c r="C133" s="261" t="s">
        <v>1029</v>
      </c>
      <c r="D133" s="261" t="s">
        <v>1334</v>
      </c>
      <c r="E133" s="261" t="s">
        <v>664</v>
      </c>
      <c r="G133" s="261" t="s">
        <v>724</v>
      </c>
      <c r="H133" s="261" t="s">
        <v>665</v>
      </c>
      <c r="I133" s="261" t="s">
        <v>3767</v>
      </c>
      <c r="J133" s="261" t="s">
        <v>639</v>
      </c>
      <c r="K133" s="261">
        <v>2016</v>
      </c>
      <c r="L133" s="261" t="s">
        <v>652</v>
      </c>
      <c r="M133" s="261" t="s">
        <v>648</v>
      </c>
    </row>
    <row r="134" spans="1:20">
      <c r="A134" s="261">
        <v>120392</v>
      </c>
      <c r="B134" s="261" t="s">
        <v>1335</v>
      </c>
      <c r="C134" s="261" t="s">
        <v>1336</v>
      </c>
      <c r="D134" s="261" t="s">
        <v>1337</v>
      </c>
      <c r="E134" s="261" t="s">
        <v>664</v>
      </c>
      <c r="H134" s="261" t="s">
        <v>665</v>
      </c>
      <c r="I134" s="261" t="s">
        <v>3767</v>
      </c>
      <c r="J134" s="261" t="s">
        <v>639</v>
      </c>
      <c r="K134" s="261">
        <v>2017</v>
      </c>
      <c r="L134" s="261" t="s">
        <v>638</v>
      </c>
      <c r="M134" s="261" t="s">
        <v>638</v>
      </c>
    </row>
    <row r="135" spans="1:20">
      <c r="A135" s="261">
        <v>120409</v>
      </c>
      <c r="B135" s="261" t="s">
        <v>1340</v>
      </c>
      <c r="C135" s="261" t="s">
        <v>296</v>
      </c>
      <c r="D135" s="261" t="s">
        <v>438</v>
      </c>
      <c r="E135" s="261" t="s">
        <v>664</v>
      </c>
      <c r="F135" s="261">
        <v>36161</v>
      </c>
      <c r="G135" s="261" t="s">
        <v>638</v>
      </c>
      <c r="H135" s="261" t="s">
        <v>665</v>
      </c>
      <c r="I135" s="261" t="s">
        <v>3767</v>
      </c>
      <c r="J135" s="261" t="s">
        <v>639</v>
      </c>
      <c r="K135" s="261">
        <v>2016</v>
      </c>
      <c r="L135" s="261" t="s">
        <v>658</v>
      </c>
      <c r="M135" s="261" t="s">
        <v>658</v>
      </c>
    </row>
    <row r="136" spans="1:20">
      <c r="A136" s="261">
        <v>120410</v>
      </c>
      <c r="B136" s="261" t="s">
        <v>1341</v>
      </c>
      <c r="C136" s="261" t="s">
        <v>118</v>
      </c>
      <c r="D136" s="261" t="s">
        <v>559</v>
      </c>
      <c r="E136" s="261" t="s">
        <v>663</v>
      </c>
      <c r="H136" s="261" t="s">
        <v>665</v>
      </c>
      <c r="I136" s="261" t="s">
        <v>3767</v>
      </c>
      <c r="M136" s="261" t="s">
        <v>658</v>
      </c>
    </row>
    <row r="137" spans="1:20">
      <c r="A137" s="261">
        <v>120415</v>
      </c>
      <c r="B137" s="261" t="s">
        <v>1342</v>
      </c>
      <c r="C137" s="261" t="s">
        <v>82</v>
      </c>
      <c r="D137" s="261" t="s">
        <v>388</v>
      </c>
      <c r="E137" s="261" t="s">
        <v>664</v>
      </c>
      <c r="F137" s="261">
        <v>36413</v>
      </c>
      <c r="G137" s="261" t="s">
        <v>638</v>
      </c>
      <c r="H137" s="261" t="s">
        <v>665</v>
      </c>
      <c r="I137" s="261" t="s">
        <v>3767</v>
      </c>
      <c r="J137" s="261" t="s">
        <v>639</v>
      </c>
      <c r="K137" s="261">
        <v>2017</v>
      </c>
      <c r="L137" s="261" t="s">
        <v>638</v>
      </c>
      <c r="M137" s="261" t="s">
        <v>638</v>
      </c>
    </row>
    <row r="138" spans="1:20">
      <c r="A138" s="261">
        <v>120421</v>
      </c>
      <c r="B138" s="261" t="s">
        <v>1343</v>
      </c>
      <c r="C138" s="261" t="s">
        <v>146</v>
      </c>
      <c r="E138" s="261" t="s">
        <v>664</v>
      </c>
      <c r="H138" s="261" t="s">
        <v>665</v>
      </c>
      <c r="I138" s="261" t="s">
        <v>3767</v>
      </c>
      <c r="J138" s="261" t="s">
        <v>639</v>
      </c>
      <c r="K138" s="261">
        <v>2010</v>
      </c>
      <c r="L138" s="261" t="s">
        <v>657</v>
      </c>
      <c r="M138" s="261" t="s">
        <v>657</v>
      </c>
      <c r="R138" s="261">
        <v>353</v>
      </c>
      <c r="S138" s="261" t="s">
        <v>3817</v>
      </c>
      <c r="T138" s="261">
        <v>25000</v>
      </c>
    </row>
    <row r="139" spans="1:20">
      <c r="A139" s="261">
        <v>120433</v>
      </c>
      <c r="B139" s="261" t="s">
        <v>1345</v>
      </c>
      <c r="C139" s="261" t="s">
        <v>142</v>
      </c>
      <c r="D139" s="261" t="s">
        <v>534</v>
      </c>
      <c r="E139" s="261" t="s">
        <v>664</v>
      </c>
      <c r="F139" s="261">
        <v>34961</v>
      </c>
      <c r="G139" s="261" t="s">
        <v>638</v>
      </c>
      <c r="H139" s="261" t="s">
        <v>665</v>
      </c>
      <c r="I139" s="261" t="s">
        <v>3767</v>
      </c>
      <c r="J139" s="261" t="s">
        <v>639</v>
      </c>
      <c r="K139" s="261">
        <v>2014</v>
      </c>
      <c r="L139" s="261" t="s">
        <v>638</v>
      </c>
      <c r="M139" s="261" t="s">
        <v>638</v>
      </c>
    </row>
    <row r="140" spans="1:20">
      <c r="A140" s="261">
        <v>120443</v>
      </c>
      <c r="B140" s="261" t="s">
        <v>1348</v>
      </c>
      <c r="C140" s="261" t="s">
        <v>239</v>
      </c>
      <c r="D140" s="261" t="s">
        <v>958</v>
      </c>
      <c r="E140" s="261" t="s">
        <v>663</v>
      </c>
      <c r="F140" s="261">
        <v>36350</v>
      </c>
      <c r="G140" s="261" t="s">
        <v>638</v>
      </c>
      <c r="H140" s="261" t="s">
        <v>665</v>
      </c>
      <c r="I140" s="261" t="s">
        <v>3767</v>
      </c>
      <c r="J140" s="261" t="s">
        <v>639</v>
      </c>
      <c r="K140" s="261">
        <v>2017</v>
      </c>
      <c r="L140" s="261" t="s">
        <v>657</v>
      </c>
      <c r="M140" s="261" t="s">
        <v>657</v>
      </c>
    </row>
    <row r="141" spans="1:20">
      <c r="A141" s="261">
        <v>120447</v>
      </c>
      <c r="B141" s="261" t="s">
        <v>1349</v>
      </c>
      <c r="C141" s="261" t="s">
        <v>167</v>
      </c>
      <c r="D141" s="261" t="s">
        <v>1350</v>
      </c>
      <c r="E141" s="261" t="s">
        <v>663</v>
      </c>
      <c r="H141" s="261" t="s">
        <v>665</v>
      </c>
      <c r="I141" s="261" t="s">
        <v>3767</v>
      </c>
      <c r="M141" s="261" t="s">
        <v>653</v>
      </c>
    </row>
    <row r="142" spans="1:20">
      <c r="A142" s="261">
        <v>120466</v>
      </c>
      <c r="B142" s="261" t="s">
        <v>1355</v>
      </c>
      <c r="C142" s="261" t="s">
        <v>196</v>
      </c>
      <c r="D142" s="261" t="s">
        <v>1356</v>
      </c>
      <c r="E142" s="261" t="s">
        <v>663</v>
      </c>
      <c r="F142" s="261">
        <v>27638</v>
      </c>
      <c r="G142" s="261" t="s">
        <v>693</v>
      </c>
      <c r="H142" s="261" t="s">
        <v>665</v>
      </c>
      <c r="I142" s="261" t="s">
        <v>3767</v>
      </c>
      <c r="J142" s="261" t="s">
        <v>639</v>
      </c>
      <c r="K142" s="261">
        <v>1994</v>
      </c>
      <c r="L142" s="261" t="s">
        <v>638</v>
      </c>
      <c r="M142" s="261" t="s">
        <v>652</v>
      </c>
    </row>
    <row r="143" spans="1:20">
      <c r="A143" s="261">
        <v>120469</v>
      </c>
      <c r="B143" s="261" t="s">
        <v>1357</v>
      </c>
      <c r="C143" s="261" t="s">
        <v>1358</v>
      </c>
      <c r="D143" s="261" t="s">
        <v>1359</v>
      </c>
      <c r="E143" s="261" t="s">
        <v>664</v>
      </c>
      <c r="H143" s="261" t="s">
        <v>665</v>
      </c>
      <c r="I143" s="261" t="s">
        <v>3767</v>
      </c>
      <c r="J143" s="261" t="s">
        <v>639</v>
      </c>
      <c r="K143" s="261">
        <v>2009</v>
      </c>
      <c r="M143" s="261" t="s">
        <v>638</v>
      </c>
    </row>
    <row r="144" spans="1:20">
      <c r="A144" s="261">
        <v>120475</v>
      </c>
      <c r="B144" s="261" t="s">
        <v>1362</v>
      </c>
      <c r="C144" s="261" t="s">
        <v>176</v>
      </c>
      <c r="D144" s="261" t="s">
        <v>416</v>
      </c>
      <c r="E144" s="261" t="s">
        <v>664</v>
      </c>
      <c r="F144" s="261">
        <v>36069</v>
      </c>
      <c r="G144" s="261" t="s">
        <v>3550</v>
      </c>
      <c r="H144" s="261" t="s">
        <v>665</v>
      </c>
      <c r="I144" s="261" t="s">
        <v>3767</v>
      </c>
      <c r="J144" s="261" t="s">
        <v>639</v>
      </c>
      <c r="K144" s="261">
        <v>2017</v>
      </c>
      <c r="L144" s="261" t="s">
        <v>638</v>
      </c>
      <c r="M144" s="261" t="s">
        <v>640</v>
      </c>
    </row>
    <row r="145" spans="1:20">
      <c r="A145" s="261">
        <v>120483</v>
      </c>
      <c r="B145" s="261" t="s">
        <v>1363</v>
      </c>
      <c r="C145" s="261" t="s">
        <v>86</v>
      </c>
      <c r="D145" s="261" t="s">
        <v>464</v>
      </c>
      <c r="E145" s="261" t="s">
        <v>664</v>
      </c>
      <c r="F145" s="261">
        <v>32647</v>
      </c>
      <c r="G145" s="261" t="s">
        <v>638</v>
      </c>
      <c r="H145" s="261" t="s">
        <v>812</v>
      </c>
      <c r="I145" s="261" t="s">
        <v>3767</v>
      </c>
      <c r="J145" s="261" t="s">
        <v>667</v>
      </c>
      <c r="K145" s="261">
        <v>2015</v>
      </c>
      <c r="L145" s="261" t="s">
        <v>638</v>
      </c>
      <c r="M145" s="261" t="s">
        <v>612</v>
      </c>
    </row>
    <row r="146" spans="1:20">
      <c r="A146" s="261">
        <v>120487</v>
      </c>
      <c r="B146" s="261" t="s">
        <v>1364</v>
      </c>
      <c r="C146" s="261" t="s">
        <v>80</v>
      </c>
      <c r="D146" s="261" t="s">
        <v>275</v>
      </c>
      <c r="E146" s="261" t="s">
        <v>664</v>
      </c>
      <c r="F146" s="261">
        <v>34700</v>
      </c>
      <c r="G146" s="261" t="s">
        <v>638</v>
      </c>
      <c r="H146" s="261" t="s">
        <v>665</v>
      </c>
      <c r="I146" s="261" t="s">
        <v>3767</v>
      </c>
      <c r="J146" s="261" t="s">
        <v>667</v>
      </c>
      <c r="K146" s="261">
        <v>2013</v>
      </c>
      <c r="L146" s="261" t="s">
        <v>638</v>
      </c>
      <c r="M146" s="261" t="s">
        <v>638</v>
      </c>
    </row>
    <row r="147" spans="1:20">
      <c r="A147" s="261">
        <v>120490</v>
      </c>
      <c r="B147" s="261" t="s">
        <v>1365</v>
      </c>
      <c r="C147" s="261" t="s">
        <v>132</v>
      </c>
      <c r="D147" s="261" t="s">
        <v>432</v>
      </c>
      <c r="E147" s="261" t="s">
        <v>664</v>
      </c>
      <c r="F147" s="261">
        <v>31599</v>
      </c>
      <c r="G147" s="261" t="s">
        <v>693</v>
      </c>
      <c r="H147" s="261" t="s">
        <v>665</v>
      </c>
      <c r="I147" s="261" t="s">
        <v>3767</v>
      </c>
      <c r="J147" s="261" t="s">
        <v>667</v>
      </c>
      <c r="K147" s="261">
        <v>2016</v>
      </c>
      <c r="L147" s="261" t="s">
        <v>638</v>
      </c>
      <c r="M147" s="261" t="s">
        <v>638</v>
      </c>
    </row>
    <row r="148" spans="1:20">
      <c r="A148" s="261">
        <v>120492</v>
      </c>
      <c r="B148" s="261" t="s">
        <v>1368</v>
      </c>
      <c r="C148" s="261" t="s">
        <v>84</v>
      </c>
      <c r="D148" s="261" t="s">
        <v>889</v>
      </c>
      <c r="E148" s="261" t="s">
        <v>664</v>
      </c>
      <c r="F148" s="261">
        <v>35069</v>
      </c>
      <c r="G148" s="261" t="s">
        <v>3551</v>
      </c>
      <c r="H148" s="261" t="s">
        <v>665</v>
      </c>
      <c r="I148" s="261" t="s">
        <v>3767</v>
      </c>
      <c r="J148" s="261" t="s">
        <v>667</v>
      </c>
      <c r="K148" s="261">
        <v>2014</v>
      </c>
      <c r="L148" s="261" t="s">
        <v>649</v>
      </c>
      <c r="M148" s="261" t="s">
        <v>662</v>
      </c>
    </row>
    <row r="149" spans="1:20">
      <c r="A149" s="261">
        <v>120494</v>
      </c>
      <c r="B149" s="261" t="s">
        <v>1369</v>
      </c>
      <c r="C149" s="261" t="s">
        <v>95</v>
      </c>
      <c r="D149" s="261" t="s">
        <v>363</v>
      </c>
      <c r="E149" s="261" t="s">
        <v>664</v>
      </c>
      <c r="F149" s="261">
        <v>33634</v>
      </c>
      <c r="G149" s="261" t="s">
        <v>638</v>
      </c>
      <c r="H149" s="261" t="s">
        <v>665</v>
      </c>
      <c r="I149" s="261" t="s">
        <v>3767</v>
      </c>
      <c r="J149" s="261" t="s">
        <v>667</v>
      </c>
      <c r="K149" s="261">
        <v>2013</v>
      </c>
      <c r="L149" s="261" t="s">
        <v>693</v>
      </c>
      <c r="M149" s="261" t="s">
        <v>638</v>
      </c>
    </row>
    <row r="150" spans="1:20">
      <c r="A150" s="261">
        <v>120500</v>
      </c>
      <c r="B150" s="261" t="s">
        <v>1370</v>
      </c>
      <c r="C150" s="261" t="s">
        <v>149</v>
      </c>
      <c r="D150" s="261" t="s">
        <v>1371</v>
      </c>
      <c r="E150" s="261" t="s">
        <v>664</v>
      </c>
      <c r="H150" s="261" t="s">
        <v>665</v>
      </c>
      <c r="I150" s="261" t="s">
        <v>3767</v>
      </c>
      <c r="J150" s="261" t="s">
        <v>667</v>
      </c>
      <c r="K150" s="261">
        <v>2014</v>
      </c>
      <c r="L150" s="261" t="s">
        <v>640</v>
      </c>
      <c r="M150" s="261" t="s">
        <v>658</v>
      </c>
    </row>
    <row r="151" spans="1:20">
      <c r="A151" s="261">
        <v>120508</v>
      </c>
      <c r="B151" s="261" t="s">
        <v>1373</v>
      </c>
      <c r="C151" s="261" t="s">
        <v>135</v>
      </c>
      <c r="D151" s="261" t="s">
        <v>388</v>
      </c>
      <c r="E151" s="261" t="s">
        <v>664</v>
      </c>
      <c r="F151" s="261">
        <v>33128</v>
      </c>
      <c r="G151" s="261" t="s">
        <v>738</v>
      </c>
      <c r="H151" s="261" t="s">
        <v>665</v>
      </c>
      <c r="I151" s="261" t="s">
        <v>3767</v>
      </c>
      <c r="M151" s="261" t="s">
        <v>640</v>
      </c>
    </row>
    <row r="152" spans="1:20">
      <c r="A152" s="261">
        <v>120516</v>
      </c>
      <c r="B152" s="261" t="s">
        <v>1377</v>
      </c>
      <c r="C152" s="261" t="s">
        <v>84</v>
      </c>
      <c r="D152" s="261" t="s">
        <v>388</v>
      </c>
      <c r="E152" s="261" t="s">
        <v>664</v>
      </c>
      <c r="F152" s="261">
        <v>32975</v>
      </c>
      <c r="G152" s="261" t="s">
        <v>3554</v>
      </c>
      <c r="H152" s="261" t="s">
        <v>665</v>
      </c>
      <c r="I152" s="261" t="s">
        <v>3767</v>
      </c>
      <c r="J152" s="261" t="s">
        <v>814</v>
      </c>
      <c r="K152" s="261">
        <v>2013</v>
      </c>
      <c r="M152" s="261" t="s">
        <v>640</v>
      </c>
      <c r="R152" s="261">
        <v>278</v>
      </c>
      <c r="S152" s="261" t="s">
        <v>3818</v>
      </c>
      <c r="T152" s="261">
        <v>14000</v>
      </c>
    </row>
    <row r="153" spans="1:20">
      <c r="A153" s="261">
        <v>120519</v>
      </c>
      <c r="B153" s="261" t="s">
        <v>3795</v>
      </c>
      <c r="C153" s="261" t="s">
        <v>3796</v>
      </c>
      <c r="D153" s="261" t="s">
        <v>3797</v>
      </c>
      <c r="I153" s="261" t="s">
        <v>3767</v>
      </c>
    </row>
    <row r="154" spans="1:20">
      <c r="A154" s="261">
        <v>120520</v>
      </c>
      <c r="B154" s="261" t="s">
        <v>3798</v>
      </c>
      <c r="C154" s="261" t="s">
        <v>225</v>
      </c>
      <c r="D154" s="261" t="s">
        <v>353</v>
      </c>
      <c r="I154" s="261" t="s">
        <v>3767</v>
      </c>
    </row>
    <row r="155" spans="1:20">
      <c r="A155" s="261">
        <v>120521</v>
      </c>
      <c r="B155" s="261" t="s">
        <v>1378</v>
      </c>
      <c r="C155" s="261" t="s">
        <v>908</v>
      </c>
      <c r="D155" s="261" t="s">
        <v>449</v>
      </c>
      <c r="E155" s="261" t="s">
        <v>664</v>
      </c>
      <c r="F155" s="261">
        <v>32898</v>
      </c>
      <c r="G155" s="261" t="s">
        <v>693</v>
      </c>
      <c r="H155" s="261" t="s">
        <v>665</v>
      </c>
      <c r="I155" s="261" t="s">
        <v>3767</v>
      </c>
      <c r="J155" s="261" t="s">
        <v>667</v>
      </c>
      <c r="K155" s="261">
        <v>2008</v>
      </c>
      <c r="L155" s="261" t="s">
        <v>693</v>
      </c>
      <c r="M155" s="261" t="s">
        <v>638</v>
      </c>
    </row>
    <row r="156" spans="1:20">
      <c r="A156" s="261">
        <v>120529</v>
      </c>
      <c r="B156" s="261" t="s">
        <v>1385</v>
      </c>
      <c r="C156" s="261" t="s">
        <v>1102</v>
      </c>
      <c r="D156" s="261" t="s">
        <v>504</v>
      </c>
      <c r="E156" s="261" t="s">
        <v>664</v>
      </c>
      <c r="F156" s="261">
        <v>36295</v>
      </c>
      <c r="G156" s="261" t="s">
        <v>638</v>
      </c>
      <c r="H156" s="261" t="s">
        <v>665</v>
      </c>
      <c r="I156" s="261" t="s">
        <v>3767</v>
      </c>
      <c r="J156" s="261" t="s">
        <v>667</v>
      </c>
      <c r="K156" s="261">
        <v>2017</v>
      </c>
      <c r="L156" s="261" t="s">
        <v>638</v>
      </c>
      <c r="M156" s="261" t="s">
        <v>638</v>
      </c>
    </row>
    <row r="157" spans="1:20">
      <c r="A157" s="261">
        <v>120535</v>
      </c>
      <c r="B157" s="261" t="s">
        <v>1386</v>
      </c>
      <c r="C157" s="261" t="s">
        <v>113</v>
      </c>
      <c r="D157" s="261" t="s">
        <v>1387</v>
      </c>
      <c r="E157" s="261" t="s">
        <v>664</v>
      </c>
      <c r="F157" s="261">
        <v>33357</v>
      </c>
      <c r="G157" s="261" t="s">
        <v>806</v>
      </c>
      <c r="H157" s="261" t="s">
        <v>812</v>
      </c>
      <c r="I157" s="261" t="s">
        <v>3767</v>
      </c>
      <c r="J157" s="261" t="s">
        <v>667</v>
      </c>
      <c r="K157" s="261">
        <v>2009</v>
      </c>
      <c r="L157" s="261" t="s">
        <v>640</v>
      </c>
      <c r="M157" s="261" t="s">
        <v>612</v>
      </c>
    </row>
    <row r="158" spans="1:20">
      <c r="A158" s="261">
        <v>120536</v>
      </c>
      <c r="B158" s="261" t="s">
        <v>1388</v>
      </c>
      <c r="C158" s="261" t="s">
        <v>273</v>
      </c>
      <c r="D158" s="261" t="s">
        <v>500</v>
      </c>
      <c r="E158" s="261" t="s">
        <v>664</v>
      </c>
      <c r="F158" s="261">
        <v>33862</v>
      </c>
      <c r="G158" s="261" t="s">
        <v>693</v>
      </c>
      <c r="H158" s="261" t="s">
        <v>665</v>
      </c>
      <c r="I158" s="261" t="s">
        <v>3767</v>
      </c>
      <c r="J158" s="261" t="s">
        <v>667</v>
      </c>
      <c r="K158" s="261">
        <v>2010</v>
      </c>
      <c r="L158" s="261" t="s">
        <v>693</v>
      </c>
      <c r="M158" s="261" t="s">
        <v>638</v>
      </c>
    </row>
    <row r="159" spans="1:20">
      <c r="A159" s="261">
        <v>120546</v>
      </c>
      <c r="B159" s="261" t="s">
        <v>1392</v>
      </c>
      <c r="C159" s="261" t="s">
        <v>107</v>
      </c>
      <c r="D159" s="261" t="s">
        <v>1393</v>
      </c>
      <c r="E159" s="261" t="s">
        <v>664</v>
      </c>
      <c r="F159" s="261">
        <v>35796</v>
      </c>
      <c r="G159" s="261" t="s">
        <v>638</v>
      </c>
      <c r="H159" s="261" t="s">
        <v>665</v>
      </c>
      <c r="I159" s="261" t="s">
        <v>3767</v>
      </c>
      <c r="J159" s="261" t="s">
        <v>667</v>
      </c>
      <c r="K159" s="261">
        <v>2017</v>
      </c>
      <c r="L159" s="261" t="s">
        <v>638</v>
      </c>
      <c r="M159" s="261" t="s">
        <v>638</v>
      </c>
    </row>
    <row r="160" spans="1:20">
      <c r="A160" s="261">
        <v>120547</v>
      </c>
      <c r="B160" s="261" t="s">
        <v>1394</v>
      </c>
      <c r="C160" s="261" t="s">
        <v>1395</v>
      </c>
      <c r="D160" s="261" t="s">
        <v>1396</v>
      </c>
      <c r="E160" s="261" t="s">
        <v>664</v>
      </c>
      <c r="H160" s="261" t="s">
        <v>665</v>
      </c>
      <c r="I160" s="261" t="s">
        <v>3767</v>
      </c>
      <c r="J160" s="261" t="s">
        <v>667</v>
      </c>
      <c r="L160" s="261" t="s">
        <v>657</v>
      </c>
      <c r="M160" s="261" t="s">
        <v>640</v>
      </c>
    </row>
    <row r="161" spans="1:13">
      <c r="A161" s="261">
        <v>120570</v>
      </c>
      <c r="B161" s="261" t="s">
        <v>1404</v>
      </c>
      <c r="C161" s="261" t="s">
        <v>125</v>
      </c>
      <c r="D161" s="261" t="s">
        <v>362</v>
      </c>
      <c r="E161" s="261" t="s">
        <v>664</v>
      </c>
      <c r="F161" s="261">
        <v>35902</v>
      </c>
      <c r="G161" s="261" t="s">
        <v>3556</v>
      </c>
      <c r="H161" s="261" t="s">
        <v>665</v>
      </c>
      <c r="I161" s="261" t="s">
        <v>3767</v>
      </c>
      <c r="J161" s="261" t="s">
        <v>639</v>
      </c>
      <c r="K161" s="261">
        <v>2017</v>
      </c>
      <c r="L161" s="261" t="s">
        <v>640</v>
      </c>
      <c r="M161" s="261" t="s">
        <v>658</v>
      </c>
    </row>
    <row r="162" spans="1:13">
      <c r="A162" s="261">
        <v>120591</v>
      </c>
      <c r="B162" s="261" t="s">
        <v>1407</v>
      </c>
      <c r="C162" s="261" t="s">
        <v>84</v>
      </c>
      <c r="D162" s="261" t="s">
        <v>359</v>
      </c>
      <c r="E162" s="261" t="s">
        <v>664</v>
      </c>
      <c r="F162" s="261">
        <v>30683</v>
      </c>
      <c r="G162" s="261" t="s">
        <v>693</v>
      </c>
      <c r="H162" s="261" t="s">
        <v>665</v>
      </c>
      <c r="I162" s="261" t="s">
        <v>3767</v>
      </c>
      <c r="J162" s="261" t="s">
        <v>667</v>
      </c>
      <c r="K162" s="261">
        <v>2000</v>
      </c>
      <c r="L162" s="261" t="s">
        <v>638</v>
      </c>
      <c r="M162" s="261" t="s">
        <v>650</v>
      </c>
    </row>
    <row r="163" spans="1:13">
      <c r="A163" s="261">
        <v>120594</v>
      </c>
      <c r="B163" s="261" t="s">
        <v>1409</v>
      </c>
      <c r="C163" s="261" t="s">
        <v>183</v>
      </c>
      <c r="D163" s="261" t="s">
        <v>402</v>
      </c>
      <c r="E163" s="261" t="s">
        <v>664</v>
      </c>
      <c r="F163" s="261">
        <v>33239</v>
      </c>
      <c r="G163" s="261" t="s">
        <v>800</v>
      </c>
      <c r="H163" s="261" t="s">
        <v>665</v>
      </c>
      <c r="I163" s="261" t="s">
        <v>3767</v>
      </c>
      <c r="J163" s="261" t="s">
        <v>667</v>
      </c>
      <c r="K163" s="261">
        <v>2009</v>
      </c>
      <c r="L163" s="261" t="s">
        <v>657</v>
      </c>
      <c r="M163" s="261" t="s">
        <v>657</v>
      </c>
    </row>
    <row r="164" spans="1:13">
      <c r="A164" s="261">
        <v>120596</v>
      </c>
      <c r="B164" s="261" t="s">
        <v>1410</v>
      </c>
      <c r="C164" s="261" t="s">
        <v>1411</v>
      </c>
      <c r="D164" s="261" t="s">
        <v>364</v>
      </c>
      <c r="E164" s="261" t="s">
        <v>663</v>
      </c>
      <c r="F164" s="261">
        <v>35065</v>
      </c>
      <c r="G164" s="261" t="s">
        <v>638</v>
      </c>
      <c r="H164" s="261" t="s">
        <v>665</v>
      </c>
      <c r="I164" s="261" t="s">
        <v>3767</v>
      </c>
      <c r="J164" s="261" t="s">
        <v>667</v>
      </c>
      <c r="K164" s="261">
        <v>2014</v>
      </c>
      <c r="L164" s="261" t="s">
        <v>638</v>
      </c>
      <c r="M164" s="261" t="s">
        <v>638</v>
      </c>
    </row>
    <row r="165" spans="1:13">
      <c r="A165" s="261">
        <v>120622</v>
      </c>
      <c r="B165" s="261" t="s">
        <v>1414</v>
      </c>
      <c r="C165" s="261" t="s">
        <v>204</v>
      </c>
      <c r="D165" s="261" t="s">
        <v>345</v>
      </c>
      <c r="E165" s="261" t="s">
        <v>664</v>
      </c>
      <c r="F165" s="261">
        <v>35916</v>
      </c>
      <c r="G165" s="261" t="s">
        <v>638</v>
      </c>
      <c r="H165" s="261" t="s">
        <v>665</v>
      </c>
      <c r="I165" s="261" t="s">
        <v>3767</v>
      </c>
      <c r="J165" s="261" t="s">
        <v>639</v>
      </c>
      <c r="K165" s="261">
        <v>2015</v>
      </c>
      <c r="L165" s="261" t="s">
        <v>638</v>
      </c>
      <c r="M165" s="261" t="s">
        <v>638</v>
      </c>
    </row>
    <row r="166" spans="1:13">
      <c r="A166" s="261">
        <v>120630</v>
      </c>
      <c r="B166" s="261" t="s">
        <v>3799</v>
      </c>
      <c r="C166" s="261" t="s">
        <v>1603</v>
      </c>
      <c r="D166" s="261">
        <v>0</v>
      </c>
      <c r="I166" s="261" t="s">
        <v>3767</v>
      </c>
    </row>
    <row r="167" spans="1:13">
      <c r="A167" s="261">
        <v>120641</v>
      </c>
      <c r="B167" s="261" t="s">
        <v>1416</v>
      </c>
      <c r="C167" s="261" t="s">
        <v>118</v>
      </c>
      <c r="D167" s="261" t="s">
        <v>345</v>
      </c>
      <c r="E167" s="261" t="s">
        <v>664</v>
      </c>
      <c r="H167" s="261" t="s">
        <v>812</v>
      </c>
      <c r="I167" s="261" t="s">
        <v>3767</v>
      </c>
      <c r="J167" s="261" t="s">
        <v>639</v>
      </c>
      <c r="K167" s="261">
        <v>2017</v>
      </c>
      <c r="L167" s="261" t="s">
        <v>638</v>
      </c>
      <c r="M167" s="261" t="s">
        <v>612</v>
      </c>
    </row>
    <row r="168" spans="1:13">
      <c r="A168" s="261">
        <v>120654</v>
      </c>
      <c r="B168" s="261" t="s">
        <v>1419</v>
      </c>
      <c r="C168" s="261" t="s">
        <v>80</v>
      </c>
      <c r="D168" s="261" t="s">
        <v>967</v>
      </c>
      <c r="E168" s="261" t="s">
        <v>664</v>
      </c>
      <c r="F168" s="261">
        <v>35084</v>
      </c>
      <c r="G168" s="261" t="s">
        <v>716</v>
      </c>
      <c r="H168" s="261" t="s">
        <v>665</v>
      </c>
      <c r="I168" s="261" t="s">
        <v>3767</v>
      </c>
      <c r="J168" s="261" t="s">
        <v>639</v>
      </c>
      <c r="K168" s="261">
        <v>2013</v>
      </c>
      <c r="L168" s="261" t="s">
        <v>640</v>
      </c>
      <c r="M168" s="261" t="s">
        <v>640</v>
      </c>
    </row>
    <row r="169" spans="1:13">
      <c r="A169" s="261">
        <v>120662</v>
      </c>
      <c r="B169" s="261" t="s">
        <v>1422</v>
      </c>
      <c r="C169" s="261" t="s">
        <v>167</v>
      </c>
      <c r="D169" s="261" t="s">
        <v>359</v>
      </c>
      <c r="E169" s="261" t="s">
        <v>664</v>
      </c>
      <c r="F169" s="261">
        <v>36188</v>
      </c>
      <c r="G169" s="261" t="s">
        <v>638</v>
      </c>
      <c r="H169" s="261" t="s">
        <v>665</v>
      </c>
      <c r="I169" s="261" t="s">
        <v>3767</v>
      </c>
      <c r="J169" s="261" t="s">
        <v>639</v>
      </c>
      <c r="M169" s="261" t="s">
        <v>638</v>
      </c>
    </row>
    <row r="170" spans="1:13">
      <c r="A170" s="261">
        <v>120668</v>
      </c>
      <c r="B170" s="261" t="s">
        <v>1425</v>
      </c>
      <c r="C170" s="261" t="s">
        <v>227</v>
      </c>
      <c r="D170" s="261" t="s">
        <v>1426</v>
      </c>
      <c r="E170" s="261" t="s">
        <v>664</v>
      </c>
      <c r="H170" s="261" t="s">
        <v>665</v>
      </c>
      <c r="I170" s="261" t="s">
        <v>3767</v>
      </c>
      <c r="J170" s="261" t="s">
        <v>639</v>
      </c>
      <c r="K170" s="261">
        <v>2017</v>
      </c>
      <c r="L170" s="261" t="s">
        <v>638</v>
      </c>
      <c r="M170" s="261" t="s">
        <v>638</v>
      </c>
    </row>
    <row r="171" spans="1:13">
      <c r="A171" s="261">
        <v>120669</v>
      </c>
      <c r="B171" s="261" t="s">
        <v>1427</v>
      </c>
      <c r="C171" s="261" t="s">
        <v>173</v>
      </c>
      <c r="D171" s="261" t="s">
        <v>388</v>
      </c>
      <c r="E171" s="261" t="s">
        <v>664</v>
      </c>
      <c r="F171" s="261">
        <v>33970</v>
      </c>
      <c r="G171" s="261" t="s">
        <v>3559</v>
      </c>
      <c r="H171" s="261" t="s">
        <v>665</v>
      </c>
      <c r="I171" s="261" t="s">
        <v>3767</v>
      </c>
      <c r="J171" s="261" t="s">
        <v>639</v>
      </c>
      <c r="M171" s="261" t="s">
        <v>647</v>
      </c>
    </row>
    <row r="172" spans="1:13">
      <c r="A172" s="261">
        <v>120685</v>
      </c>
      <c r="B172" s="261" t="s">
        <v>611</v>
      </c>
      <c r="C172" s="261" t="s">
        <v>150</v>
      </c>
      <c r="D172" s="261" t="s">
        <v>367</v>
      </c>
      <c r="E172" s="261" t="s">
        <v>664</v>
      </c>
      <c r="F172" s="261">
        <v>35710</v>
      </c>
      <c r="G172" s="261" t="s">
        <v>3560</v>
      </c>
      <c r="H172" s="261" t="s">
        <v>665</v>
      </c>
      <c r="I172" s="261" t="s">
        <v>3767</v>
      </c>
      <c r="J172" s="261" t="s">
        <v>639</v>
      </c>
      <c r="K172" s="261">
        <v>2015</v>
      </c>
      <c r="L172" s="261" t="s">
        <v>659</v>
      </c>
      <c r="M172" s="261" t="s">
        <v>659</v>
      </c>
    </row>
    <row r="173" spans="1:13">
      <c r="A173" s="261">
        <v>120689</v>
      </c>
      <c r="B173" s="261" t="s">
        <v>1429</v>
      </c>
      <c r="C173" s="261" t="s">
        <v>193</v>
      </c>
      <c r="D173" s="261" t="s">
        <v>460</v>
      </c>
      <c r="E173" s="261" t="s">
        <v>664</v>
      </c>
      <c r="F173" s="261">
        <v>35672</v>
      </c>
      <c r="G173" s="261" t="s">
        <v>638</v>
      </c>
      <c r="H173" s="261" t="s">
        <v>665</v>
      </c>
      <c r="I173" s="261" t="s">
        <v>3767</v>
      </c>
      <c r="J173" s="261" t="s">
        <v>639</v>
      </c>
      <c r="K173" s="261">
        <v>2016</v>
      </c>
      <c r="L173" s="261" t="s">
        <v>638</v>
      </c>
      <c r="M173" s="261" t="s">
        <v>638</v>
      </c>
    </row>
    <row r="174" spans="1:13">
      <c r="A174" s="261">
        <v>120711</v>
      </c>
      <c r="B174" s="261" t="s">
        <v>1431</v>
      </c>
      <c r="C174" s="261" t="s">
        <v>88</v>
      </c>
      <c r="D174" s="261" t="s">
        <v>464</v>
      </c>
      <c r="E174" s="261" t="s">
        <v>664</v>
      </c>
      <c r="H174" s="261" t="s">
        <v>665</v>
      </c>
      <c r="I174" s="261" t="s">
        <v>3767</v>
      </c>
      <c r="M174" s="261" t="s">
        <v>650</v>
      </c>
    </row>
    <row r="175" spans="1:13">
      <c r="A175" s="261">
        <v>120717</v>
      </c>
      <c r="B175" s="261" t="s">
        <v>1432</v>
      </c>
      <c r="C175" s="261" t="s">
        <v>149</v>
      </c>
      <c r="D175" s="261" t="s">
        <v>363</v>
      </c>
      <c r="E175" s="261" t="s">
        <v>664</v>
      </c>
      <c r="F175" s="261">
        <v>34705</v>
      </c>
      <c r="G175" s="261" t="s">
        <v>693</v>
      </c>
      <c r="H175" s="261" t="s">
        <v>812</v>
      </c>
      <c r="I175" s="261" t="s">
        <v>3767</v>
      </c>
      <c r="J175" s="261" t="s">
        <v>639</v>
      </c>
      <c r="K175" s="261">
        <v>2013</v>
      </c>
      <c r="L175" s="261" t="s">
        <v>640</v>
      </c>
      <c r="M175" s="261" t="s">
        <v>612</v>
      </c>
    </row>
    <row r="176" spans="1:13">
      <c r="A176" s="261">
        <v>120741</v>
      </c>
      <c r="B176" s="261" t="s">
        <v>1440</v>
      </c>
      <c r="C176" s="261" t="s">
        <v>166</v>
      </c>
      <c r="D176" s="261">
        <v>0</v>
      </c>
      <c r="E176" s="261" t="s">
        <v>664</v>
      </c>
      <c r="H176" s="261" t="s">
        <v>665</v>
      </c>
      <c r="I176" s="261" t="s">
        <v>3767</v>
      </c>
      <c r="J176" s="261" t="s">
        <v>639</v>
      </c>
      <c r="K176" s="261">
        <v>2017</v>
      </c>
      <c r="L176" s="261" t="s">
        <v>638</v>
      </c>
      <c r="M176" s="261" t="s">
        <v>649</v>
      </c>
    </row>
    <row r="177" spans="1:20">
      <c r="A177" s="261">
        <v>120761</v>
      </c>
      <c r="B177" s="261" t="s">
        <v>1444</v>
      </c>
      <c r="C177" s="261" t="s">
        <v>93</v>
      </c>
      <c r="D177" s="261" t="s">
        <v>373</v>
      </c>
      <c r="E177" s="261" t="s">
        <v>664</v>
      </c>
      <c r="H177" s="261" t="s">
        <v>665</v>
      </c>
      <c r="I177" s="261" t="s">
        <v>3767</v>
      </c>
      <c r="J177" s="261" t="s">
        <v>639</v>
      </c>
      <c r="K177" s="261">
        <v>2007</v>
      </c>
      <c r="L177" s="261" t="s">
        <v>640</v>
      </c>
      <c r="M177" s="261" t="s">
        <v>640</v>
      </c>
    </row>
    <row r="178" spans="1:20">
      <c r="A178" s="261">
        <v>120776</v>
      </c>
      <c r="B178" s="261" t="s">
        <v>1447</v>
      </c>
      <c r="C178" s="261" t="s">
        <v>84</v>
      </c>
      <c r="D178" s="261" t="s">
        <v>428</v>
      </c>
      <c r="E178" s="261" t="s">
        <v>664</v>
      </c>
      <c r="F178" s="261">
        <v>29514</v>
      </c>
      <c r="G178" s="261" t="s">
        <v>750</v>
      </c>
      <c r="H178" s="261" t="s">
        <v>665</v>
      </c>
      <c r="I178" s="261" t="s">
        <v>3767</v>
      </c>
      <c r="J178" s="261" t="s">
        <v>639</v>
      </c>
      <c r="K178" s="261">
        <v>1999</v>
      </c>
      <c r="L178" s="261" t="s">
        <v>733</v>
      </c>
      <c r="M178" s="261" t="s">
        <v>640</v>
      </c>
      <c r="R178" s="261">
        <v>4712</v>
      </c>
      <c r="S178" s="261" t="s">
        <v>3819</v>
      </c>
      <c r="T178" s="261">
        <v>28000</v>
      </c>
    </row>
    <row r="179" spans="1:20">
      <c r="A179" s="261">
        <v>120784</v>
      </c>
      <c r="B179" s="261" t="s">
        <v>1450</v>
      </c>
      <c r="C179" s="261" t="s">
        <v>179</v>
      </c>
      <c r="D179" s="261">
        <v>0</v>
      </c>
      <c r="E179" s="261" t="s">
        <v>664</v>
      </c>
      <c r="H179" s="261" t="s">
        <v>665</v>
      </c>
      <c r="I179" s="261" t="s">
        <v>3767</v>
      </c>
      <c r="J179" s="261" t="s">
        <v>639</v>
      </c>
      <c r="K179" s="261">
        <v>2015</v>
      </c>
      <c r="L179" s="261" t="s">
        <v>638</v>
      </c>
      <c r="M179" s="261" t="s">
        <v>638</v>
      </c>
    </row>
    <row r="180" spans="1:20">
      <c r="A180" s="261">
        <v>120795</v>
      </c>
      <c r="B180" s="261" t="s">
        <v>1455</v>
      </c>
      <c r="C180" s="261" t="s">
        <v>102</v>
      </c>
      <c r="D180" s="261" t="s">
        <v>1456</v>
      </c>
      <c r="E180" s="261" t="s">
        <v>664</v>
      </c>
      <c r="F180" s="261">
        <v>36557</v>
      </c>
      <c r="G180" s="261" t="s">
        <v>704</v>
      </c>
      <c r="H180" s="261" t="s">
        <v>665</v>
      </c>
      <c r="I180" s="261" t="s">
        <v>3767</v>
      </c>
      <c r="J180" s="261" t="s">
        <v>667</v>
      </c>
      <c r="K180" s="261">
        <v>2016</v>
      </c>
      <c r="L180" s="261" t="s">
        <v>638</v>
      </c>
      <c r="M180" s="261" t="s">
        <v>659</v>
      </c>
    </row>
    <row r="181" spans="1:20">
      <c r="A181" s="261">
        <v>120797</v>
      </c>
      <c r="B181" s="261" t="s">
        <v>3800</v>
      </c>
      <c r="C181" s="261" t="s">
        <v>118</v>
      </c>
      <c r="D181" s="261" t="s">
        <v>418</v>
      </c>
      <c r="I181" s="261" t="s">
        <v>3767</v>
      </c>
    </row>
    <row r="182" spans="1:20">
      <c r="A182" s="261">
        <v>120804</v>
      </c>
      <c r="B182" s="261" t="s">
        <v>3801</v>
      </c>
      <c r="C182" s="261" t="s">
        <v>909</v>
      </c>
      <c r="D182" s="261">
        <v>0</v>
      </c>
      <c r="I182" s="261" t="s">
        <v>3767</v>
      </c>
    </row>
    <row r="183" spans="1:20">
      <c r="A183" s="261">
        <v>120810</v>
      </c>
      <c r="B183" s="261" t="s">
        <v>1457</v>
      </c>
      <c r="C183" s="261" t="s">
        <v>1458</v>
      </c>
      <c r="D183" s="261" t="s">
        <v>342</v>
      </c>
      <c r="E183" s="261" t="s">
        <v>664</v>
      </c>
      <c r="F183" s="261">
        <v>35431</v>
      </c>
      <c r="G183" s="261" t="s">
        <v>638</v>
      </c>
      <c r="H183" s="261" t="s">
        <v>811</v>
      </c>
      <c r="I183" s="261" t="s">
        <v>3767</v>
      </c>
      <c r="J183" s="261" t="s">
        <v>814</v>
      </c>
      <c r="K183" s="261">
        <v>2014</v>
      </c>
      <c r="L183" s="261" t="s">
        <v>638</v>
      </c>
      <c r="M183" s="261" t="s">
        <v>612</v>
      </c>
    </row>
    <row r="184" spans="1:20">
      <c r="A184" s="261">
        <v>120813</v>
      </c>
      <c r="B184" s="261" t="s">
        <v>1459</v>
      </c>
      <c r="C184" s="261" t="s">
        <v>181</v>
      </c>
      <c r="D184" s="261" t="s">
        <v>1460</v>
      </c>
      <c r="E184" s="261" t="s">
        <v>664</v>
      </c>
      <c r="F184" s="261">
        <v>34841</v>
      </c>
      <c r="G184" s="261" t="s">
        <v>785</v>
      </c>
      <c r="H184" s="261" t="s">
        <v>665</v>
      </c>
      <c r="I184" s="261" t="s">
        <v>3767</v>
      </c>
      <c r="J184" s="261" t="s">
        <v>814</v>
      </c>
      <c r="K184" s="261">
        <v>2013</v>
      </c>
      <c r="L184" s="261" t="s">
        <v>640</v>
      </c>
      <c r="M184" s="261" t="s">
        <v>659</v>
      </c>
    </row>
    <row r="185" spans="1:20">
      <c r="A185" s="261">
        <v>120819</v>
      </c>
      <c r="B185" s="261" t="s">
        <v>1461</v>
      </c>
      <c r="C185" s="261" t="s">
        <v>132</v>
      </c>
      <c r="D185" s="261">
        <v>0</v>
      </c>
      <c r="E185" s="261" t="s">
        <v>664</v>
      </c>
      <c r="H185" s="261" t="s">
        <v>665</v>
      </c>
      <c r="I185" s="261" t="s">
        <v>3767</v>
      </c>
      <c r="J185" s="261" t="s">
        <v>814</v>
      </c>
      <c r="K185" s="261">
        <v>2011</v>
      </c>
      <c r="L185" s="261" t="s">
        <v>638</v>
      </c>
      <c r="M185" s="261" t="s">
        <v>649</v>
      </c>
    </row>
    <row r="186" spans="1:20">
      <c r="A186" s="261">
        <v>120828</v>
      </c>
      <c r="B186" s="261" t="s">
        <v>1463</v>
      </c>
      <c r="C186" s="261" t="s">
        <v>1464</v>
      </c>
      <c r="D186" s="261" t="s">
        <v>418</v>
      </c>
      <c r="E186" s="261" t="s">
        <v>664</v>
      </c>
      <c r="F186" s="261">
        <v>33970</v>
      </c>
      <c r="G186" s="261" t="s">
        <v>638</v>
      </c>
      <c r="H186" s="261" t="s">
        <v>665</v>
      </c>
      <c r="I186" s="261" t="s">
        <v>3767</v>
      </c>
      <c r="J186" s="261" t="s">
        <v>667</v>
      </c>
      <c r="K186" s="261">
        <v>2011</v>
      </c>
      <c r="L186" s="261" t="s">
        <v>638</v>
      </c>
      <c r="M186" s="261" t="s">
        <v>638</v>
      </c>
    </row>
    <row r="187" spans="1:20">
      <c r="A187" s="261">
        <v>120831</v>
      </c>
      <c r="B187" s="261" t="s">
        <v>1465</v>
      </c>
      <c r="C187" s="261" t="s">
        <v>1466</v>
      </c>
      <c r="E187" s="261" t="s">
        <v>664</v>
      </c>
      <c r="H187" s="261" t="s">
        <v>665</v>
      </c>
      <c r="I187" s="261" t="s">
        <v>3767</v>
      </c>
      <c r="J187" s="261" t="s">
        <v>667</v>
      </c>
      <c r="K187" s="261">
        <v>2011</v>
      </c>
      <c r="L187" s="261" t="s">
        <v>640</v>
      </c>
      <c r="M187" s="261" t="s">
        <v>658</v>
      </c>
    </row>
    <row r="188" spans="1:20">
      <c r="A188" s="261">
        <v>120833</v>
      </c>
      <c r="B188" s="261" t="s">
        <v>1467</v>
      </c>
      <c r="C188" s="261" t="s">
        <v>234</v>
      </c>
      <c r="D188" s="261" t="s">
        <v>395</v>
      </c>
      <c r="E188" s="261" t="s">
        <v>663</v>
      </c>
      <c r="H188" s="261" t="s">
        <v>665</v>
      </c>
      <c r="I188" s="261" t="s">
        <v>3767</v>
      </c>
      <c r="J188" s="261" t="s">
        <v>667</v>
      </c>
      <c r="K188" s="261">
        <v>2011</v>
      </c>
      <c r="L188" s="261" t="s">
        <v>659</v>
      </c>
      <c r="M188" s="261" t="s">
        <v>657</v>
      </c>
    </row>
    <row r="189" spans="1:20">
      <c r="A189" s="261">
        <v>120850</v>
      </c>
      <c r="B189" s="261" t="s">
        <v>3802</v>
      </c>
      <c r="C189" s="261" t="s">
        <v>82</v>
      </c>
      <c r="D189" s="261" t="s">
        <v>373</v>
      </c>
      <c r="I189" s="261" t="s">
        <v>3767</v>
      </c>
    </row>
    <row r="190" spans="1:20">
      <c r="A190" s="261">
        <v>120855</v>
      </c>
      <c r="B190" s="261" t="s">
        <v>1469</v>
      </c>
      <c r="C190" s="261" t="s">
        <v>121</v>
      </c>
      <c r="D190" s="261" t="s">
        <v>448</v>
      </c>
      <c r="E190" s="261" t="s">
        <v>664</v>
      </c>
      <c r="F190" s="261">
        <v>36004</v>
      </c>
      <c r="G190" s="261" t="s">
        <v>709</v>
      </c>
      <c r="H190" s="261" t="s">
        <v>665</v>
      </c>
      <c r="I190" s="261" t="s">
        <v>3767</v>
      </c>
      <c r="J190" s="261" t="s">
        <v>667</v>
      </c>
      <c r="K190" s="261">
        <v>2016</v>
      </c>
      <c r="L190" s="261" t="s">
        <v>638</v>
      </c>
      <c r="M190" s="261" t="s">
        <v>640</v>
      </c>
      <c r="R190" s="261">
        <v>375</v>
      </c>
      <c r="S190" s="261" t="s">
        <v>3813</v>
      </c>
      <c r="T190" s="261">
        <v>11500</v>
      </c>
    </row>
    <row r="191" spans="1:20">
      <c r="A191" s="261">
        <v>120864</v>
      </c>
      <c r="B191" s="261" t="s">
        <v>1471</v>
      </c>
      <c r="C191" s="261" t="s">
        <v>706</v>
      </c>
      <c r="D191" s="261" t="s">
        <v>426</v>
      </c>
      <c r="E191" s="261" t="s">
        <v>664</v>
      </c>
      <c r="F191" s="261">
        <v>31194</v>
      </c>
      <c r="G191" s="261" t="s">
        <v>638</v>
      </c>
      <c r="H191" s="261" t="s">
        <v>665</v>
      </c>
      <c r="I191" s="261" t="s">
        <v>3767</v>
      </c>
      <c r="J191" s="261" t="s">
        <v>667</v>
      </c>
      <c r="K191" s="261">
        <v>2003</v>
      </c>
      <c r="L191" s="261" t="s">
        <v>638</v>
      </c>
      <c r="M191" s="261" t="s">
        <v>638</v>
      </c>
    </row>
    <row r="192" spans="1:20">
      <c r="A192" s="261">
        <v>120878</v>
      </c>
      <c r="B192" s="261" t="s">
        <v>1475</v>
      </c>
      <c r="C192" s="261" t="s">
        <v>876</v>
      </c>
      <c r="D192" s="261" t="s">
        <v>557</v>
      </c>
      <c r="E192" s="261" t="s">
        <v>664</v>
      </c>
      <c r="F192" s="261">
        <v>29952</v>
      </c>
      <c r="G192" s="261" t="s">
        <v>757</v>
      </c>
      <c r="H192" s="261" t="s">
        <v>665</v>
      </c>
      <c r="I192" s="261" t="s">
        <v>3767</v>
      </c>
      <c r="J192" s="261" t="s">
        <v>667</v>
      </c>
      <c r="K192" s="261">
        <v>2009</v>
      </c>
      <c r="L192" s="261" t="s">
        <v>640</v>
      </c>
      <c r="M192" s="261" t="s">
        <v>640</v>
      </c>
    </row>
    <row r="193" spans="1:20">
      <c r="A193" s="261">
        <v>120880</v>
      </c>
      <c r="B193" s="261" t="s">
        <v>1476</v>
      </c>
      <c r="C193" s="261" t="s">
        <v>911</v>
      </c>
      <c r="D193" s="261" t="s">
        <v>488</v>
      </c>
      <c r="E193" s="261" t="s">
        <v>664</v>
      </c>
      <c r="F193" s="261">
        <v>36356</v>
      </c>
      <c r="G193" s="261" t="s">
        <v>640</v>
      </c>
      <c r="H193" s="261" t="s">
        <v>665</v>
      </c>
      <c r="I193" s="261" t="s">
        <v>3767</v>
      </c>
      <c r="J193" s="261" t="s">
        <v>814</v>
      </c>
      <c r="K193" s="261">
        <v>2017</v>
      </c>
      <c r="L193" s="261" t="s">
        <v>638</v>
      </c>
      <c r="M193" s="261" t="s">
        <v>640</v>
      </c>
    </row>
    <row r="194" spans="1:20">
      <c r="A194" s="261">
        <v>120884</v>
      </c>
      <c r="B194" s="261" t="s">
        <v>1477</v>
      </c>
      <c r="C194" s="261" t="s">
        <v>1478</v>
      </c>
      <c r="D194" s="261" t="s">
        <v>867</v>
      </c>
      <c r="E194" s="261" t="s">
        <v>664</v>
      </c>
      <c r="H194" s="261" t="s">
        <v>665</v>
      </c>
      <c r="I194" s="261" t="s">
        <v>3767</v>
      </c>
      <c r="J194" s="261" t="s">
        <v>814</v>
      </c>
      <c r="K194" s="261">
        <v>2010</v>
      </c>
      <c r="L194" s="261" t="s">
        <v>640</v>
      </c>
      <c r="M194" s="261" t="s">
        <v>640</v>
      </c>
    </row>
    <row r="195" spans="1:20">
      <c r="A195" s="261">
        <v>120918</v>
      </c>
      <c r="B195" s="261" t="s">
        <v>1483</v>
      </c>
      <c r="C195" s="261" t="s">
        <v>210</v>
      </c>
      <c r="D195" s="261" t="s">
        <v>392</v>
      </c>
      <c r="E195" s="261" t="s">
        <v>664</v>
      </c>
      <c r="F195" s="261">
        <v>30002</v>
      </c>
      <c r="G195" s="261" t="s">
        <v>693</v>
      </c>
      <c r="H195" s="261" t="s">
        <v>665</v>
      </c>
      <c r="I195" s="261" t="s">
        <v>3767</v>
      </c>
      <c r="J195" s="261" t="s">
        <v>667</v>
      </c>
      <c r="K195" s="261">
        <v>2006</v>
      </c>
      <c r="L195" s="261" t="s">
        <v>693</v>
      </c>
      <c r="M195" s="261" t="s">
        <v>638</v>
      </c>
    </row>
    <row r="196" spans="1:20">
      <c r="A196" s="261">
        <v>120921</v>
      </c>
      <c r="B196" s="261" t="s">
        <v>1484</v>
      </c>
      <c r="C196" s="261" t="s">
        <v>85</v>
      </c>
      <c r="D196" s="261" t="s">
        <v>386</v>
      </c>
      <c r="E196" s="261" t="s">
        <v>663</v>
      </c>
      <c r="H196" s="261" t="s">
        <v>812</v>
      </c>
      <c r="I196" s="261" t="s">
        <v>3767</v>
      </c>
      <c r="J196" s="261" t="s">
        <v>814</v>
      </c>
      <c r="K196" s="261">
        <v>2008</v>
      </c>
      <c r="L196" s="261" t="s">
        <v>638</v>
      </c>
      <c r="M196" s="261" t="s">
        <v>612</v>
      </c>
    </row>
    <row r="197" spans="1:20">
      <c r="A197" s="261">
        <v>120935</v>
      </c>
      <c r="B197" s="261" t="s">
        <v>3803</v>
      </c>
      <c r="C197" s="261" t="s">
        <v>84</v>
      </c>
      <c r="D197" s="261" t="s">
        <v>418</v>
      </c>
      <c r="I197" s="261" t="s">
        <v>3767</v>
      </c>
    </row>
    <row r="198" spans="1:20">
      <c r="A198" s="261">
        <v>120942</v>
      </c>
      <c r="B198" s="261" t="s">
        <v>1487</v>
      </c>
      <c r="C198" s="261" t="s">
        <v>270</v>
      </c>
      <c r="D198" s="261" t="s">
        <v>369</v>
      </c>
      <c r="E198" s="261" t="s">
        <v>663</v>
      </c>
      <c r="F198" s="261">
        <v>27565</v>
      </c>
      <c r="G198" s="261" t="s">
        <v>763</v>
      </c>
      <c r="H198" s="261" t="s">
        <v>665</v>
      </c>
      <c r="I198" s="261" t="s">
        <v>3767</v>
      </c>
      <c r="J198" s="261" t="s">
        <v>639</v>
      </c>
      <c r="K198" s="261">
        <v>1996</v>
      </c>
      <c r="L198" s="261" t="s">
        <v>659</v>
      </c>
      <c r="M198" s="261" t="s">
        <v>659</v>
      </c>
    </row>
    <row r="199" spans="1:20">
      <c r="A199" s="261">
        <v>120953</v>
      </c>
      <c r="B199" s="261" t="s">
        <v>1488</v>
      </c>
      <c r="C199" s="261" t="s">
        <v>256</v>
      </c>
      <c r="D199" s="261" t="s">
        <v>414</v>
      </c>
      <c r="E199" s="261" t="s">
        <v>663</v>
      </c>
      <c r="F199" s="261">
        <v>35080</v>
      </c>
      <c r="G199" s="261" t="s">
        <v>638</v>
      </c>
      <c r="H199" s="261" t="s">
        <v>665</v>
      </c>
      <c r="I199" s="261" t="s">
        <v>3767</v>
      </c>
      <c r="J199" s="261" t="s">
        <v>639</v>
      </c>
      <c r="K199" s="261">
        <v>2015</v>
      </c>
      <c r="L199" s="261" t="s">
        <v>638</v>
      </c>
      <c r="M199" s="261" t="s">
        <v>638</v>
      </c>
      <c r="R199" s="261">
        <v>438</v>
      </c>
      <c r="S199" s="261" t="s">
        <v>3813</v>
      </c>
      <c r="T199" s="261">
        <v>7500</v>
      </c>
    </row>
    <row r="200" spans="1:20">
      <c r="A200" s="261">
        <v>120970</v>
      </c>
      <c r="B200" s="261" t="s">
        <v>1489</v>
      </c>
      <c r="C200" s="261" t="s">
        <v>177</v>
      </c>
      <c r="D200" s="261" t="s">
        <v>373</v>
      </c>
      <c r="E200" s="261" t="s">
        <v>663</v>
      </c>
      <c r="F200" s="261">
        <v>35980</v>
      </c>
      <c r="G200" s="261" t="s">
        <v>693</v>
      </c>
      <c r="H200" s="261" t="s">
        <v>665</v>
      </c>
      <c r="I200" s="261" t="s">
        <v>3767</v>
      </c>
      <c r="J200" s="261" t="s">
        <v>639</v>
      </c>
      <c r="K200" s="261">
        <v>2017</v>
      </c>
      <c r="L200" s="261" t="s">
        <v>638</v>
      </c>
      <c r="M200" s="261" t="s">
        <v>648</v>
      </c>
    </row>
    <row r="201" spans="1:20">
      <c r="A201" s="261">
        <v>120987</v>
      </c>
      <c r="B201" s="261" t="s">
        <v>1491</v>
      </c>
      <c r="C201" s="261" t="s">
        <v>86</v>
      </c>
      <c r="D201" s="261" t="s">
        <v>409</v>
      </c>
      <c r="E201" s="261" t="s">
        <v>663</v>
      </c>
      <c r="F201" s="261">
        <v>35895</v>
      </c>
      <c r="G201" s="261" t="s">
        <v>693</v>
      </c>
      <c r="H201" s="261" t="s">
        <v>665</v>
      </c>
      <c r="I201" s="261" t="s">
        <v>3767</v>
      </c>
      <c r="J201" s="261" t="s">
        <v>639</v>
      </c>
      <c r="K201" s="261">
        <v>2016</v>
      </c>
      <c r="L201" s="261" t="s">
        <v>638</v>
      </c>
      <c r="M201" s="261" t="s">
        <v>649</v>
      </c>
      <c r="R201" s="261">
        <v>291</v>
      </c>
      <c r="S201" s="261" t="s">
        <v>3818</v>
      </c>
      <c r="T201" s="261">
        <v>36500</v>
      </c>
    </row>
    <row r="202" spans="1:20">
      <c r="A202" s="261">
        <v>121005</v>
      </c>
      <c r="B202" s="261" t="s">
        <v>3804</v>
      </c>
      <c r="C202" s="261" t="s">
        <v>3805</v>
      </c>
      <c r="D202" s="261" t="s">
        <v>448</v>
      </c>
      <c r="I202" s="261" t="s">
        <v>3767</v>
      </c>
    </row>
    <row r="203" spans="1:20">
      <c r="A203" s="261">
        <v>121013</v>
      </c>
      <c r="B203" s="261" t="s">
        <v>1493</v>
      </c>
      <c r="C203" s="261" t="s">
        <v>107</v>
      </c>
      <c r="D203" s="261" t="s">
        <v>541</v>
      </c>
      <c r="E203" s="261" t="s">
        <v>663</v>
      </c>
      <c r="F203" s="261">
        <v>36205</v>
      </c>
      <c r="G203" s="261" t="s">
        <v>3569</v>
      </c>
      <c r="H203" s="261" t="s">
        <v>665</v>
      </c>
      <c r="I203" s="261" t="s">
        <v>3767</v>
      </c>
      <c r="J203" s="261" t="s">
        <v>639</v>
      </c>
      <c r="K203" s="261">
        <v>2017</v>
      </c>
      <c r="L203" s="261" t="s">
        <v>638</v>
      </c>
      <c r="M203" s="261" t="s">
        <v>640</v>
      </c>
    </row>
    <row r="204" spans="1:20">
      <c r="A204" s="261">
        <v>121025</v>
      </c>
      <c r="B204" s="261" t="s">
        <v>1498</v>
      </c>
      <c r="C204" s="261" t="s">
        <v>262</v>
      </c>
      <c r="D204" s="261" t="s">
        <v>392</v>
      </c>
      <c r="E204" s="261" t="s">
        <v>664</v>
      </c>
      <c r="F204" s="261">
        <v>34533</v>
      </c>
      <c r="G204" s="261" t="s">
        <v>724</v>
      </c>
      <c r="H204" s="261" t="s">
        <v>665</v>
      </c>
      <c r="I204" s="261" t="s">
        <v>3767</v>
      </c>
      <c r="J204" s="261" t="s">
        <v>639</v>
      </c>
      <c r="K204" s="261">
        <v>2014</v>
      </c>
      <c r="L204" s="261" t="s">
        <v>638</v>
      </c>
      <c r="M204" s="261" t="s">
        <v>648</v>
      </c>
    </row>
    <row r="205" spans="1:20">
      <c r="A205" s="261">
        <v>121063</v>
      </c>
      <c r="B205" s="261" t="s">
        <v>1506</v>
      </c>
      <c r="C205" s="261" t="s">
        <v>924</v>
      </c>
      <c r="D205" s="261" t="s">
        <v>1507</v>
      </c>
      <c r="E205" s="261" t="s">
        <v>664</v>
      </c>
      <c r="F205" s="261">
        <v>32878</v>
      </c>
      <c r="G205" s="261" t="s">
        <v>3571</v>
      </c>
      <c r="H205" s="261" t="s">
        <v>665</v>
      </c>
      <c r="I205" s="261" t="s">
        <v>3767</v>
      </c>
      <c r="J205" s="261" t="s">
        <v>639</v>
      </c>
      <c r="K205" s="261">
        <v>2008</v>
      </c>
      <c r="L205" s="261" t="s">
        <v>638</v>
      </c>
      <c r="M205" s="261" t="s">
        <v>640</v>
      </c>
    </row>
    <row r="206" spans="1:20">
      <c r="A206" s="261">
        <v>121067</v>
      </c>
      <c r="B206" s="261" t="s">
        <v>1508</v>
      </c>
      <c r="C206" s="261" t="s">
        <v>84</v>
      </c>
      <c r="D206" s="261" t="s">
        <v>388</v>
      </c>
      <c r="E206" s="261" t="s">
        <v>663</v>
      </c>
      <c r="H206" s="261" t="s">
        <v>812</v>
      </c>
      <c r="I206" s="261" t="s">
        <v>3767</v>
      </c>
      <c r="M206" s="261" t="s">
        <v>612</v>
      </c>
    </row>
    <row r="207" spans="1:20">
      <c r="A207" s="261">
        <v>121071</v>
      </c>
      <c r="B207" s="261" t="s">
        <v>1510</v>
      </c>
      <c r="C207" s="261" t="s">
        <v>87</v>
      </c>
      <c r="D207" s="261" t="s">
        <v>274</v>
      </c>
      <c r="E207" s="261" t="s">
        <v>664</v>
      </c>
      <c r="F207" s="261">
        <v>35740</v>
      </c>
      <c r="G207" s="261" t="s">
        <v>638</v>
      </c>
      <c r="H207" s="261" t="s">
        <v>665</v>
      </c>
      <c r="I207" s="261" t="s">
        <v>3767</v>
      </c>
      <c r="J207" s="261" t="s">
        <v>639</v>
      </c>
      <c r="K207" s="261">
        <v>2015</v>
      </c>
      <c r="L207" s="261" t="s">
        <v>640</v>
      </c>
      <c r="M207" s="261" t="s">
        <v>649</v>
      </c>
      <c r="R207" s="261">
        <v>649</v>
      </c>
      <c r="S207" s="261">
        <v>43863</v>
      </c>
      <c r="T207" s="261">
        <v>10000</v>
      </c>
    </row>
    <row r="208" spans="1:20">
      <c r="A208" s="261">
        <v>121087</v>
      </c>
      <c r="B208" s="261" t="s">
        <v>1512</v>
      </c>
      <c r="C208" s="261" t="s">
        <v>1179</v>
      </c>
      <c r="D208" s="261" t="s">
        <v>498</v>
      </c>
      <c r="E208" s="261" t="s">
        <v>664</v>
      </c>
      <c r="F208" s="261">
        <v>35825</v>
      </c>
      <c r="G208" s="261" t="s">
        <v>3572</v>
      </c>
      <c r="H208" s="261" t="s">
        <v>665</v>
      </c>
      <c r="I208" s="261" t="s">
        <v>3767</v>
      </c>
      <c r="J208" s="261" t="s">
        <v>814</v>
      </c>
      <c r="K208" s="261">
        <v>2016</v>
      </c>
      <c r="L208" s="261" t="s">
        <v>640</v>
      </c>
      <c r="M208" s="261" t="s">
        <v>640</v>
      </c>
      <c r="R208" s="261">
        <v>5144</v>
      </c>
      <c r="S208" s="261" t="s">
        <v>3820</v>
      </c>
      <c r="T208" s="261">
        <v>12500</v>
      </c>
    </row>
    <row r="209" spans="1:20">
      <c r="A209" s="261">
        <v>121097</v>
      </c>
      <c r="B209" s="261" t="s">
        <v>1516</v>
      </c>
      <c r="C209" s="261" t="s">
        <v>924</v>
      </c>
      <c r="D209" s="261" t="s">
        <v>1011</v>
      </c>
      <c r="E209" s="261" t="s">
        <v>664</v>
      </c>
      <c r="F209" s="261">
        <v>33714</v>
      </c>
      <c r="G209" s="261" t="s">
        <v>694</v>
      </c>
      <c r="H209" s="261" t="s">
        <v>665</v>
      </c>
      <c r="I209" s="261" t="s">
        <v>3767</v>
      </c>
      <c r="J209" s="261" t="s">
        <v>667</v>
      </c>
      <c r="K209" s="261">
        <v>2010</v>
      </c>
      <c r="L209" s="261" t="s">
        <v>657</v>
      </c>
      <c r="M209" s="261" t="s">
        <v>657</v>
      </c>
    </row>
    <row r="210" spans="1:20">
      <c r="A210" s="261">
        <v>121105</v>
      </c>
      <c r="B210" s="261" t="s">
        <v>1518</v>
      </c>
      <c r="C210" s="261" t="s">
        <v>281</v>
      </c>
      <c r="D210" s="261" t="s">
        <v>1519</v>
      </c>
      <c r="E210" s="261" t="s">
        <v>664</v>
      </c>
      <c r="F210" s="261">
        <v>33970</v>
      </c>
      <c r="G210" s="261" t="s">
        <v>3573</v>
      </c>
      <c r="H210" s="261" t="s">
        <v>665</v>
      </c>
      <c r="I210" s="261" t="s">
        <v>3767</v>
      </c>
      <c r="J210" s="261" t="s">
        <v>667</v>
      </c>
      <c r="K210" s="261">
        <v>2012</v>
      </c>
      <c r="L210" s="261" t="s">
        <v>640</v>
      </c>
      <c r="M210" s="261" t="s">
        <v>659</v>
      </c>
    </row>
    <row r="211" spans="1:20">
      <c r="A211" s="261">
        <v>121114</v>
      </c>
      <c r="B211" s="261" t="s">
        <v>1520</v>
      </c>
      <c r="C211" s="261" t="s">
        <v>219</v>
      </c>
      <c r="D211" s="261" t="s">
        <v>392</v>
      </c>
      <c r="E211" s="261" t="s">
        <v>664</v>
      </c>
      <c r="F211" s="261">
        <v>32248</v>
      </c>
      <c r="G211" s="261" t="s">
        <v>693</v>
      </c>
      <c r="H211" s="261" t="s">
        <v>665</v>
      </c>
      <c r="I211" s="261" t="s">
        <v>3767</v>
      </c>
      <c r="J211" s="261" t="s">
        <v>667</v>
      </c>
      <c r="K211" s="261">
        <v>2007</v>
      </c>
      <c r="L211" s="261" t="s">
        <v>640</v>
      </c>
      <c r="M211" s="261" t="s">
        <v>640</v>
      </c>
    </row>
    <row r="212" spans="1:20">
      <c r="A212" s="261">
        <v>121116</v>
      </c>
      <c r="B212" s="261" t="s">
        <v>1521</v>
      </c>
      <c r="C212" s="261" t="s">
        <v>144</v>
      </c>
      <c r="D212" s="261" t="s">
        <v>341</v>
      </c>
      <c r="E212" s="261" t="s">
        <v>664</v>
      </c>
      <c r="F212" s="261">
        <v>30492</v>
      </c>
      <c r="G212" s="261" t="s">
        <v>638</v>
      </c>
      <c r="H212" s="261" t="s">
        <v>665</v>
      </c>
      <c r="I212" s="261" t="s">
        <v>3767</v>
      </c>
      <c r="J212" s="261" t="s">
        <v>667</v>
      </c>
      <c r="K212" s="261">
        <v>2008</v>
      </c>
      <c r="L212" s="261" t="s">
        <v>638</v>
      </c>
      <c r="M212" s="261" t="s">
        <v>653</v>
      </c>
    </row>
    <row r="213" spans="1:20">
      <c r="A213" s="261">
        <v>121129</v>
      </c>
      <c r="B213" s="261" t="s">
        <v>1522</v>
      </c>
      <c r="C213" s="261" t="s">
        <v>935</v>
      </c>
      <c r="D213" s="261" t="s">
        <v>468</v>
      </c>
      <c r="E213" s="261" t="s">
        <v>664</v>
      </c>
      <c r="F213" s="261">
        <v>35431</v>
      </c>
      <c r="G213" s="261" t="s">
        <v>3574</v>
      </c>
      <c r="H213" s="261" t="s">
        <v>665</v>
      </c>
      <c r="I213" s="261" t="s">
        <v>3767</v>
      </c>
      <c r="J213" s="261" t="s">
        <v>667</v>
      </c>
      <c r="K213" s="261">
        <v>2017</v>
      </c>
      <c r="L213" s="261" t="s">
        <v>640</v>
      </c>
      <c r="M213" s="261" t="s">
        <v>640</v>
      </c>
    </row>
    <row r="214" spans="1:20">
      <c r="A214" s="261">
        <v>121148</v>
      </c>
      <c r="B214" s="261" t="s">
        <v>1523</v>
      </c>
      <c r="C214" s="261" t="s">
        <v>933</v>
      </c>
      <c r="D214" s="261" t="s">
        <v>348</v>
      </c>
      <c r="E214" s="261" t="s">
        <v>664</v>
      </c>
      <c r="F214" s="261">
        <v>32222</v>
      </c>
      <c r="G214" s="261" t="s">
        <v>647</v>
      </c>
      <c r="H214" s="261" t="s">
        <v>665</v>
      </c>
      <c r="I214" s="261" t="s">
        <v>3767</v>
      </c>
      <c r="J214" s="261" t="s">
        <v>814</v>
      </c>
      <c r="K214" s="261">
        <v>2006</v>
      </c>
      <c r="L214" s="261" t="s">
        <v>647</v>
      </c>
      <c r="M214" s="261" t="s">
        <v>647</v>
      </c>
    </row>
    <row r="215" spans="1:20">
      <c r="A215" s="261">
        <v>121150</v>
      </c>
      <c r="B215" s="261" t="s">
        <v>1524</v>
      </c>
      <c r="C215" s="261" t="s">
        <v>245</v>
      </c>
      <c r="D215" s="261" t="s">
        <v>366</v>
      </c>
      <c r="E215" s="261" t="s">
        <v>664</v>
      </c>
      <c r="F215" s="261">
        <v>35440</v>
      </c>
      <c r="G215" s="261" t="s">
        <v>638</v>
      </c>
      <c r="H215" s="261" t="s">
        <v>665</v>
      </c>
      <c r="I215" s="261" t="s">
        <v>3767</v>
      </c>
      <c r="J215" s="261" t="s">
        <v>814</v>
      </c>
      <c r="K215" s="261">
        <v>2015</v>
      </c>
      <c r="L215" s="261" t="s">
        <v>649</v>
      </c>
      <c r="M215" s="261" t="s">
        <v>638</v>
      </c>
    </row>
    <row r="216" spans="1:20">
      <c r="A216" s="261">
        <v>121152</v>
      </c>
      <c r="B216" s="261" t="s">
        <v>1525</v>
      </c>
      <c r="C216" s="261" t="s">
        <v>854</v>
      </c>
      <c r="D216" s="261" t="s">
        <v>1526</v>
      </c>
      <c r="E216" s="261" t="s">
        <v>664</v>
      </c>
      <c r="F216" s="261">
        <v>35431</v>
      </c>
      <c r="G216" s="261" t="s">
        <v>638</v>
      </c>
      <c r="H216" s="261" t="s">
        <v>665</v>
      </c>
      <c r="I216" s="261" t="s">
        <v>3767</v>
      </c>
      <c r="J216" s="261" t="s">
        <v>814</v>
      </c>
      <c r="K216" s="261">
        <v>2014</v>
      </c>
      <c r="L216" s="261" t="s">
        <v>693</v>
      </c>
      <c r="M216" s="261" t="s">
        <v>638</v>
      </c>
    </row>
    <row r="217" spans="1:20">
      <c r="A217" s="261">
        <v>121184</v>
      </c>
      <c r="B217" s="261" t="s">
        <v>1533</v>
      </c>
      <c r="C217" s="261" t="s">
        <v>84</v>
      </c>
      <c r="D217" s="261" t="s">
        <v>438</v>
      </c>
      <c r="E217" s="261" t="s">
        <v>663</v>
      </c>
      <c r="G217" s="261" t="s">
        <v>640</v>
      </c>
      <c r="H217" s="261" t="s">
        <v>665</v>
      </c>
      <c r="I217" s="261" t="s">
        <v>3767</v>
      </c>
      <c r="J217" s="261" t="s">
        <v>639</v>
      </c>
      <c r="K217" s="261">
        <v>2015</v>
      </c>
      <c r="L217" s="261" t="s">
        <v>638</v>
      </c>
      <c r="M217" s="261" t="s">
        <v>640</v>
      </c>
    </row>
    <row r="218" spans="1:20">
      <c r="A218" s="261">
        <v>121185</v>
      </c>
      <c r="B218" s="261" t="s">
        <v>1534</v>
      </c>
      <c r="C218" s="261" t="s">
        <v>112</v>
      </c>
      <c r="D218" s="261" t="s">
        <v>438</v>
      </c>
      <c r="E218" s="261" t="s">
        <v>663</v>
      </c>
      <c r="F218" s="261">
        <v>36104</v>
      </c>
      <c r="G218" s="261" t="s">
        <v>696</v>
      </c>
      <c r="H218" s="261" t="s">
        <v>665</v>
      </c>
      <c r="I218" s="261" t="s">
        <v>3767</v>
      </c>
      <c r="J218" s="261" t="s">
        <v>639</v>
      </c>
      <c r="K218" s="261">
        <v>2017</v>
      </c>
      <c r="L218" s="261" t="s">
        <v>638</v>
      </c>
      <c r="M218" s="261" t="s">
        <v>640</v>
      </c>
    </row>
    <row r="219" spans="1:20">
      <c r="A219" s="261">
        <v>121229</v>
      </c>
      <c r="B219" s="261" t="s">
        <v>1537</v>
      </c>
      <c r="C219" s="261" t="s">
        <v>184</v>
      </c>
      <c r="D219" s="261" t="s">
        <v>1538</v>
      </c>
      <c r="E219" s="261" t="s">
        <v>664</v>
      </c>
      <c r="F219" s="261">
        <v>35884</v>
      </c>
      <c r="G219" s="261" t="s">
        <v>638</v>
      </c>
      <c r="H219" s="261" t="s">
        <v>665</v>
      </c>
      <c r="I219" s="261" t="s">
        <v>3767</v>
      </c>
      <c r="J219" s="261" t="s">
        <v>639</v>
      </c>
      <c r="K219" s="261">
        <v>2016</v>
      </c>
      <c r="L219" s="261" t="s">
        <v>657</v>
      </c>
      <c r="M219" s="261" t="s">
        <v>657</v>
      </c>
    </row>
    <row r="220" spans="1:20">
      <c r="A220" s="261">
        <v>121265</v>
      </c>
      <c r="B220" s="261" t="s">
        <v>1542</v>
      </c>
      <c r="C220" s="261" t="s">
        <v>132</v>
      </c>
      <c r="D220" s="261" t="s">
        <v>379</v>
      </c>
      <c r="E220" s="261" t="s">
        <v>664</v>
      </c>
      <c r="F220" s="261">
        <v>36244</v>
      </c>
      <c r="G220" s="261" t="s">
        <v>638</v>
      </c>
      <c r="H220" s="261" t="s">
        <v>665</v>
      </c>
      <c r="I220" s="261" t="s">
        <v>3767</v>
      </c>
      <c r="J220" s="261" t="s">
        <v>639</v>
      </c>
      <c r="K220" s="261">
        <v>2017</v>
      </c>
      <c r="L220" s="261" t="s">
        <v>640</v>
      </c>
      <c r="M220" s="261" t="s">
        <v>640</v>
      </c>
    </row>
    <row r="221" spans="1:20">
      <c r="A221" s="261">
        <v>121283</v>
      </c>
      <c r="B221" s="261" t="s">
        <v>1543</v>
      </c>
      <c r="C221" s="261" t="s">
        <v>163</v>
      </c>
      <c r="D221" s="261" t="s">
        <v>436</v>
      </c>
      <c r="E221" s="261" t="s">
        <v>664</v>
      </c>
      <c r="F221" s="261">
        <v>34049</v>
      </c>
      <c r="G221" s="261" t="s">
        <v>638</v>
      </c>
      <c r="H221" s="261" t="s">
        <v>665</v>
      </c>
      <c r="I221" s="261" t="s">
        <v>3767</v>
      </c>
      <c r="J221" s="261" t="s">
        <v>639</v>
      </c>
      <c r="K221" s="261">
        <v>2011</v>
      </c>
      <c r="L221" s="261" t="s">
        <v>693</v>
      </c>
      <c r="M221" s="261" t="s">
        <v>638</v>
      </c>
    </row>
    <row r="222" spans="1:20">
      <c r="A222" s="261">
        <v>121327</v>
      </c>
      <c r="B222" s="261" t="s">
        <v>1548</v>
      </c>
      <c r="C222" s="261" t="s">
        <v>1016</v>
      </c>
      <c r="D222" s="261" t="s">
        <v>365</v>
      </c>
      <c r="E222" s="261" t="s">
        <v>664</v>
      </c>
      <c r="F222" s="261">
        <v>26830</v>
      </c>
      <c r="G222" s="261" t="s">
        <v>638</v>
      </c>
      <c r="H222" s="261" t="s">
        <v>665</v>
      </c>
      <c r="I222" s="261" t="s">
        <v>3767</v>
      </c>
      <c r="J222" s="261" t="s">
        <v>667</v>
      </c>
      <c r="K222" s="261">
        <v>2012</v>
      </c>
      <c r="L222" s="261" t="s">
        <v>638</v>
      </c>
      <c r="M222" s="261" t="s">
        <v>638</v>
      </c>
      <c r="R222" s="261">
        <v>696</v>
      </c>
      <c r="S222" s="261">
        <v>43953</v>
      </c>
      <c r="T222" s="261">
        <v>21500</v>
      </c>
    </row>
    <row r="223" spans="1:20">
      <c r="A223" s="261">
        <v>121339</v>
      </c>
      <c r="B223" s="261" t="s">
        <v>1549</v>
      </c>
      <c r="C223" s="261" t="s">
        <v>222</v>
      </c>
      <c r="D223" s="261" t="s">
        <v>350</v>
      </c>
      <c r="E223" s="261" t="s">
        <v>664</v>
      </c>
      <c r="F223" s="261">
        <v>36553</v>
      </c>
      <c r="G223" s="261" t="s">
        <v>638</v>
      </c>
      <c r="H223" s="261" t="s">
        <v>665</v>
      </c>
      <c r="I223" s="261" t="s">
        <v>3767</v>
      </c>
      <c r="J223" s="261" t="s">
        <v>814</v>
      </c>
      <c r="K223" s="261">
        <v>2017</v>
      </c>
      <c r="L223" s="261" t="s">
        <v>638</v>
      </c>
      <c r="M223" s="261" t="s">
        <v>638</v>
      </c>
    </row>
    <row r="224" spans="1:20">
      <c r="A224" s="261">
        <v>121347</v>
      </c>
      <c r="B224" s="261" t="s">
        <v>1550</v>
      </c>
      <c r="C224" s="261" t="s">
        <v>90</v>
      </c>
      <c r="D224" s="261" t="s">
        <v>449</v>
      </c>
      <c r="E224" s="261" t="s">
        <v>664</v>
      </c>
      <c r="F224" s="261">
        <v>33818</v>
      </c>
      <c r="G224" s="261" t="s">
        <v>638</v>
      </c>
      <c r="H224" s="261" t="s">
        <v>3576</v>
      </c>
      <c r="I224" s="261" t="s">
        <v>3767</v>
      </c>
      <c r="J224" s="261" t="s">
        <v>814</v>
      </c>
      <c r="K224" s="261">
        <v>2015</v>
      </c>
      <c r="L224" s="261" t="s">
        <v>638</v>
      </c>
      <c r="M224" s="261" t="s">
        <v>612</v>
      </c>
    </row>
    <row r="225" spans="1:13">
      <c r="A225" s="261">
        <v>121349</v>
      </c>
      <c r="B225" s="261" t="s">
        <v>1551</v>
      </c>
      <c r="C225" s="261" t="s">
        <v>924</v>
      </c>
      <c r="D225" s="261" t="s">
        <v>344</v>
      </c>
      <c r="E225" s="261" t="s">
        <v>664</v>
      </c>
      <c r="F225" s="261">
        <v>32143</v>
      </c>
      <c r="G225" s="261" t="s">
        <v>638</v>
      </c>
      <c r="H225" s="261" t="s">
        <v>665</v>
      </c>
      <c r="I225" s="261" t="s">
        <v>3767</v>
      </c>
      <c r="J225" s="261" t="s">
        <v>667</v>
      </c>
      <c r="K225" s="261">
        <v>2006</v>
      </c>
      <c r="L225" s="261" t="s">
        <v>638</v>
      </c>
      <c r="M225" s="261" t="s">
        <v>648</v>
      </c>
    </row>
    <row r="226" spans="1:13">
      <c r="A226" s="261">
        <v>121363</v>
      </c>
      <c r="B226" s="261" t="s">
        <v>1552</v>
      </c>
      <c r="C226" s="261" t="s">
        <v>219</v>
      </c>
      <c r="D226" s="261" t="s">
        <v>960</v>
      </c>
      <c r="E226" s="261" t="s">
        <v>664</v>
      </c>
      <c r="F226" s="261">
        <v>34718</v>
      </c>
      <c r="G226" s="261" t="s">
        <v>638</v>
      </c>
      <c r="H226" s="261" t="s">
        <v>665</v>
      </c>
      <c r="I226" s="261" t="s">
        <v>3767</v>
      </c>
      <c r="J226" s="261" t="s">
        <v>667</v>
      </c>
      <c r="K226" s="261">
        <v>2014</v>
      </c>
      <c r="L226" s="261" t="s">
        <v>640</v>
      </c>
      <c r="M226" s="261" t="s">
        <v>652</v>
      </c>
    </row>
    <row r="227" spans="1:13">
      <c r="A227" s="261">
        <v>121380</v>
      </c>
      <c r="B227" s="261" t="s">
        <v>1553</v>
      </c>
      <c r="C227" s="261" t="s">
        <v>132</v>
      </c>
      <c r="D227" s="261" t="s">
        <v>1554</v>
      </c>
      <c r="E227" s="261" t="s">
        <v>664</v>
      </c>
      <c r="F227" s="261">
        <v>35066</v>
      </c>
      <c r="G227" s="261" t="s">
        <v>1140</v>
      </c>
      <c r="H227" s="261" t="s">
        <v>665</v>
      </c>
      <c r="I227" s="261" t="s">
        <v>3767</v>
      </c>
      <c r="J227" s="261" t="s">
        <v>667</v>
      </c>
      <c r="K227" s="261">
        <v>2014</v>
      </c>
      <c r="L227" s="261" t="s">
        <v>661</v>
      </c>
      <c r="M227" s="261" t="s">
        <v>661</v>
      </c>
    </row>
    <row r="228" spans="1:13">
      <c r="A228" s="261">
        <v>121382</v>
      </c>
      <c r="B228" s="261" t="s">
        <v>1555</v>
      </c>
      <c r="C228" s="261" t="s">
        <v>163</v>
      </c>
      <c r="D228" s="261" t="s">
        <v>470</v>
      </c>
      <c r="E228" s="261" t="s">
        <v>664</v>
      </c>
      <c r="F228" s="261">
        <v>36161</v>
      </c>
      <c r="G228" s="261" t="s">
        <v>693</v>
      </c>
      <c r="H228" s="261" t="s">
        <v>665</v>
      </c>
      <c r="I228" s="261" t="s">
        <v>3767</v>
      </c>
      <c r="J228" s="261" t="s">
        <v>814</v>
      </c>
      <c r="K228" s="261">
        <v>2017</v>
      </c>
      <c r="L228" s="261" t="s">
        <v>638</v>
      </c>
      <c r="M228" s="261" t="s">
        <v>638</v>
      </c>
    </row>
    <row r="229" spans="1:13">
      <c r="A229" s="261">
        <v>121383</v>
      </c>
      <c r="B229" s="261" t="s">
        <v>3806</v>
      </c>
      <c r="C229" s="261" t="s">
        <v>3807</v>
      </c>
      <c r="D229" s="261" t="s">
        <v>3514</v>
      </c>
      <c r="I229" s="261" t="s">
        <v>3767</v>
      </c>
    </row>
    <row r="230" spans="1:13">
      <c r="A230" s="261">
        <v>121387</v>
      </c>
      <c r="B230" s="261" t="s">
        <v>1556</v>
      </c>
      <c r="C230" s="261" t="s">
        <v>194</v>
      </c>
      <c r="D230" s="261" t="s">
        <v>890</v>
      </c>
      <c r="E230" s="261" t="s">
        <v>664</v>
      </c>
      <c r="F230" s="261">
        <v>32957</v>
      </c>
      <c r="G230" s="261" t="s">
        <v>638</v>
      </c>
      <c r="H230" s="261" t="s">
        <v>665</v>
      </c>
      <c r="I230" s="261" t="s">
        <v>3767</v>
      </c>
      <c r="J230" s="261" t="s">
        <v>814</v>
      </c>
      <c r="K230" s="261">
        <v>2009</v>
      </c>
      <c r="L230" s="261" t="s">
        <v>638</v>
      </c>
      <c r="M230" s="261" t="s">
        <v>638</v>
      </c>
    </row>
    <row r="231" spans="1:13">
      <c r="A231" s="261">
        <v>121389</v>
      </c>
      <c r="B231" s="261" t="s">
        <v>1557</v>
      </c>
      <c r="C231" s="261" t="s">
        <v>202</v>
      </c>
      <c r="D231" s="261" t="s">
        <v>1558</v>
      </c>
      <c r="E231" s="261" t="s">
        <v>663</v>
      </c>
      <c r="F231" s="261">
        <v>32257</v>
      </c>
      <c r="G231" s="261" t="s">
        <v>806</v>
      </c>
      <c r="H231" s="261" t="s">
        <v>812</v>
      </c>
      <c r="I231" s="261" t="s">
        <v>3767</v>
      </c>
      <c r="J231" s="261" t="s">
        <v>667</v>
      </c>
      <c r="K231" s="261">
        <v>2008</v>
      </c>
      <c r="L231" s="261" t="s">
        <v>638</v>
      </c>
      <c r="M231" s="261" t="s">
        <v>612</v>
      </c>
    </row>
    <row r="232" spans="1:13">
      <c r="A232" s="261">
        <v>121395</v>
      </c>
      <c r="B232" s="261" t="s">
        <v>1559</v>
      </c>
      <c r="C232" s="261" t="s">
        <v>154</v>
      </c>
      <c r="D232" s="261" t="s">
        <v>1560</v>
      </c>
      <c r="E232" s="261" t="s">
        <v>664</v>
      </c>
      <c r="F232" s="261">
        <v>36437</v>
      </c>
      <c r="G232" s="261" t="s">
        <v>739</v>
      </c>
      <c r="H232" s="261" t="s">
        <v>665</v>
      </c>
      <c r="I232" s="261" t="s">
        <v>3767</v>
      </c>
      <c r="J232" s="261" t="s">
        <v>814</v>
      </c>
      <c r="K232" s="261">
        <v>2017</v>
      </c>
      <c r="L232" s="261" t="s">
        <v>638</v>
      </c>
      <c r="M232" s="261" t="s">
        <v>640</v>
      </c>
    </row>
    <row r="233" spans="1:13">
      <c r="A233" s="261">
        <v>121405</v>
      </c>
      <c r="B233" s="261" t="s">
        <v>1561</v>
      </c>
      <c r="C233" s="261" t="s">
        <v>268</v>
      </c>
      <c r="D233" s="261" t="s">
        <v>1562</v>
      </c>
      <c r="E233" s="261" t="s">
        <v>664</v>
      </c>
      <c r="F233" s="261">
        <v>36283</v>
      </c>
      <c r="G233" s="261" t="s">
        <v>638</v>
      </c>
      <c r="H233" s="261" t="s">
        <v>665</v>
      </c>
      <c r="I233" s="261" t="s">
        <v>3767</v>
      </c>
      <c r="J233" s="261" t="s">
        <v>667</v>
      </c>
      <c r="K233" s="261">
        <v>2017</v>
      </c>
      <c r="L233" s="261" t="s">
        <v>638</v>
      </c>
      <c r="M233" s="261" t="s">
        <v>638</v>
      </c>
    </row>
    <row r="234" spans="1:13">
      <c r="A234" s="261">
        <v>121413</v>
      </c>
      <c r="B234" s="261" t="s">
        <v>1565</v>
      </c>
      <c r="C234" s="261" t="s">
        <v>222</v>
      </c>
      <c r="D234" s="261" t="s">
        <v>355</v>
      </c>
      <c r="E234" s="261" t="s">
        <v>664</v>
      </c>
      <c r="F234" s="261">
        <v>35261</v>
      </c>
      <c r="G234" s="261" t="s">
        <v>638</v>
      </c>
      <c r="H234" s="261" t="s">
        <v>665</v>
      </c>
      <c r="I234" s="261" t="s">
        <v>3767</v>
      </c>
      <c r="J234" s="261" t="s">
        <v>667</v>
      </c>
      <c r="K234" s="261">
        <v>2015</v>
      </c>
      <c r="L234" s="261" t="s">
        <v>638</v>
      </c>
      <c r="M234" s="261" t="s">
        <v>649</v>
      </c>
    </row>
    <row r="235" spans="1:13">
      <c r="A235" s="261">
        <v>121437</v>
      </c>
      <c r="B235" s="261" t="s">
        <v>1567</v>
      </c>
      <c r="C235" s="261" t="s">
        <v>276</v>
      </c>
      <c r="D235" s="261" t="s">
        <v>1568</v>
      </c>
      <c r="E235" s="261" t="s">
        <v>664</v>
      </c>
      <c r="F235" s="261">
        <v>32936</v>
      </c>
      <c r="G235" s="261" t="s">
        <v>693</v>
      </c>
      <c r="H235" s="261" t="s">
        <v>665</v>
      </c>
      <c r="I235" s="261" t="s">
        <v>3767</v>
      </c>
      <c r="J235" s="261" t="s">
        <v>667</v>
      </c>
      <c r="K235" s="261">
        <v>2008</v>
      </c>
      <c r="L235" s="261" t="s">
        <v>638</v>
      </c>
      <c r="M235" s="261" t="s">
        <v>653</v>
      </c>
    </row>
    <row r="236" spans="1:13">
      <c r="A236" s="261">
        <v>121443</v>
      </c>
      <c r="B236" s="261" t="s">
        <v>1569</v>
      </c>
      <c r="C236" s="261" t="s">
        <v>262</v>
      </c>
      <c r="D236" s="261" t="s">
        <v>470</v>
      </c>
      <c r="E236" s="261" t="s">
        <v>663</v>
      </c>
      <c r="F236" s="261">
        <v>23904</v>
      </c>
      <c r="G236" s="261" t="s">
        <v>3531</v>
      </c>
      <c r="H236" s="261" t="s">
        <v>665</v>
      </c>
      <c r="I236" s="261" t="s">
        <v>3767</v>
      </c>
      <c r="J236" s="261" t="s">
        <v>639</v>
      </c>
      <c r="M236" s="261" t="s">
        <v>649</v>
      </c>
    </row>
    <row r="237" spans="1:13">
      <c r="A237" s="261">
        <v>121446</v>
      </c>
      <c r="B237" s="261" t="s">
        <v>1572</v>
      </c>
      <c r="C237" s="261" t="s">
        <v>82</v>
      </c>
      <c r="D237" s="261" t="s">
        <v>343</v>
      </c>
      <c r="E237" s="261" t="s">
        <v>663</v>
      </c>
      <c r="F237" s="261">
        <v>36161</v>
      </c>
      <c r="G237" s="261" t="s">
        <v>638</v>
      </c>
      <c r="H237" s="261" t="s">
        <v>812</v>
      </c>
      <c r="I237" s="261" t="s">
        <v>3767</v>
      </c>
      <c r="J237" s="261" t="s">
        <v>639</v>
      </c>
      <c r="K237" s="261">
        <v>2016</v>
      </c>
      <c r="L237" s="261" t="s">
        <v>638</v>
      </c>
      <c r="M237" s="261" t="s">
        <v>612</v>
      </c>
    </row>
    <row r="238" spans="1:13">
      <c r="A238" s="261">
        <v>121482</v>
      </c>
      <c r="B238" s="261" t="s">
        <v>1580</v>
      </c>
      <c r="C238" s="261" t="s">
        <v>1581</v>
      </c>
      <c r="D238" s="261" t="s">
        <v>1582</v>
      </c>
      <c r="E238" s="261" t="s">
        <v>663</v>
      </c>
      <c r="F238" s="261">
        <v>36061</v>
      </c>
      <c r="G238" s="261" t="s">
        <v>638</v>
      </c>
      <c r="H238" s="261" t="s">
        <v>665</v>
      </c>
      <c r="I238" s="261" t="s">
        <v>3767</v>
      </c>
      <c r="J238" s="261" t="s">
        <v>667</v>
      </c>
      <c r="K238" s="261">
        <v>2016</v>
      </c>
      <c r="L238" s="261" t="s">
        <v>638</v>
      </c>
      <c r="M238" s="261" t="s">
        <v>638</v>
      </c>
    </row>
    <row r="239" spans="1:13">
      <c r="A239" s="261">
        <v>121485</v>
      </c>
      <c r="B239" s="261" t="s">
        <v>1586</v>
      </c>
      <c r="C239" s="261" t="s">
        <v>132</v>
      </c>
      <c r="D239" s="261" t="s">
        <v>342</v>
      </c>
      <c r="E239" s="261" t="s">
        <v>663</v>
      </c>
      <c r="F239" s="261">
        <v>36535</v>
      </c>
      <c r="G239" s="261" t="s">
        <v>734</v>
      </c>
      <c r="H239" s="261" t="s">
        <v>665</v>
      </c>
      <c r="I239" s="261" t="s">
        <v>3767</v>
      </c>
      <c r="J239" s="261" t="s">
        <v>667</v>
      </c>
      <c r="K239" s="261">
        <v>2017</v>
      </c>
      <c r="L239" s="261" t="s">
        <v>638</v>
      </c>
      <c r="M239" s="261" t="s">
        <v>640</v>
      </c>
    </row>
    <row r="240" spans="1:13">
      <c r="A240" s="261">
        <v>121497</v>
      </c>
      <c r="B240" s="261" t="s">
        <v>1589</v>
      </c>
      <c r="C240" s="261" t="s">
        <v>132</v>
      </c>
      <c r="D240" s="261" t="s">
        <v>483</v>
      </c>
      <c r="E240" s="261" t="s">
        <v>664</v>
      </c>
      <c r="F240" s="261">
        <v>31608</v>
      </c>
      <c r="G240" s="261" t="s">
        <v>693</v>
      </c>
      <c r="H240" s="261" t="s">
        <v>665</v>
      </c>
      <c r="I240" s="261" t="s">
        <v>3767</v>
      </c>
      <c r="J240" s="261" t="s">
        <v>639</v>
      </c>
      <c r="K240" s="261">
        <v>2009</v>
      </c>
      <c r="L240" s="261" t="s">
        <v>638</v>
      </c>
      <c r="M240" s="261" t="s">
        <v>638</v>
      </c>
    </row>
    <row r="241" spans="1:13">
      <c r="A241" s="261">
        <v>121506</v>
      </c>
      <c r="B241" s="261" t="s">
        <v>3808</v>
      </c>
      <c r="C241" s="261" t="s">
        <v>2433</v>
      </c>
      <c r="D241" s="261" t="s">
        <v>415</v>
      </c>
      <c r="E241" s="261" t="s">
        <v>664</v>
      </c>
      <c r="H241" s="261" t="s">
        <v>665</v>
      </c>
      <c r="I241" s="261" t="s">
        <v>3767</v>
      </c>
    </row>
    <row r="242" spans="1:13">
      <c r="A242" s="261">
        <v>121515</v>
      </c>
      <c r="B242" s="261" t="s">
        <v>1592</v>
      </c>
      <c r="C242" s="261" t="s">
        <v>132</v>
      </c>
      <c r="D242" s="261" t="s">
        <v>346</v>
      </c>
      <c r="E242" s="261" t="s">
        <v>664</v>
      </c>
      <c r="F242" s="261">
        <v>34722</v>
      </c>
      <c r="G242" s="261" t="s">
        <v>3581</v>
      </c>
      <c r="H242" s="261" t="s">
        <v>665</v>
      </c>
      <c r="I242" s="261" t="s">
        <v>3767</v>
      </c>
      <c r="J242" s="261" t="s">
        <v>667</v>
      </c>
      <c r="K242" s="261">
        <v>2014</v>
      </c>
      <c r="L242" s="261" t="s">
        <v>659</v>
      </c>
      <c r="M242" s="261" t="s">
        <v>659</v>
      </c>
    </row>
    <row r="243" spans="1:13">
      <c r="A243" s="261">
        <v>121519</v>
      </c>
      <c r="B243" s="261" t="s">
        <v>1593</v>
      </c>
      <c r="C243" s="261" t="s">
        <v>167</v>
      </c>
      <c r="D243" s="261" t="s">
        <v>406</v>
      </c>
      <c r="E243" s="261" t="s">
        <v>663</v>
      </c>
      <c r="F243" s="261">
        <v>29499</v>
      </c>
      <c r="G243" s="261" t="s">
        <v>751</v>
      </c>
      <c r="H243" s="261" t="s">
        <v>665</v>
      </c>
      <c r="I243" s="261" t="s">
        <v>3767</v>
      </c>
      <c r="J243" s="261" t="s">
        <v>667</v>
      </c>
      <c r="K243" s="261">
        <v>2002</v>
      </c>
      <c r="L243" s="261" t="s">
        <v>648</v>
      </c>
      <c r="M243" s="261" t="s">
        <v>640</v>
      </c>
    </row>
    <row r="244" spans="1:13">
      <c r="A244" s="261">
        <v>121523</v>
      </c>
      <c r="B244" s="261" t="s">
        <v>1594</v>
      </c>
      <c r="C244" s="261" t="s">
        <v>107</v>
      </c>
      <c r="D244" s="261" t="s">
        <v>1012</v>
      </c>
      <c r="E244" s="261" t="s">
        <v>663</v>
      </c>
      <c r="F244" s="261">
        <v>34700</v>
      </c>
      <c r="G244" s="261" t="s">
        <v>638</v>
      </c>
      <c r="H244" s="261" t="s">
        <v>665</v>
      </c>
      <c r="I244" s="261" t="s">
        <v>3767</v>
      </c>
      <c r="J244" s="261" t="s">
        <v>667</v>
      </c>
      <c r="K244" s="261">
        <v>2013</v>
      </c>
      <c r="M244" s="261" t="s">
        <v>649</v>
      </c>
    </row>
    <row r="245" spans="1:13">
      <c r="A245" s="261">
        <v>121525</v>
      </c>
      <c r="B245" s="261" t="s">
        <v>1595</v>
      </c>
      <c r="C245" s="261" t="s">
        <v>1438</v>
      </c>
      <c r="D245" s="261" t="s">
        <v>341</v>
      </c>
      <c r="E245" s="261" t="s">
        <v>664</v>
      </c>
      <c r="F245" s="261">
        <v>30692</v>
      </c>
      <c r="G245" s="261" t="s">
        <v>638</v>
      </c>
      <c r="H245" s="261" t="s">
        <v>665</v>
      </c>
      <c r="I245" s="261" t="s">
        <v>3767</v>
      </c>
      <c r="J245" s="261" t="s">
        <v>667</v>
      </c>
      <c r="K245" s="261">
        <v>2013</v>
      </c>
      <c r="L245" s="261" t="s">
        <v>640</v>
      </c>
      <c r="M245" s="261" t="s">
        <v>638</v>
      </c>
    </row>
    <row r="246" spans="1:13">
      <c r="A246" s="261">
        <v>121529</v>
      </c>
      <c r="B246" s="261" t="s">
        <v>1598</v>
      </c>
      <c r="C246" s="261" t="s">
        <v>87</v>
      </c>
      <c r="D246" s="261" t="s">
        <v>379</v>
      </c>
      <c r="E246" s="261" t="s">
        <v>664</v>
      </c>
      <c r="F246" s="261">
        <v>31413</v>
      </c>
      <c r="G246" s="261" t="s">
        <v>647</v>
      </c>
      <c r="H246" s="261" t="s">
        <v>665</v>
      </c>
      <c r="I246" s="261" t="s">
        <v>3767</v>
      </c>
      <c r="J246" s="261" t="s">
        <v>639</v>
      </c>
      <c r="K246" s="261">
        <v>2003</v>
      </c>
      <c r="L246" s="261" t="s">
        <v>638</v>
      </c>
      <c r="M246" s="261" t="s">
        <v>647</v>
      </c>
    </row>
    <row r="247" spans="1:13">
      <c r="A247" s="261">
        <v>121539</v>
      </c>
      <c r="B247" s="261" t="s">
        <v>1602</v>
      </c>
      <c r="C247" s="261" t="s">
        <v>1603</v>
      </c>
      <c r="D247" s="261" t="s">
        <v>1604</v>
      </c>
      <c r="E247" s="261" t="s">
        <v>664</v>
      </c>
      <c r="F247" s="261">
        <v>32532</v>
      </c>
      <c r="G247" s="261" t="s">
        <v>3582</v>
      </c>
      <c r="H247" s="261" t="s">
        <v>665</v>
      </c>
      <c r="I247" s="261" t="s">
        <v>3767</v>
      </c>
      <c r="J247" s="261" t="s">
        <v>667</v>
      </c>
      <c r="K247" s="261">
        <v>2007</v>
      </c>
      <c r="L247" s="261" t="s">
        <v>657</v>
      </c>
      <c r="M247" s="261" t="s">
        <v>657</v>
      </c>
    </row>
    <row r="248" spans="1:13">
      <c r="A248" s="261">
        <v>121541</v>
      </c>
      <c r="B248" s="261" t="s">
        <v>1607</v>
      </c>
      <c r="C248" s="261" t="s">
        <v>270</v>
      </c>
      <c r="D248" s="261" t="s">
        <v>439</v>
      </c>
      <c r="E248" s="261" t="s">
        <v>663</v>
      </c>
      <c r="F248" s="261">
        <v>36053</v>
      </c>
      <c r="G248" s="261" t="s">
        <v>3583</v>
      </c>
      <c r="H248" s="261" t="s">
        <v>665</v>
      </c>
      <c r="I248" s="261" t="s">
        <v>3767</v>
      </c>
      <c r="J248" s="261" t="s">
        <v>639</v>
      </c>
      <c r="K248" s="261">
        <v>2016</v>
      </c>
      <c r="L248" s="261" t="s">
        <v>638</v>
      </c>
      <c r="M248" s="261" t="s">
        <v>640</v>
      </c>
    </row>
    <row r="249" spans="1:13">
      <c r="A249" s="261">
        <v>121547</v>
      </c>
      <c r="B249" s="261" t="s">
        <v>1610</v>
      </c>
      <c r="C249" s="261" t="s">
        <v>113</v>
      </c>
      <c r="D249" s="261" t="s">
        <v>496</v>
      </c>
      <c r="E249" s="261" t="s">
        <v>664</v>
      </c>
      <c r="F249" s="261">
        <v>34826</v>
      </c>
      <c r="G249" s="261" t="s">
        <v>3585</v>
      </c>
      <c r="H249" s="261" t="s">
        <v>665</v>
      </c>
      <c r="I249" s="261" t="s">
        <v>3767</v>
      </c>
      <c r="J249" s="261" t="s">
        <v>639</v>
      </c>
      <c r="K249" s="261">
        <v>2013</v>
      </c>
      <c r="L249" s="261" t="s">
        <v>640</v>
      </c>
      <c r="M249" s="261" t="s">
        <v>640</v>
      </c>
    </row>
    <row r="250" spans="1:13">
      <c r="A250" s="261">
        <v>121548</v>
      </c>
      <c r="B250" s="261" t="s">
        <v>1611</v>
      </c>
      <c r="C250" s="261" t="s">
        <v>1255</v>
      </c>
      <c r="D250" s="261" t="s">
        <v>388</v>
      </c>
      <c r="E250" s="261" t="s">
        <v>664</v>
      </c>
      <c r="F250" s="261">
        <v>35431</v>
      </c>
      <c r="H250" s="261" t="s">
        <v>665</v>
      </c>
      <c r="I250" s="261" t="s">
        <v>3767</v>
      </c>
      <c r="J250" s="261" t="s">
        <v>639</v>
      </c>
      <c r="K250" s="261">
        <v>2014</v>
      </c>
      <c r="L250" s="261" t="s">
        <v>640</v>
      </c>
      <c r="M250" s="261" t="s">
        <v>640</v>
      </c>
    </row>
    <row r="251" spans="1:13">
      <c r="A251" s="261">
        <v>121554</v>
      </c>
      <c r="B251" s="261" t="s">
        <v>1618</v>
      </c>
      <c r="C251" s="261" t="s">
        <v>132</v>
      </c>
      <c r="D251" s="261" t="s">
        <v>899</v>
      </c>
      <c r="E251" s="261" t="s">
        <v>664</v>
      </c>
      <c r="F251" s="261">
        <v>34759</v>
      </c>
      <c r="G251" s="261" t="s">
        <v>3586</v>
      </c>
      <c r="H251" s="261" t="s">
        <v>665</v>
      </c>
      <c r="I251" s="261" t="s">
        <v>3767</v>
      </c>
      <c r="J251" s="261" t="s">
        <v>639</v>
      </c>
      <c r="K251" s="261">
        <v>2013</v>
      </c>
      <c r="L251" s="261" t="s">
        <v>733</v>
      </c>
      <c r="M251" s="261" t="s">
        <v>640</v>
      </c>
    </row>
    <row r="252" spans="1:13">
      <c r="A252" s="261">
        <v>121561</v>
      </c>
      <c r="B252" s="261" t="s">
        <v>1622</v>
      </c>
      <c r="C252" s="261" t="s">
        <v>219</v>
      </c>
      <c r="D252" s="261" t="s">
        <v>1623</v>
      </c>
      <c r="E252" s="261" t="s">
        <v>664</v>
      </c>
      <c r="F252" s="261">
        <v>35796</v>
      </c>
      <c r="G252" s="261" t="s">
        <v>3588</v>
      </c>
      <c r="H252" s="261" t="s">
        <v>665</v>
      </c>
      <c r="I252" s="261" t="s">
        <v>3767</v>
      </c>
      <c r="J252" s="261" t="s">
        <v>814</v>
      </c>
      <c r="K252" s="261">
        <v>2016</v>
      </c>
      <c r="L252" s="261" t="s">
        <v>640</v>
      </c>
      <c r="M252" s="261" t="s">
        <v>640</v>
      </c>
    </row>
    <row r="253" spans="1:13">
      <c r="A253" s="261">
        <v>121575</v>
      </c>
      <c r="B253" s="261" t="s">
        <v>1631</v>
      </c>
      <c r="C253" s="261" t="s">
        <v>90</v>
      </c>
      <c r="D253" s="261" t="s">
        <v>405</v>
      </c>
      <c r="E253" s="261" t="s">
        <v>663</v>
      </c>
      <c r="F253" s="261">
        <v>35065</v>
      </c>
      <c r="G253" s="261" t="s">
        <v>638</v>
      </c>
      <c r="H253" s="261" t="s">
        <v>665</v>
      </c>
      <c r="I253" s="261" t="s">
        <v>3767</v>
      </c>
      <c r="J253" s="261" t="s">
        <v>667</v>
      </c>
      <c r="K253" s="261">
        <v>2013</v>
      </c>
      <c r="L253" s="261" t="s">
        <v>638</v>
      </c>
      <c r="M253" s="261" t="s">
        <v>648</v>
      </c>
    </row>
    <row r="254" spans="1:13">
      <c r="A254" s="261">
        <v>121580</v>
      </c>
      <c r="B254" s="261" t="s">
        <v>1636</v>
      </c>
      <c r="C254" s="261" t="s">
        <v>300</v>
      </c>
      <c r="D254" s="261" t="s">
        <v>1637</v>
      </c>
      <c r="E254" s="261" t="s">
        <v>664</v>
      </c>
      <c r="F254" s="261">
        <v>35471</v>
      </c>
      <c r="G254" s="261" t="s">
        <v>746</v>
      </c>
      <c r="H254" s="261" t="s">
        <v>665</v>
      </c>
      <c r="I254" s="261" t="s">
        <v>3767</v>
      </c>
      <c r="J254" s="261" t="s">
        <v>639</v>
      </c>
      <c r="K254" s="261">
        <v>2015</v>
      </c>
      <c r="L254" s="261" t="s">
        <v>640</v>
      </c>
      <c r="M254" s="261" t="s">
        <v>640</v>
      </c>
    </row>
    <row r="255" spans="1:13">
      <c r="A255" s="261">
        <v>121583</v>
      </c>
      <c r="B255" s="261" t="s">
        <v>1638</v>
      </c>
      <c r="C255" s="261" t="s">
        <v>103</v>
      </c>
      <c r="D255" s="261" t="s">
        <v>444</v>
      </c>
      <c r="E255" s="261" t="s">
        <v>663</v>
      </c>
      <c r="F255" s="261">
        <v>35237</v>
      </c>
      <c r="G255" s="261" t="s">
        <v>731</v>
      </c>
      <c r="H255" s="261" t="s">
        <v>665</v>
      </c>
      <c r="I255" s="261" t="s">
        <v>3767</v>
      </c>
      <c r="J255" s="261" t="s">
        <v>639</v>
      </c>
      <c r="K255" s="261">
        <v>2015</v>
      </c>
      <c r="L255" s="261" t="s">
        <v>647</v>
      </c>
      <c r="M255" s="261" t="s">
        <v>647</v>
      </c>
    </row>
    <row r="256" spans="1:13">
      <c r="A256" s="261">
        <v>121584</v>
      </c>
      <c r="B256" s="261" t="s">
        <v>1639</v>
      </c>
      <c r="C256" s="261" t="s">
        <v>1640</v>
      </c>
      <c r="D256" s="261" t="s">
        <v>1641</v>
      </c>
      <c r="E256" s="261" t="s">
        <v>664</v>
      </c>
      <c r="F256" s="261">
        <v>27851</v>
      </c>
      <c r="G256" s="261" t="s">
        <v>638</v>
      </c>
      <c r="H256" s="261" t="s">
        <v>665</v>
      </c>
      <c r="I256" s="261" t="s">
        <v>3767</v>
      </c>
      <c r="J256" s="261" t="s">
        <v>667</v>
      </c>
      <c r="K256" s="261">
        <v>2016</v>
      </c>
      <c r="L256" s="261" t="s">
        <v>640</v>
      </c>
      <c r="M256" s="261" t="s">
        <v>658</v>
      </c>
    </row>
    <row r="257" spans="1:20">
      <c r="A257" s="261">
        <v>121589</v>
      </c>
      <c r="B257" s="261" t="s">
        <v>1645</v>
      </c>
      <c r="C257" s="261" t="s">
        <v>99</v>
      </c>
      <c r="D257" s="261" t="s">
        <v>343</v>
      </c>
      <c r="E257" s="261" t="s">
        <v>664</v>
      </c>
      <c r="F257" s="261">
        <v>31837</v>
      </c>
      <c r="G257" s="261" t="s">
        <v>638</v>
      </c>
      <c r="H257" s="261" t="s">
        <v>665</v>
      </c>
      <c r="I257" s="261" t="s">
        <v>3767</v>
      </c>
      <c r="J257" s="261" t="s">
        <v>667</v>
      </c>
      <c r="K257" s="261">
        <v>2006</v>
      </c>
      <c r="L257" s="261" t="s">
        <v>638</v>
      </c>
      <c r="M257" s="261" t="s">
        <v>638</v>
      </c>
    </row>
    <row r="258" spans="1:20">
      <c r="A258" s="261">
        <v>121596</v>
      </c>
      <c r="B258" s="261" t="s">
        <v>1648</v>
      </c>
      <c r="C258" s="261" t="s">
        <v>219</v>
      </c>
      <c r="D258" s="261" t="s">
        <v>463</v>
      </c>
      <c r="E258" s="261" t="s">
        <v>663</v>
      </c>
      <c r="F258" s="261">
        <v>35798</v>
      </c>
      <c r="G258" s="261" t="s">
        <v>3594</v>
      </c>
      <c r="H258" s="261" t="s">
        <v>665</v>
      </c>
      <c r="I258" s="261" t="s">
        <v>3767</v>
      </c>
      <c r="J258" s="261" t="s">
        <v>639</v>
      </c>
      <c r="K258" s="261">
        <v>2016</v>
      </c>
      <c r="L258" s="261" t="s">
        <v>659</v>
      </c>
      <c r="M258" s="261" t="s">
        <v>659</v>
      </c>
    </row>
    <row r="259" spans="1:20">
      <c r="A259" s="261">
        <v>121599</v>
      </c>
      <c r="B259" s="261" t="s">
        <v>1649</v>
      </c>
      <c r="C259" s="261" t="s">
        <v>169</v>
      </c>
      <c r="D259" s="261" t="s">
        <v>442</v>
      </c>
      <c r="E259" s="261" t="s">
        <v>663</v>
      </c>
      <c r="F259" s="261">
        <v>35901</v>
      </c>
      <c r="G259" s="261" t="s">
        <v>638</v>
      </c>
      <c r="H259" s="261" t="s">
        <v>665</v>
      </c>
      <c r="I259" s="261" t="s">
        <v>3767</v>
      </c>
      <c r="J259" s="261" t="s">
        <v>639</v>
      </c>
      <c r="K259" s="261">
        <v>2016</v>
      </c>
      <c r="L259" s="261" t="s">
        <v>640</v>
      </c>
      <c r="M259" s="261" t="s">
        <v>649</v>
      </c>
      <c r="R259" s="261">
        <v>790</v>
      </c>
      <c r="S259" s="261">
        <v>43984</v>
      </c>
      <c r="T259" s="261">
        <v>12000</v>
      </c>
    </row>
    <row r="260" spans="1:20">
      <c r="A260" s="261">
        <v>121617</v>
      </c>
      <c r="B260" s="261" t="s">
        <v>1660</v>
      </c>
      <c r="C260" s="261" t="s">
        <v>170</v>
      </c>
      <c r="D260" s="261" t="s">
        <v>364</v>
      </c>
      <c r="E260" s="261" t="s">
        <v>664</v>
      </c>
      <c r="F260" s="261">
        <v>32874</v>
      </c>
      <c r="G260" s="261" t="s">
        <v>785</v>
      </c>
      <c r="H260" s="261" t="s">
        <v>665</v>
      </c>
      <c r="I260" s="261" t="s">
        <v>3767</v>
      </c>
      <c r="J260" s="261" t="s">
        <v>639</v>
      </c>
      <c r="K260" s="261">
        <v>2008</v>
      </c>
      <c r="L260" s="261" t="s">
        <v>785</v>
      </c>
      <c r="M260" s="261" t="s">
        <v>659</v>
      </c>
    </row>
    <row r="261" spans="1:20">
      <c r="A261" s="261">
        <v>121619</v>
      </c>
      <c r="B261" s="261" t="s">
        <v>1661</v>
      </c>
      <c r="C261" s="261" t="s">
        <v>1662</v>
      </c>
      <c r="D261" s="261" t="s">
        <v>1663</v>
      </c>
      <c r="E261" s="261" t="s">
        <v>664</v>
      </c>
      <c r="F261" s="261">
        <v>35815</v>
      </c>
      <c r="G261" s="261" t="s">
        <v>638</v>
      </c>
      <c r="H261" s="261" t="s">
        <v>665</v>
      </c>
      <c r="I261" s="261" t="s">
        <v>3767</v>
      </c>
      <c r="J261" s="261" t="s">
        <v>639</v>
      </c>
      <c r="K261" s="261">
        <v>2016</v>
      </c>
      <c r="L261" s="261" t="s">
        <v>650</v>
      </c>
      <c r="M261" s="261" t="s">
        <v>650</v>
      </c>
    </row>
    <row r="262" spans="1:20">
      <c r="A262" s="261">
        <v>121621</v>
      </c>
      <c r="B262" s="261" t="s">
        <v>1664</v>
      </c>
      <c r="C262" s="261" t="s">
        <v>170</v>
      </c>
      <c r="D262" s="261" t="s">
        <v>363</v>
      </c>
      <c r="E262" s="261" t="s">
        <v>664</v>
      </c>
      <c r="F262" s="261">
        <v>23015</v>
      </c>
      <c r="G262" s="261" t="s">
        <v>693</v>
      </c>
      <c r="H262" s="261" t="s">
        <v>665</v>
      </c>
      <c r="I262" s="261" t="s">
        <v>3767</v>
      </c>
      <c r="J262" s="261" t="s">
        <v>667</v>
      </c>
      <c r="K262" s="261">
        <v>2010</v>
      </c>
      <c r="L262" s="261" t="s">
        <v>693</v>
      </c>
      <c r="M262" s="261" t="s">
        <v>638</v>
      </c>
    </row>
    <row r="263" spans="1:20">
      <c r="A263" s="261">
        <v>121623</v>
      </c>
      <c r="B263" s="261" t="s">
        <v>1665</v>
      </c>
      <c r="C263" s="261" t="s">
        <v>176</v>
      </c>
      <c r="D263" s="261" t="s">
        <v>1666</v>
      </c>
      <c r="E263" s="261" t="s">
        <v>664</v>
      </c>
      <c r="F263" s="261">
        <v>35098</v>
      </c>
      <c r="G263" s="261" t="s">
        <v>638</v>
      </c>
      <c r="H263" s="261" t="s">
        <v>812</v>
      </c>
      <c r="I263" s="261" t="s">
        <v>3767</v>
      </c>
      <c r="J263" s="261" t="s">
        <v>667</v>
      </c>
      <c r="K263" s="261">
        <v>2015</v>
      </c>
      <c r="L263" s="261" t="s">
        <v>638</v>
      </c>
      <c r="M263" s="261" t="s">
        <v>612</v>
      </c>
    </row>
    <row r="264" spans="1:20">
      <c r="A264" s="261">
        <v>121625</v>
      </c>
      <c r="B264" s="261" t="s">
        <v>1667</v>
      </c>
      <c r="C264" s="261" t="s">
        <v>256</v>
      </c>
      <c r="D264" s="261" t="s">
        <v>359</v>
      </c>
      <c r="E264" s="261" t="s">
        <v>664</v>
      </c>
      <c r="F264" s="261">
        <v>33618</v>
      </c>
      <c r="G264" s="261" t="s">
        <v>3596</v>
      </c>
      <c r="H264" s="261" t="s">
        <v>665</v>
      </c>
      <c r="I264" s="261" t="s">
        <v>3767</v>
      </c>
      <c r="J264" s="261" t="s">
        <v>639</v>
      </c>
      <c r="K264" s="261">
        <v>2013</v>
      </c>
      <c r="L264" s="261" t="s">
        <v>733</v>
      </c>
      <c r="M264" s="261" t="s">
        <v>653</v>
      </c>
    </row>
    <row r="265" spans="1:20">
      <c r="A265" s="261">
        <v>121632</v>
      </c>
      <c r="B265" s="261" t="s">
        <v>1669</v>
      </c>
      <c r="C265" s="261" t="s">
        <v>1670</v>
      </c>
      <c r="D265" s="261" t="s">
        <v>365</v>
      </c>
      <c r="E265" s="261" t="s">
        <v>664</v>
      </c>
      <c r="F265" s="261">
        <v>35431</v>
      </c>
      <c r="G265" s="261" t="s">
        <v>3552</v>
      </c>
      <c r="H265" s="261" t="s">
        <v>665</v>
      </c>
      <c r="I265" s="261" t="s">
        <v>3767</v>
      </c>
      <c r="J265" s="261" t="s">
        <v>639</v>
      </c>
      <c r="K265" s="261">
        <v>2014</v>
      </c>
      <c r="L265" s="261" t="s">
        <v>640</v>
      </c>
      <c r="M265" s="261" t="s">
        <v>640</v>
      </c>
    </row>
    <row r="266" spans="1:20">
      <c r="A266" s="261">
        <v>121647</v>
      </c>
      <c r="B266" s="261" t="s">
        <v>1679</v>
      </c>
      <c r="C266" s="261" t="s">
        <v>245</v>
      </c>
      <c r="D266" s="261" t="s">
        <v>1505</v>
      </c>
      <c r="E266" s="261" t="s">
        <v>664</v>
      </c>
      <c r="F266" s="261">
        <v>36001</v>
      </c>
      <c r="G266" s="261" t="s">
        <v>638</v>
      </c>
      <c r="H266" s="261" t="s">
        <v>665</v>
      </c>
      <c r="I266" s="261" t="s">
        <v>3767</v>
      </c>
      <c r="J266" s="261" t="s">
        <v>639</v>
      </c>
      <c r="K266" s="261">
        <v>2016</v>
      </c>
      <c r="L266" s="261" t="s">
        <v>638</v>
      </c>
      <c r="M266" s="261" t="s">
        <v>638</v>
      </c>
    </row>
    <row r="267" spans="1:20">
      <c r="A267" s="261">
        <v>121651</v>
      </c>
      <c r="B267" s="261" t="s">
        <v>1681</v>
      </c>
      <c r="C267" s="261" t="s">
        <v>82</v>
      </c>
      <c r="D267" s="261" t="s">
        <v>376</v>
      </c>
      <c r="E267" s="261" t="s">
        <v>664</v>
      </c>
      <c r="F267" s="261">
        <v>35796</v>
      </c>
      <c r="G267" s="261" t="s">
        <v>718</v>
      </c>
      <c r="H267" s="261" t="s">
        <v>665</v>
      </c>
      <c r="I267" s="261" t="s">
        <v>3767</v>
      </c>
      <c r="J267" s="261" t="s">
        <v>639</v>
      </c>
      <c r="K267" s="261">
        <v>2016</v>
      </c>
      <c r="L267" s="261" t="s">
        <v>640</v>
      </c>
      <c r="M267" s="261" t="s">
        <v>659</v>
      </c>
    </row>
    <row r="268" spans="1:20">
      <c r="A268" s="261">
        <v>121652</v>
      </c>
      <c r="B268" s="261" t="s">
        <v>1682</v>
      </c>
      <c r="C268" s="261" t="s">
        <v>187</v>
      </c>
      <c r="D268" s="261" t="s">
        <v>420</v>
      </c>
      <c r="E268" s="261" t="s">
        <v>664</v>
      </c>
      <c r="F268" s="261">
        <v>35145</v>
      </c>
      <c r="G268" s="261" t="s">
        <v>638</v>
      </c>
      <c r="H268" s="261" t="s">
        <v>665</v>
      </c>
      <c r="I268" s="261" t="s">
        <v>3767</v>
      </c>
      <c r="J268" s="261" t="s">
        <v>667</v>
      </c>
      <c r="K268" s="261">
        <v>2016</v>
      </c>
      <c r="L268" s="261" t="s">
        <v>638</v>
      </c>
      <c r="M268" s="261" t="s">
        <v>638</v>
      </c>
      <c r="R268" s="261">
        <v>877</v>
      </c>
      <c r="S268" s="261" t="s">
        <v>3821</v>
      </c>
      <c r="T268" s="261">
        <v>10000</v>
      </c>
    </row>
    <row r="269" spans="1:20">
      <c r="A269" s="261">
        <v>121655</v>
      </c>
      <c r="B269" s="261" t="s">
        <v>1685</v>
      </c>
      <c r="C269" s="261" t="s">
        <v>874</v>
      </c>
      <c r="D269" s="261" t="s">
        <v>369</v>
      </c>
      <c r="E269" s="261" t="s">
        <v>664</v>
      </c>
      <c r="F269" s="261">
        <v>33984</v>
      </c>
      <c r="G269" s="261" t="s">
        <v>659</v>
      </c>
      <c r="H269" s="261" t="s">
        <v>665</v>
      </c>
      <c r="I269" s="261" t="s">
        <v>3767</v>
      </c>
      <c r="J269" s="261" t="s">
        <v>814</v>
      </c>
      <c r="K269" s="261">
        <v>2011</v>
      </c>
      <c r="L269" s="261" t="s">
        <v>659</v>
      </c>
      <c r="M269" s="261" t="s">
        <v>659</v>
      </c>
    </row>
    <row r="270" spans="1:20">
      <c r="A270" s="261">
        <v>121663</v>
      </c>
      <c r="B270" s="261" t="s">
        <v>1693</v>
      </c>
      <c r="C270" s="261" t="s">
        <v>86</v>
      </c>
      <c r="D270" s="261" t="s">
        <v>529</v>
      </c>
      <c r="E270" s="261" t="s">
        <v>663</v>
      </c>
      <c r="F270" s="261">
        <v>29877</v>
      </c>
      <c r="G270" s="261" t="s">
        <v>3602</v>
      </c>
      <c r="H270" s="261" t="s">
        <v>665</v>
      </c>
      <c r="I270" s="261" t="s">
        <v>3767</v>
      </c>
      <c r="J270" s="261" t="s">
        <v>639</v>
      </c>
      <c r="K270" s="261">
        <v>2001</v>
      </c>
      <c r="L270" s="261" t="s">
        <v>638</v>
      </c>
      <c r="M270" s="261" t="s">
        <v>649</v>
      </c>
    </row>
    <row r="271" spans="1:20">
      <c r="A271" s="261">
        <v>121664</v>
      </c>
      <c r="B271" s="261" t="s">
        <v>1694</v>
      </c>
      <c r="C271" s="261" t="s">
        <v>85</v>
      </c>
      <c r="D271" s="261" t="s">
        <v>405</v>
      </c>
      <c r="E271" s="261" t="s">
        <v>664</v>
      </c>
      <c r="F271" s="261">
        <v>35226</v>
      </c>
      <c r="G271" s="261" t="s">
        <v>693</v>
      </c>
      <c r="H271" s="261" t="s">
        <v>665</v>
      </c>
      <c r="I271" s="261" t="s">
        <v>3767</v>
      </c>
      <c r="J271" s="261" t="s">
        <v>667</v>
      </c>
      <c r="K271" s="261">
        <v>2013</v>
      </c>
      <c r="L271" s="261" t="s">
        <v>638</v>
      </c>
      <c r="M271" s="261" t="s">
        <v>659</v>
      </c>
    </row>
    <row r="272" spans="1:20">
      <c r="A272" s="261">
        <v>121680</v>
      </c>
      <c r="B272" s="261" t="s">
        <v>1703</v>
      </c>
      <c r="C272" s="261" t="s">
        <v>497</v>
      </c>
      <c r="D272" s="261" t="s">
        <v>364</v>
      </c>
      <c r="E272" s="261" t="s">
        <v>664</v>
      </c>
      <c r="F272" s="261">
        <v>29983</v>
      </c>
      <c r="G272" s="261" t="s">
        <v>638</v>
      </c>
      <c r="H272" s="261" t="s">
        <v>665</v>
      </c>
      <c r="I272" s="261" t="s">
        <v>3767</v>
      </c>
      <c r="J272" s="261" t="s">
        <v>667</v>
      </c>
      <c r="K272" s="261">
        <v>2001</v>
      </c>
      <c r="L272" s="261" t="s">
        <v>638</v>
      </c>
      <c r="M272" s="261" t="s">
        <v>638</v>
      </c>
    </row>
    <row r="273" spans="1:20">
      <c r="A273" s="261">
        <v>121691</v>
      </c>
      <c r="B273" s="261" t="s">
        <v>1709</v>
      </c>
      <c r="C273" s="261" t="s">
        <v>986</v>
      </c>
      <c r="D273" s="261" t="s">
        <v>447</v>
      </c>
      <c r="E273" s="261" t="s">
        <v>663</v>
      </c>
      <c r="F273" s="261">
        <v>35702</v>
      </c>
      <c r="G273" s="261" t="s">
        <v>638</v>
      </c>
      <c r="H273" s="261" t="s">
        <v>665</v>
      </c>
      <c r="I273" s="261" t="s">
        <v>3767</v>
      </c>
      <c r="J273" s="261" t="s">
        <v>667</v>
      </c>
      <c r="K273" s="261">
        <v>2015</v>
      </c>
      <c r="L273" s="261" t="s">
        <v>638</v>
      </c>
      <c r="M273" s="261" t="s">
        <v>638</v>
      </c>
    </row>
    <row r="274" spans="1:20">
      <c r="A274" s="261">
        <v>121700</v>
      </c>
      <c r="B274" s="261" t="s">
        <v>1711</v>
      </c>
      <c r="C274" s="261" t="s">
        <v>195</v>
      </c>
      <c r="D274" s="261" t="s">
        <v>574</v>
      </c>
      <c r="E274" s="261" t="s">
        <v>664</v>
      </c>
      <c r="F274" s="261">
        <v>36135</v>
      </c>
      <c r="G274" s="261" t="s">
        <v>638</v>
      </c>
      <c r="H274" s="261" t="s">
        <v>665</v>
      </c>
      <c r="I274" s="261" t="s">
        <v>3767</v>
      </c>
      <c r="J274" s="261" t="s">
        <v>815</v>
      </c>
      <c r="K274" s="261">
        <v>2016</v>
      </c>
      <c r="L274" s="261" t="s">
        <v>638</v>
      </c>
      <c r="M274" s="261" t="s">
        <v>638</v>
      </c>
      <c r="R274" s="261">
        <v>4912</v>
      </c>
      <c r="S274" s="261" t="s">
        <v>3822</v>
      </c>
      <c r="T274" s="261">
        <v>10000</v>
      </c>
    </row>
    <row r="275" spans="1:20">
      <c r="A275" s="261">
        <v>121701</v>
      </c>
      <c r="B275" s="261" t="s">
        <v>1712</v>
      </c>
      <c r="C275" s="261" t="s">
        <v>222</v>
      </c>
      <c r="D275" s="261" t="s">
        <v>1713</v>
      </c>
      <c r="E275" s="261" t="s">
        <v>664</v>
      </c>
      <c r="F275" s="261">
        <v>36043</v>
      </c>
      <c r="G275" s="261" t="s">
        <v>638</v>
      </c>
      <c r="H275" s="261" t="s">
        <v>665</v>
      </c>
      <c r="I275" s="261" t="s">
        <v>3767</v>
      </c>
      <c r="J275" s="261" t="s">
        <v>814</v>
      </c>
      <c r="K275" s="261">
        <v>2016</v>
      </c>
      <c r="L275" s="261" t="s">
        <v>640</v>
      </c>
      <c r="M275" s="261" t="s">
        <v>638</v>
      </c>
    </row>
    <row r="276" spans="1:20">
      <c r="A276" s="261">
        <v>121705</v>
      </c>
      <c r="B276" s="261" t="s">
        <v>1714</v>
      </c>
      <c r="C276" s="261" t="s">
        <v>1715</v>
      </c>
      <c r="D276" s="261" t="s">
        <v>448</v>
      </c>
      <c r="E276" s="261" t="s">
        <v>663</v>
      </c>
      <c r="F276" s="261">
        <v>29983</v>
      </c>
      <c r="G276" s="261" t="s">
        <v>638</v>
      </c>
      <c r="H276" s="261" t="s">
        <v>665</v>
      </c>
      <c r="I276" s="261" t="s">
        <v>3767</v>
      </c>
      <c r="J276" s="261" t="s">
        <v>639</v>
      </c>
      <c r="K276" s="261">
        <v>2018</v>
      </c>
      <c r="L276" s="261" t="s">
        <v>638</v>
      </c>
      <c r="M276" s="261" t="s">
        <v>638</v>
      </c>
    </row>
    <row r="277" spans="1:20">
      <c r="A277" s="261">
        <v>121710</v>
      </c>
      <c r="B277" s="261" t="s">
        <v>1717</v>
      </c>
      <c r="C277" s="261" t="s">
        <v>217</v>
      </c>
      <c r="D277" s="261" t="s">
        <v>473</v>
      </c>
      <c r="E277" s="261" t="s">
        <v>664</v>
      </c>
      <c r="F277" s="261">
        <v>33604</v>
      </c>
      <c r="G277" s="261" t="s">
        <v>735</v>
      </c>
      <c r="H277" s="261" t="s">
        <v>665</v>
      </c>
      <c r="I277" s="261" t="s">
        <v>3767</v>
      </c>
      <c r="J277" s="261" t="s">
        <v>667</v>
      </c>
      <c r="K277" s="261">
        <v>2010</v>
      </c>
      <c r="L277" s="261" t="s">
        <v>640</v>
      </c>
      <c r="M277" s="261" t="s">
        <v>640</v>
      </c>
    </row>
    <row r="278" spans="1:20">
      <c r="A278" s="261">
        <v>121715</v>
      </c>
      <c r="B278" s="261" t="s">
        <v>1720</v>
      </c>
      <c r="C278" s="261" t="s">
        <v>82</v>
      </c>
      <c r="D278" s="261" t="s">
        <v>496</v>
      </c>
      <c r="E278" s="261" t="s">
        <v>664</v>
      </c>
      <c r="F278" s="261">
        <v>34335</v>
      </c>
      <c r="G278" s="261" t="s">
        <v>698</v>
      </c>
      <c r="H278" s="261" t="s">
        <v>665</v>
      </c>
      <c r="I278" s="261" t="s">
        <v>3767</v>
      </c>
      <c r="J278" s="261" t="s">
        <v>639</v>
      </c>
      <c r="K278" s="261">
        <v>2013</v>
      </c>
      <c r="L278" s="261" t="s">
        <v>640</v>
      </c>
      <c r="M278" s="261" t="s">
        <v>640</v>
      </c>
    </row>
    <row r="279" spans="1:20">
      <c r="A279" s="261">
        <v>121719</v>
      </c>
      <c r="B279" s="261" t="s">
        <v>1724</v>
      </c>
      <c r="C279" s="261" t="s">
        <v>193</v>
      </c>
      <c r="D279" s="261" t="s">
        <v>1725</v>
      </c>
      <c r="E279" s="261" t="s">
        <v>664</v>
      </c>
      <c r="F279" s="261">
        <v>35170</v>
      </c>
      <c r="G279" s="261" t="s">
        <v>638</v>
      </c>
      <c r="H279" s="261" t="s">
        <v>665</v>
      </c>
      <c r="I279" s="261" t="s">
        <v>3767</v>
      </c>
      <c r="J279" s="261" t="s">
        <v>639</v>
      </c>
      <c r="K279" s="261">
        <v>2015</v>
      </c>
      <c r="L279" s="261" t="s">
        <v>652</v>
      </c>
      <c r="M279" s="261" t="s">
        <v>652</v>
      </c>
    </row>
    <row r="280" spans="1:20">
      <c r="A280" s="261">
        <v>121721</v>
      </c>
      <c r="B280" s="261" t="s">
        <v>1726</v>
      </c>
      <c r="C280" s="261" t="s">
        <v>150</v>
      </c>
      <c r="D280" s="261" t="s">
        <v>456</v>
      </c>
      <c r="E280" s="261" t="s">
        <v>664</v>
      </c>
      <c r="F280" s="261">
        <v>32092</v>
      </c>
      <c r="G280" s="261" t="s">
        <v>707</v>
      </c>
      <c r="H280" s="261" t="s">
        <v>665</v>
      </c>
      <c r="I280" s="261" t="s">
        <v>3767</v>
      </c>
      <c r="J280" s="261" t="s">
        <v>639</v>
      </c>
      <c r="K280" s="261">
        <v>2001</v>
      </c>
      <c r="L280" s="261" t="s">
        <v>813</v>
      </c>
      <c r="M280" s="261" t="s">
        <v>640</v>
      </c>
      <c r="R280" s="261">
        <v>289</v>
      </c>
      <c r="S280" s="261" t="s">
        <v>3818</v>
      </c>
      <c r="T280" s="261">
        <v>11500</v>
      </c>
    </row>
    <row r="281" spans="1:20">
      <c r="A281" s="261">
        <v>121723</v>
      </c>
      <c r="B281" s="261" t="s">
        <v>1727</v>
      </c>
      <c r="C281" s="261" t="s">
        <v>173</v>
      </c>
      <c r="D281" s="261" t="s">
        <v>1728</v>
      </c>
      <c r="E281" s="261" t="s">
        <v>664</v>
      </c>
      <c r="F281" s="261">
        <v>33604</v>
      </c>
      <c r="G281" s="261" t="s">
        <v>3604</v>
      </c>
      <c r="H281" s="261" t="s">
        <v>665</v>
      </c>
      <c r="I281" s="261" t="s">
        <v>3767</v>
      </c>
      <c r="J281" s="261" t="s">
        <v>667</v>
      </c>
      <c r="K281" s="261">
        <v>2012</v>
      </c>
      <c r="L281" s="261" t="s">
        <v>662</v>
      </c>
      <c r="M281" s="261" t="s">
        <v>662</v>
      </c>
    </row>
    <row r="282" spans="1:20">
      <c r="A282" s="261">
        <v>121724</v>
      </c>
      <c r="B282" s="261" t="s">
        <v>1729</v>
      </c>
      <c r="C282" s="261" t="s">
        <v>156</v>
      </c>
      <c r="D282" s="261" t="s">
        <v>301</v>
      </c>
      <c r="E282" s="261" t="s">
        <v>664</v>
      </c>
      <c r="F282" s="261">
        <v>34646</v>
      </c>
      <c r="G282" s="261" t="s">
        <v>3605</v>
      </c>
      <c r="H282" s="261" t="s">
        <v>665</v>
      </c>
      <c r="I282" s="261" t="s">
        <v>3767</v>
      </c>
      <c r="J282" s="261" t="s">
        <v>667</v>
      </c>
      <c r="K282" s="261">
        <v>2012</v>
      </c>
      <c r="L282" s="261" t="s">
        <v>640</v>
      </c>
      <c r="M282" s="261" t="s">
        <v>640</v>
      </c>
    </row>
    <row r="283" spans="1:20">
      <c r="A283" s="261">
        <v>121726</v>
      </c>
      <c r="B283" s="261" t="s">
        <v>1731</v>
      </c>
      <c r="C283" s="261" t="s">
        <v>308</v>
      </c>
      <c r="D283" s="261" t="s">
        <v>358</v>
      </c>
      <c r="E283" s="261" t="s">
        <v>664</v>
      </c>
      <c r="F283" s="261">
        <v>31040</v>
      </c>
      <c r="G283" s="261" t="s">
        <v>638</v>
      </c>
      <c r="H283" s="261" t="s">
        <v>665</v>
      </c>
      <c r="I283" s="261" t="s">
        <v>3767</v>
      </c>
      <c r="J283" s="261" t="s">
        <v>667</v>
      </c>
      <c r="K283" s="261">
        <v>2009</v>
      </c>
      <c r="L283" s="261" t="s">
        <v>638</v>
      </c>
      <c r="M283" s="261" t="s">
        <v>638</v>
      </c>
    </row>
    <row r="284" spans="1:20">
      <c r="A284" s="261">
        <v>121741</v>
      </c>
      <c r="B284" s="261" t="s">
        <v>1735</v>
      </c>
      <c r="C284" s="261" t="s">
        <v>179</v>
      </c>
      <c r="D284" s="261" t="s">
        <v>1736</v>
      </c>
      <c r="E284" s="261" t="s">
        <v>664</v>
      </c>
      <c r="F284" s="261">
        <v>34741</v>
      </c>
      <c r="G284" s="261" t="s">
        <v>638</v>
      </c>
      <c r="H284" s="261" t="s">
        <v>665</v>
      </c>
      <c r="I284" s="261" t="s">
        <v>3767</v>
      </c>
      <c r="J284" s="261" t="s">
        <v>639</v>
      </c>
      <c r="K284" s="261">
        <v>2013</v>
      </c>
      <c r="L284" s="261" t="s">
        <v>638</v>
      </c>
      <c r="M284" s="261" t="s">
        <v>638</v>
      </c>
    </row>
    <row r="285" spans="1:20">
      <c r="A285" s="261">
        <v>121745</v>
      </c>
      <c r="B285" s="261" t="s">
        <v>1738</v>
      </c>
      <c r="C285" s="261" t="s">
        <v>82</v>
      </c>
      <c r="D285" s="261" t="s">
        <v>1562</v>
      </c>
      <c r="E285" s="261" t="s">
        <v>664</v>
      </c>
      <c r="F285" s="261">
        <v>33478</v>
      </c>
      <c r="G285" s="261" t="s">
        <v>638</v>
      </c>
      <c r="H285" s="261" t="s">
        <v>665</v>
      </c>
      <c r="I285" s="261" t="s">
        <v>3767</v>
      </c>
      <c r="J285" s="261" t="s">
        <v>667</v>
      </c>
      <c r="K285" s="261">
        <v>2009</v>
      </c>
      <c r="L285" s="261" t="s">
        <v>648</v>
      </c>
      <c r="M285" s="261" t="s">
        <v>638</v>
      </c>
    </row>
    <row r="286" spans="1:20">
      <c r="A286" s="261">
        <v>121749</v>
      </c>
      <c r="B286" s="261" t="s">
        <v>1741</v>
      </c>
      <c r="C286" s="261" t="s">
        <v>270</v>
      </c>
      <c r="D286" s="261" t="s">
        <v>363</v>
      </c>
      <c r="E286" s="261" t="s">
        <v>664</v>
      </c>
      <c r="F286" s="261">
        <v>34163</v>
      </c>
      <c r="G286" s="261" t="s">
        <v>3595</v>
      </c>
      <c r="H286" s="261" t="s">
        <v>665</v>
      </c>
      <c r="I286" s="261" t="s">
        <v>3767</v>
      </c>
      <c r="J286" s="261" t="s">
        <v>639</v>
      </c>
      <c r="K286" s="261">
        <v>2012</v>
      </c>
      <c r="L286" s="261" t="s">
        <v>640</v>
      </c>
      <c r="M286" s="261" t="s">
        <v>640</v>
      </c>
    </row>
    <row r="287" spans="1:20">
      <c r="A287" s="261">
        <v>121760</v>
      </c>
      <c r="B287" s="261" t="s">
        <v>1748</v>
      </c>
      <c r="C287" s="261" t="s">
        <v>176</v>
      </c>
      <c r="D287" s="261" t="s">
        <v>428</v>
      </c>
      <c r="E287" s="261" t="s">
        <v>664</v>
      </c>
      <c r="F287" s="261">
        <v>35240</v>
      </c>
      <c r="G287" s="261" t="s">
        <v>703</v>
      </c>
      <c r="H287" s="261" t="s">
        <v>665</v>
      </c>
      <c r="I287" s="261" t="s">
        <v>3767</v>
      </c>
      <c r="J287" s="261" t="s">
        <v>667</v>
      </c>
      <c r="K287" s="261">
        <v>2019</v>
      </c>
      <c r="L287" s="261" t="s">
        <v>640</v>
      </c>
      <c r="M287" s="261" t="s">
        <v>640</v>
      </c>
    </row>
    <row r="288" spans="1:20">
      <c r="A288" s="261">
        <v>121766</v>
      </c>
      <c r="B288" s="261" t="s">
        <v>1749</v>
      </c>
      <c r="C288" s="261" t="s">
        <v>94</v>
      </c>
      <c r="D288" s="261" t="s">
        <v>346</v>
      </c>
      <c r="E288" s="261" t="s">
        <v>663</v>
      </c>
      <c r="F288" s="261">
        <v>34779</v>
      </c>
      <c r="G288" s="261" t="s">
        <v>638</v>
      </c>
      <c r="H288" s="261" t="s">
        <v>665</v>
      </c>
      <c r="I288" s="261" t="s">
        <v>3767</v>
      </c>
      <c r="J288" s="261" t="s">
        <v>639</v>
      </c>
      <c r="K288" s="261">
        <v>2013</v>
      </c>
      <c r="L288" s="261" t="s">
        <v>638</v>
      </c>
      <c r="M288" s="261" t="s">
        <v>650</v>
      </c>
    </row>
    <row r="289" spans="1:20">
      <c r="A289" s="261">
        <v>121767</v>
      </c>
      <c r="B289" s="261" t="s">
        <v>1750</v>
      </c>
      <c r="C289" s="261" t="s">
        <v>244</v>
      </c>
      <c r="D289" s="261" t="s">
        <v>1751</v>
      </c>
      <c r="E289" s="261" t="s">
        <v>664</v>
      </c>
      <c r="F289" s="261">
        <v>33571</v>
      </c>
      <c r="G289" s="261" t="s">
        <v>777</v>
      </c>
      <c r="H289" s="261" t="s">
        <v>665</v>
      </c>
      <c r="I289" s="261" t="s">
        <v>3767</v>
      </c>
      <c r="J289" s="261" t="s">
        <v>667</v>
      </c>
      <c r="K289" s="261">
        <v>2014</v>
      </c>
      <c r="L289" s="261" t="s">
        <v>660</v>
      </c>
      <c r="M289" s="261" t="s">
        <v>660</v>
      </c>
    </row>
    <row r="290" spans="1:20">
      <c r="A290" s="261">
        <v>121769</v>
      </c>
      <c r="B290" s="261" t="s">
        <v>1752</v>
      </c>
      <c r="C290" s="261" t="s">
        <v>287</v>
      </c>
      <c r="D290" s="261" t="s">
        <v>431</v>
      </c>
      <c r="E290" s="261" t="s">
        <v>664</v>
      </c>
      <c r="F290" s="261">
        <v>35674</v>
      </c>
      <c r="G290" s="261" t="s">
        <v>3609</v>
      </c>
      <c r="H290" s="261" t="s">
        <v>665</v>
      </c>
      <c r="I290" s="261" t="s">
        <v>3767</v>
      </c>
      <c r="J290" s="261" t="s">
        <v>639</v>
      </c>
      <c r="K290" s="261">
        <v>2015</v>
      </c>
      <c r="L290" s="261" t="s">
        <v>658</v>
      </c>
      <c r="M290" s="261" t="s">
        <v>658</v>
      </c>
    </row>
    <row r="291" spans="1:20">
      <c r="A291" s="261">
        <v>121775</v>
      </c>
      <c r="B291" s="261" t="s">
        <v>1756</v>
      </c>
      <c r="C291" s="261" t="s">
        <v>1757</v>
      </c>
      <c r="D291" s="261" t="s">
        <v>1103</v>
      </c>
      <c r="E291" s="261" t="s">
        <v>664</v>
      </c>
      <c r="F291" s="261">
        <v>35434</v>
      </c>
      <c r="G291" s="261" t="s">
        <v>638</v>
      </c>
      <c r="H291" s="261" t="s">
        <v>665</v>
      </c>
      <c r="I291" s="261" t="s">
        <v>3767</v>
      </c>
      <c r="J291" s="261" t="s">
        <v>639</v>
      </c>
      <c r="K291" s="261">
        <v>2015</v>
      </c>
      <c r="L291" s="261" t="s">
        <v>638</v>
      </c>
      <c r="M291" s="261" t="s">
        <v>638</v>
      </c>
    </row>
    <row r="292" spans="1:20">
      <c r="A292" s="261">
        <v>121776</v>
      </c>
      <c r="B292" s="261" t="s">
        <v>1758</v>
      </c>
      <c r="C292" s="261" t="s">
        <v>219</v>
      </c>
      <c r="D292" s="261" t="s">
        <v>971</v>
      </c>
      <c r="E292" s="261" t="s">
        <v>664</v>
      </c>
      <c r="F292" s="261">
        <v>33248</v>
      </c>
      <c r="G292" s="261" t="s">
        <v>693</v>
      </c>
      <c r="H292" s="261" t="s">
        <v>812</v>
      </c>
      <c r="I292" s="261" t="s">
        <v>3767</v>
      </c>
      <c r="J292" s="261" t="s">
        <v>667</v>
      </c>
      <c r="K292" s="261">
        <v>2009</v>
      </c>
      <c r="L292" s="261" t="s">
        <v>640</v>
      </c>
      <c r="M292" s="261" t="s">
        <v>612</v>
      </c>
    </row>
    <row r="293" spans="1:20">
      <c r="A293" s="261">
        <v>121780</v>
      </c>
      <c r="B293" s="261" t="s">
        <v>1762</v>
      </c>
      <c r="C293" s="261" t="s">
        <v>285</v>
      </c>
      <c r="D293" s="261" t="s">
        <v>375</v>
      </c>
      <c r="E293" s="261" t="s">
        <v>663</v>
      </c>
      <c r="F293" s="261">
        <v>32287</v>
      </c>
      <c r="G293" s="261" t="s">
        <v>779</v>
      </c>
      <c r="H293" s="261" t="s">
        <v>665</v>
      </c>
      <c r="I293" s="261" t="s">
        <v>3767</v>
      </c>
      <c r="J293" s="261" t="s">
        <v>667</v>
      </c>
      <c r="K293" s="261">
        <v>2006</v>
      </c>
      <c r="L293" s="261" t="s">
        <v>693</v>
      </c>
      <c r="M293" s="261" t="s">
        <v>661</v>
      </c>
    </row>
    <row r="294" spans="1:20">
      <c r="A294" s="261">
        <v>121789</v>
      </c>
      <c r="B294" s="261" t="s">
        <v>1765</v>
      </c>
      <c r="C294" s="261" t="s">
        <v>167</v>
      </c>
      <c r="D294" s="261" t="s">
        <v>427</v>
      </c>
      <c r="E294" s="261" t="s">
        <v>664</v>
      </c>
      <c r="F294" s="261">
        <v>35160</v>
      </c>
      <c r="G294" s="261" t="s">
        <v>785</v>
      </c>
      <c r="H294" s="261" t="s">
        <v>665</v>
      </c>
      <c r="I294" s="261" t="s">
        <v>3767</v>
      </c>
      <c r="J294" s="261" t="s">
        <v>639</v>
      </c>
      <c r="K294" s="261">
        <v>2014</v>
      </c>
      <c r="L294" s="261" t="s">
        <v>659</v>
      </c>
      <c r="M294" s="261" t="s">
        <v>659</v>
      </c>
      <c r="R294" s="261">
        <v>4223</v>
      </c>
      <c r="S294" s="261">
        <v>43781</v>
      </c>
      <c r="T294" s="261">
        <v>4600</v>
      </c>
    </row>
    <row r="295" spans="1:20">
      <c r="A295" s="261">
        <v>121798</v>
      </c>
      <c r="B295" s="261" t="s">
        <v>1772</v>
      </c>
      <c r="C295" s="261" t="s">
        <v>924</v>
      </c>
      <c r="D295" s="261" t="s">
        <v>1773</v>
      </c>
      <c r="E295" s="261" t="s">
        <v>664</v>
      </c>
      <c r="F295" s="261">
        <v>35556</v>
      </c>
      <c r="G295" s="261" t="s">
        <v>638</v>
      </c>
      <c r="H295" s="261" t="s">
        <v>665</v>
      </c>
      <c r="I295" s="261" t="s">
        <v>3767</v>
      </c>
      <c r="J295" s="261" t="s">
        <v>639</v>
      </c>
      <c r="K295" s="261">
        <v>2016</v>
      </c>
      <c r="L295" s="261" t="s">
        <v>638</v>
      </c>
      <c r="M295" s="261" t="s">
        <v>638</v>
      </c>
    </row>
    <row r="296" spans="1:20">
      <c r="A296" s="261">
        <v>121803</v>
      </c>
      <c r="B296" s="261" t="s">
        <v>1776</v>
      </c>
      <c r="C296" s="261" t="s">
        <v>215</v>
      </c>
      <c r="D296" s="261" t="s">
        <v>377</v>
      </c>
      <c r="E296" s="261" t="s">
        <v>664</v>
      </c>
      <c r="F296" s="261">
        <v>35065</v>
      </c>
      <c r="G296" s="261" t="s">
        <v>698</v>
      </c>
      <c r="H296" s="261" t="s">
        <v>665</v>
      </c>
      <c r="I296" s="261" t="s">
        <v>3767</v>
      </c>
      <c r="J296" s="261" t="s">
        <v>667</v>
      </c>
      <c r="K296" s="261">
        <v>2015</v>
      </c>
      <c r="L296" s="261" t="s">
        <v>640</v>
      </c>
      <c r="M296" s="261" t="s">
        <v>640</v>
      </c>
    </row>
    <row r="297" spans="1:20">
      <c r="A297" s="261">
        <v>121804</v>
      </c>
      <c r="B297" s="261" t="s">
        <v>1777</v>
      </c>
      <c r="C297" s="261" t="s">
        <v>103</v>
      </c>
      <c r="D297" s="261" t="s">
        <v>407</v>
      </c>
      <c r="E297" s="261" t="s">
        <v>664</v>
      </c>
      <c r="F297" s="261">
        <v>34824</v>
      </c>
      <c r="G297" s="261" t="s">
        <v>660</v>
      </c>
      <c r="H297" s="261" t="s">
        <v>665</v>
      </c>
      <c r="I297" s="261" t="s">
        <v>3767</v>
      </c>
      <c r="J297" s="261" t="s">
        <v>667</v>
      </c>
      <c r="K297" s="261">
        <v>2014</v>
      </c>
      <c r="L297" s="261" t="s">
        <v>660</v>
      </c>
      <c r="M297" s="261" t="s">
        <v>660</v>
      </c>
    </row>
    <row r="298" spans="1:20">
      <c r="A298" s="261">
        <v>121805</v>
      </c>
      <c r="B298" s="261" t="s">
        <v>1778</v>
      </c>
      <c r="C298" s="261" t="s">
        <v>1779</v>
      </c>
      <c r="D298" s="261" t="s">
        <v>425</v>
      </c>
      <c r="E298" s="261" t="s">
        <v>664</v>
      </c>
      <c r="F298" s="261">
        <v>30761</v>
      </c>
      <c r="G298" s="261" t="s">
        <v>781</v>
      </c>
      <c r="H298" s="261" t="s">
        <v>665</v>
      </c>
      <c r="I298" s="261" t="s">
        <v>3767</v>
      </c>
      <c r="J298" s="261" t="s">
        <v>667</v>
      </c>
      <c r="K298" s="261">
        <v>2002</v>
      </c>
      <c r="L298" s="261" t="s">
        <v>661</v>
      </c>
      <c r="M298" s="261" t="s">
        <v>661</v>
      </c>
    </row>
    <row r="299" spans="1:20">
      <c r="A299" s="261">
        <v>121809</v>
      </c>
      <c r="B299" s="261" t="s">
        <v>1783</v>
      </c>
      <c r="C299" s="261" t="s">
        <v>197</v>
      </c>
      <c r="D299" s="261" t="s">
        <v>363</v>
      </c>
      <c r="E299" s="261" t="s">
        <v>663</v>
      </c>
      <c r="F299" s="261">
        <v>35912</v>
      </c>
      <c r="G299" s="261" t="s">
        <v>696</v>
      </c>
      <c r="H299" s="261" t="s">
        <v>665</v>
      </c>
      <c r="I299" s="261" t="s">
        <v>3767</v>
      </c>
      <c r="J299" s="261" t="s">
        <v>639</v>
      </c>
      <c r="K299" s="261">
        <v>2016</v>
      </c>
      <c r="L299" s="261" t="s">
        <v>640</v>
      </c>
      <c r="M299" s="261" t="s">
        <v>640</v>
      </c>
      <c r="R299" s="261">
        <v>623</v>
      </c>
      <c r="S299" s="261" t="s">
        <v>3823</v>
      </c>
    </row>
    <row r="300" spans="1:20">
      <c r="A300" s="261">
        <v>121815</v>
      </c>
      <c r="B300" s="261" t="s">
        <v>1786</v>
      </c>
      <c r="C300" s="261" t="s">
        <v>88</v>
      </c>
      <c r="D300" s="261" t="s">
        <v>398</v>
      </c>
      <c r="E300" s="261" t="s">
        <v>664</v>
      </c>
      <c r="F300" s="261">
        <v>36161</v>
      </c>
      <c r="G300" s="261" t="s">
        <v>744</v>
      </c>
      <c r="H300" s="261" t="s">
        <v>665</v>
      </c>
      <c r="I300" s="261" t="s">
        <v>3767</v>
      </c>
      <c r="J300" s="261" t="s">
        <v>667</v>
      </c>
      <c r="K300" s="261">
        <v>2015</v>
      </c>
      <c r="L300" s="261" t="s">
        <v>640</v>
      </c>
      <c r="M300" s="261" t="s">
        <v>640</v>
      </c>
    </row>
    <row r="301" spans="1:20">
      <c r="A301" s="261">
        <v>121817</v>
      </c>
      <c r="B301" s="261" t="s">
        <v>1789</v>
      </c>
      <c r="C301" s="261" t="s">
        <v>159</v>
      </c>
      <c r="D301" s="261" t="s">
        <v>376</v>
      </c>
      <c r="E301" s="261" t="s">
        <v>664</v>
      </c>
      <c r="F301" s="261">
        <v>35295</v>
      </c>
      <c r="G301" s="261" t="s">
        <v>3614</v>
      </c>
      <c r="H301" s="261" t="s">
        <v>665</v>
      </c>
      <c r="I301" s="261" t="s">
        <v>3767</v>
      </c>
      <c r="J301" s="261" t="s">
        <v>639</v>
      </c>
      <c r="K301" s="261">
        <v>2014</v>
      </c>
      <c r="L301" s="261" t="s">
        <v>638</v>
      </c>
      <c r="M301" s="261" t="s">
        <v>652</v>
      </c>
    </row>
    <row r="302" spans="1:20">
      <c r="A302" s="261">
        <v>121819</v>
      </c>
      <c r="B302" s="261" t="s">
        <v>1791</v>
      </c>
      <c r="C302" s="261" t="s">
        <v>244</v>
      </c>
      <c r="D302" s="261" t="s">
        <v>1031</v>
      </c>
      <c r="E302" s="261" t="s">
        <v>664</v>
      </c>
      <c r="F302" s="261">
        <v>35362</v>
      </c>
      <c r="G302" s="261" t="s">
        <v>694</v>
      </c>
      <c r="H302" s="261" t="s">
        <v>665</v>
      </c>
      <c r="I302" s="261" t="s">
        <v>3767</v>
      </c>
      <c r="J302" s="261" t="s">
        <v>639</v>
      </c>
      <c r="K302" s="261">
        <v>2014</v>
      </c>
      <c r="L302" s="261" t="s">
        <v>657</v>
      </c>
      <c r="M302" s="261" t="s">
        <v>657</v>
      </c>
    </row>
    <row r="303" spans="1:20">
      <c r="A303" s="261">
        <v>121826</v>
      </c>
      <c r="B303" s="261" t="s">
        <v>1798</v>
      </c>
      <c r="C303" s="261" t="s">
        <v>185</v>
      </c>
      <c r="D303" s="261" t="s">
        <v>513</v>
      </c>
      <c r="E303" s="261" t="s">
        <v>664</v>
      </c>
      <c r="F303" s="261">
        <v>34764</v>
      </c>
      <c r="G303" s="261" t="s">
        <v>638</v>
      </c>
      <c r="H303" s="261" t="s">
        <v>665</v>
      </c>
      <c r="I303" s="261" t="s">
        <v>3767</v>
      </c>
      <c r="J303" s="261" t="s">
        <v>639</v>
      </c>
      <c r="K303" s="261">
        <v>2013</v>
      </c>
      <c r="L303" s="261" t="s">
        <v>638</v>
      </c>
      <c r="M303" s="261" t="s">
        <v>638</v>
      </c>
    </row>
    <row r="304" spans="1:20">
      <c r="A304" s="261">
        <v>121828</v>
      </c>
      <c r="B304" s="261" t="s">
        <v>1799</v>
      </c>
      <c r="C304" s="261" t="s">
        <v>113</v>
      </c>
      <c r="D304" s="261" t="s">
        <v>489</v>
      </c>
      <c r="E304" s="261" t="s">
        <v>664</v>
      </c>
      <c r="F304" s="261">
        <v>35431</v>
      </c>
      <c r="G304" s="261" t="s">
        <v>693</v>
      </c>
      <c r="H304" s="261" t="s">
        <v>665</v>
      </c>
      <c r="I304" s="261" t="s">
        <v>3767</v>
      </c>
      <c r="J304" s="261" t="s">
        <v>667</v>
      </c>
      <c r="K304" s="261">
        <v>2014</v>
      </c>
      <c r="L304" s="261" t="s">
        <v>693</v>
      </c>
      <c r="M304" s="261" t="s">
        <v>652</v>
      </c>
      <c r="R304" s="261">
        <v>699</v>
      </c>
      <c r="S304" s="261">
        <v>43953</v>
      </c>
      <c r="T304" s="261">
        <v>13000</v>
      </c>
    </row>
    <row r="305" spans="1:20">
      <c r="A305" s="261">
        <v>121832</v>
      </c>
      <c r="B305" s="261" t="s">
        <v>1802</v>
      </c>
      <c r="C305" s="261" t="s">
        <v>182</v>
      </c>
      <c r="D305" s="261" t="s">
        <v>385</v>
      </c>
      <c r="E305" s="261" t="s">
        <v>664</v>
      </c>
      <c r="F305" s="261">
        <v>34613</v>
      </c>
      <c r="G305" s="261" t="s">
        <v>638</v>
      </c>
      <c r="H305" s="261" t="s">
        <v>665</v>
      </c>
      <c r="I305" s="261" t="s">
        <v>3767</v>
      </c>
      <c r="J305" s="261" t="s">
        <v>667</v>
      </c>
      <c r="K305" s="261">
        <v>2013</v>
      </c>
      <c r="L305" s="261" t="s">
        <v>638</v>
      </c>
      <c r="M305" s="261" t="s">
        <v>638</v>
      </c>
    </row>
    <row r="306" spans="1:20">
      <c r="A306" s="261">
        <v>121833</v>
      </c>
      <c r="B306" s="261" t="s">
        <v>1803</v>
      </c>
      <c r="C306" s="261" t="s">
        <v>1804</v>
      </c>
      <c r="D306" s="261" t="s">
        <v>473</v>
      </c>
      <c r="E306" s="261" t="s">
        <v>664</v>
      </c>
      <c r="F306" s="261">
        <v>35431</v>
      </c>
      <c r="G306" s="261" t="s">
        <v>3615</v>
      </c>
      <c r="H306" s="261" t="s">
        <v>665</v>
      </c>
      <c r="I306" s="261" t="s">
        <v>3767</v>
      </c>
      <c r="J306" s="261" t="s">
        <v>639</v>
      </c>
      <c r="K306" s="261">
        <v>2014</v>
      </c>
      <c r="L306" s="261" t="s">
        <v>733</v>
      </c>
      <c r="M306" s="261" t="s">
        <v>640</v>
      </c>
    </row>
    <row r="307" spans="1:20">
      <c r="A307" s="261">
        <v>121854</v>
      </c>
      <c r="B307" s="261" t="s">
        <v>1813</v>
      </c>
      <c r="C307" s="261" t="s">
        <v>84</v>
      </c>
      <c r="D307" s="261" t="s">
        <v>1814</v>
      </c>
      <c r="E307" s="261" t="s">
        <v>664</v>
      </c>
      <c r="F307" s="261">
        <v>34769</v>
      </c>
      <c r="G307" s="261" t="s">
        <v>3542</v>
      </c>
      <c r="H307" s="261" t="s">
        <v>665</v>
      </c>
      <c r="I307" s="261" t="s">
        <v>3767</v>
      </c>
      <c r="J307" s="261" t="s">
        <v>667</v>
      </c>
      <c r="K307" s="261">
        <v>2013</v>
      </c>
      <c r="L307" s="261" t="s">
        <v>640</v>
      </c>
      <c r="M307" s="261" t="s">
        <v>640</v>
      </c>
    </row>
    <row r="308" spans="1:20">
      <c r="A308" s="261">
        <v>121856</v>
      </c>
      <c r="B308" s="261" t="s">
        <v>1816</v>
      </c>
      <c r="C308" s="261" t="s">
        <v>225</v>
      </c>
      <c r="D308" s="261" t="s">
        <v>483</v>
      </c>
      <c r="E308" s="261" t="s">
        <v>664</v>
      </c>
      <c r="F308" s="261">
        <v>34523</v>
      </c>
      <c r="G308" s="261" t="s">
        <v>3617</v>
      </c>
      <c r="H308" s="261" t="s">
        <v>665</v>
      </c>
      <c r="I308" s="261" t="s">
        <v>3767</v>
      </c>
      <c r="J308" s="261" t="s">
        <v>667</v>
      </c>
      <c r="K308" s="261">
        <v>2013</v>
      </c>
      <c r="L308" s="261" t="s">
        <v>640</v>
      </c>
      <c r="M308" s="261" t="s">
        <v>647</v>
      </c>
    </row>
    <row r="309" spans="1:20">
      <c r="A309" s="261">
        <v>121858</v>
      </c>
      <c r="B309" s="261" t="s">
        <v>1819</v>
      </c>
      <c r="C309" s="261" t="s">
        <v>87</v>
      </c>
      <c r="D309" s="261" t="s">
        <v>556</v>
      </c>
      <c r="E309" s="261" t="s">
        <v>664</v>
      </c>
      <c r="F309" s="261">
        <v>34884</v>
      </c>
      <c r="G309" s="261" t="s">
        <v>3618</v>
      </c>
      <c r="H309" s="261" t="s">
        <v>665</v>
      </c>
      <c r="I309" s="261" t="s">
        <v>3767</v>
      </c>
      <c r="J309" s="261" t="s">
        <v>639</v>
      </c>
      <c r="K309" s="261">
        <v>2013</v>
      </c>
      <c r="L309" s="261" t="s">
        <v>640</v>
      </c>
      <c r="M309" s="261" t="s">
        <v>650</v>
      </c>
    </row>
    <row r="310" spans="1:20">
      <c r="A310" s="261">
        <v>121864</v>
      </c>
      <c r="B310" s="261" t="s">
        <v>1825</v>
      </c>
      <c r="C310" s="261" t="s">
        <v>84</v>
      </c>
      <c r="D310" s="261" t="s">
        <v>516</v>
      </c>
      <c r="E310" s="261" t="s">
        <v>664</v>
      </c>
      <c r="F310" s="261">
        <v>31778</v>
      </c>
      <c r="H310" s="261" t="s">
        <v>665</v>
      </c>
      <c r="I310" s="261" t="s">
        <v>3767</v>
      </c>
      <c r="J310" s="261" t="s">
        <v>667</v>
      </c>
      <c r="K310" s="261">
        <v>2005</v>
      </c>
      <c r="L310" s="261" t="s">
        <v>640</v>
      </c>
      <c r="M310" s="261" t="s">
        <v>640</v>
      </c>
    </row>
    <row r="311" spans="1:20">
      <c r="A311" s="261">
        <v>121872</v>
      </c>
      <c r="B311" s="261" t="s">
        <v>1833</v>
      </c>
      <c r="C311" s="261" t="s">
        <v>170</v>
      </c>
      <c r="D311" s="261" t="s">
        <v>1834</v>
      </c>
      <c r="E311" s="261" t="s">
        <v>664</v>
      </c>
      <c r="F311" s="261">
        <v>35796</v>
      </c>
      <c r="H311" s="261" t="s">
        <v>665</v>
      </c>
      <c r="I311" s="261" t="s">
        <v>3767</v>
      </c>
      <c r="J311" s="261" t="s">
        <v>814</v>
      </c>
      <c r="K311" s="261">
        <v>2016</v>
      </c>
      <c r="L311" s="261" t="s">
        <v>638</v>
      </c>
      <c r="M311" s="261" t="s">
        <v>638</v>
      </c>
    </row>
    <row r="312" spans="1:20">
      <c r="A312" s="261">
        <v>121873</v>
      </c>
      <c r="B312" s="261" t="s">
        <v>1835</v>
      </c>
      <c r="C312" s="261" t="s">
        <v>1008</v>
      </c>
      <c r="D312" s="261" t="s">
        <v>144</v>
      </c>
      <c r="E312" s="261" t="s">
        <v>664</v>
      </c>
      <c r="F312" s="261">
        <v>33244</v>
      </c>
      <c r="G312" s="261" t="s">
        <v>3622</v>
      </c>
      <c r="H312" s="261" t="s">
        <v>665</v>
      </c>
      <c r="I312" s="261" t="s">
        <v>3767</v>
      </c>
      <c r="J312" s="261" t="s">
        <v>667</v>
      </c>
      <c r="K312" s="261">
        <v>2011</v>
      </c>
      <c r="L312" s="261" t="s">
        <v>647</v>
      </c>
      <c r="M312" s="261" t="s">
        <v>647</v>
      </c>
    </row>
    <row r="313" spans="1:20">
      <c r="A313" s="261">
        <v>121882</v>
      </c>
      <c r="B313" s="261" t="s">
        <v>1842</v>
      </c>
      <c r="C313" s="261" t="s">
        <v>1843</v>
      </c>
      <c r="D313" s="261" t="s">
        <v>363</v>
      </c>
      <c r="E313" s="261" t="s">
        <v>664</v>
      </c>
      <c r="F313" s="261">
        <v>35817</v>
      </c>
      <c r="G313" s="261" t="s">
        <v>746</v>
      </c>
      <c r="H313" s="261" t="s">
        <v>665</v>
      </c>
      <c r="I313" s="261" t="s">
        <v>3767</v>
      </c>
      <c r="J313" s="261" t="s">
        <v>639</v>
      </c>
      <c r="K313" s="261">
        <v>2016</v>
      </c>
      <c r="L313" s="261" t="s">
        <v>640</v>
      </c>
      <c r="M313" s="261" t="s">
        <v>640</v>
      </c>
    </row>
    <row r="314" spans="1:20">
      <c r="A314" s="261">
        <v>121885</v>
      </c>
      <c r="B314" s="261" t="s">
        <v>1844</v>
      </c>
      <c r="C314" s="261" t="s">
        <v>126</v>
      </c>
      <c r="D314" s="261" t="s">
        <v>414</v>
      </c>
      <c r="E314" s="261" t="s">
        <v>664</v>
      </c>
      <c r="F314" s="261">
        <v>27414</v>
      </c>
      <c r="G314" s="261" t="s">
        <v>474</v>
      </c>
      <c r="H314" s="261" t="s">
        <v>665</v>
      </c>
      <c r="I314" s="261" t="s">
        <v>3767</v>
      </c>
      <c r="J314" s="261" t="s">
        <v>667</v>
      </c>
      <c r="K314" s="261">
        <v>2016</v>
      </c>
      <c r="L314" s="261" t="s">
        <v>640</v>
      </c>
      <c r="M314" s="261" t="s">
        <v>649</v>
      </c>
      <c r="R314" s="261">
        <v>5069</v>
      </c>
      <c r="S314" s="261" t="s">
        <v>3812</v>
      </c>
      <c r="T314" s="261">
        <v>5600</v>
      </c>
    </row>
    <row r="315" spans="1:20">
      <c r="A315" s="261">
        <v>121895</v>
      </c>
      <c r="B315" s="261" t="s">
        <v>1849</v>
      </c>
      <c r="C315" s="261" t="s">
        <v>161</v>
      </c>
      <c r="D315" s="261" t="s">
        <v>1850</v>
      </c>
      <c r="E315" s="261" t="s">
        <v>664</v>
      </c>
      <c r="F315" s="261">
        <v>35111</v>
      </c>
      <c r="G315" s="261" t="s">
        <v>3626</v>
      </c>
      <c r="H315" s="261" t="s">
        <v>665</v>
      </c>
      <c r="I315" s="261" t="s">
        <v>3767</v>
      </c>
      <c r="J315" s="261" t="s">
        <v>639</v>
      </c>
      <c r="K315" s="261">
        <v>2014</v>
      </c>
      <c r="L315" s="261" t="s">
        <v>650</v>
      </c>
      <c r="M315" s="261" t="s">
        <v>650</v>
      </c>
      <c r="R315" s="261">
        <v>798</v>
      </c>
      <c r="S315" s="261" t="s">
        <v>3824</v>
      </c>
      <c r="T315" s="261">
        <v>22500</v>
      </c>
    </row>
    <row r="316" spans="1:20">
      <c r="A316" s="261">
        <v>121896</v>
      </c>
      <c r="B316" s="261" t="s">
        <v>1851</v>
      </c>
      <c r="C316" s="261" t="s">
        <v>140</v>
      </c>
      <c r="D316" s="261" t="s">
        <v>409</v>
      </c>
      <c r="E316" s="261" t="s">
        <v>664</v>
      </c>
      <c r="F316" s="261">
        <v>34876</v>
      </c>
      <c r="G316" s="261" t="s">
        <v>771</v>
      </c>
      <c r="H316" s="261" t="s">
        <v>665</v>
      </c>
      <c r="I316" s="261" t="s">
        <v>3767</v>
      </c>
      <c r="J316" s="261" t="s">
        <v>639</v>
      </c>
      <c r="K316" s="261">
        <v>2013</v>
      </c>
      <c r="L316" s="261" t="s">
        <v>733</v>
      </c>
      <c r="M316" s="261" t="s">
        <v>650</v>
      </c>
    </row>
    <row r="317" spans="1:20">
      <c r="A317" s="261">
        <v>121899</v>
      </c>
      <c r="B317" s="261" t="s">
        <v>1852</v>
      </c>
      <c r="C317" s="261" t="s">
        <v>569</v>
      </c>
      <c r="D317" s="261" t="s">
        <v>1853</v>
      </c>
      <c r="E317" s="261" t="s">
        <v>664</v>
      </c>
      <c r="F317" s="261">
        <v>35297</v>
      </c>
      <c r="G317" s="261" t="s">
        <v>638</v>
      </c>
      <c r="H317" s="261" t="s">
        <v>665</v>
      </c>
      <c r="I317" s="261" t="s">
        <v>3767</v>
      </c>
      <c r="J317" s="261" t="s">
        <v>667</v>
      </c>
      <c r="K317" s="261">
        <v>2014</v>
      </c>
      <c r="L317" s="261" t="s">
        <v>638</v>
      </c>
      <c r="M317" s="261" t="s">
        <v>638</v>
      </c>
    </row>
    <row r="318" spans="1:20">
      <c r="A318" s="261">
        <v>121902</v>
      </c>
      <c r="B318" s="261" t="s">
        <v>1855</v>
      </c>
      <c r="C318" s="261" t="s">
        <v>78</v>
      </c>
      <c r="D318" s="261" t="s">
        <v>1856</v>
      </c>
      <c r="E318" s="261" t="s">
        <v>664</v>
      </c>
      <c r="F318" s="261">
        <v>35309</v>
      </c>
      <c r="G318" s="261" t="s">
        <v>638</v>
      </c>
      <c r="H318" s="261" t="s">
        <v>812</v>
      </c>
      <c r="I318" s="261" t="s">
        <v>3767</v>
      </c>
      <c r="J318" s="261" t="s">
        <v>667</v>
      </c>
      <c r="K318" s="261">
        <v>2015</v>
      </c>
      <c r="L318" s="261" t="s">
        <v>638</v>
      </c>
      <c r="M318" s="261" t="s">
        <v>612</v>
      </c>
    </row>
    <row r="319" spans="1:20">
      <c r="A319" s="261">
        <v>121907</v>
      </c>
      <c r="B319" s="261" t="s">
        <v>1860</v>
      </c>
      <c r="C319" s="261" t="s">
        <v>84</v>
      </c>
      <c r="D319" s="261" t="s">
        <v>1861</v>
      </c>
      <c r="E319" s="261" t="s">
        <v>664</v>
      </c>
      <c r="F319" s="261">
        <v>34779</v>
      </c>
      <c r="G319" s="261" t="s">
        <v>638</v>
      </c>
      <c r="H319" s="261" t="s">
        <v>665</v>
      </c>
      <c r="I319" s="261" t="s">
        <v>3767</v>
      </c>
      <c r="J319" s="261" t="s">
        <v>639</v>
      </c>
      <c r="K319" s="261">
        <v>2013</v>
      </c>
      <c r="L319" s="261" t="s">
        <v>658</v>
      </c>
      <c r="M319" s="261" t="s">
        <v>638</v>
      </c>
    </row>
    <row r="320" spans="1:20">
      <c r="A320" s="261">
        <v>121916</v>
      </c>
      <c r="B320" s="261" t="s">
        <v>1866</v>
      </c>
      <c r="C320" s="261" t="s">
        <v>191</v>
      </c>
      <c r="D320" s="261" t="s">
        <v>1350</v>
      </c>
      <c r="E320" s="261" t="s">
        <v>664</v>
      </c>
      <c r="F320" s="261">
        <v>35068</v>
      </c>
      <c r="G320" s="261" t="s">
        <v>721</v>
      </c>
      <c r="H320" s="261" t="s">
        <v>665</v>
      </c>
      <c r="I320" s="261" t="s">
        <v>3767</v>
      </c>
      <c r="J320" s="261" t="s">
        <v>639</v>
      </c>
      <c r="K320" s="261">
        <v>2014</v>
      </c>
      <c r="L320" s="261" t="s">
        <v>693</v>
      </c>
      <c r="M320" s="261" t="s">
        <v>640</v>
      </c>
      <c r="R320" s="261">
        <v>735</v>
      </c>
      <c r="S320" s="261">
        <v>43984</v>
      </c>
      <c r="T320" s="261">
        <v>10000</v>
      </c>
    </row>
    <row r="321" spans="1:20">
      <c r="A321" s="261">
        <v>121918</v>
      </c>
      <c r="B321" s="261" t="s">
        <v>1867</v>
      </c>
      <c r="C321" s="261" t="s">
        <v>85</v>
      </c>
      <c r="D321" s="261" t="s">
        <v>469</v>
      </c>
      <c r="E321" s="261" t="s">
        <v>664</v>
      </c>
      <c r="F321" s="261">
        <v>35585</v>
      </c>
      <c r="G321" s="261" t="s">
        <v>693</v>
      </c>
      <c r="H321" s="261" t="s">
        <v>665</v>
      </c>
      <c r="I321" s="261" t="s">
        <v>3767</v>
      </c>
      <c r="J321" s="261" t="s">
        <v>639</v>
      </c>
      <c r="K321" s="261">
        <v>2016</v>
      </c>
      <c r="L321" s="261" t="s">
        <v>658</v>
      </c>
      <c r="M321" s="261" t="s">
        <v>658</v>
      </c>
    </row>
    <row r="322" spans="1:20">
      <c r="A322" s="261">
        <v>121919</v>
      </c>
      <c r="B322" s="261" t="s">
        <v>1868</v>
      </c>
      <c r="C322" s="261" t="s">
        <v>164</v>
      </c>
      <c r="D322" s="261" t="s">
        <v>420</v>
      </c>
      <c r="E322" s="261" t="s">
        <v>664</v>
      </c>
      <c r="F322" s="261">
        <v>35668</v>
      </c>
      <c r="G322" s="261" t="s">
        <v>693</v>
      </c>
      <c r="H322" s="261" t="s">
        <v>665</v>
      </c>
      <c r="I322" s="261" t="s">
        <v>3767</v>
      </c>
      <c r="J322" s="261" t="s">
        <v>639</v>
      </c>
      <c r="K322" s="261">
        <v>2015</v>
      </c>
      <c r="L322" s="261" t="s">
        <v>693</v>
      </c>
      <c r="M322" s="261" t="s">
        <v>659</v>
      </c>
    </row>
    <row r="323" spans="1:20">
      <c r="A323" s="261">
        <v>121921</v>
      </c>
      <c r="B323" s="261" t="s">
        <v>1870</v>
      </c>
      <c r="C323" s="261" t="s">
        <v>118</v>
      </c>
      <c r="D323" s="261" t="s">
        <v>403</v>
      </c>
      <c r="E323" s="261" t="s">
        <v>664</v>
      </c>
      <c r="F323" s="261">
        <v>30504</v>
      </c>
      <c r="G323" s="261" t="s">
        <v>3628</v>
      </c>
      <c r="H323" s="261" t="s">
        <v>665</v>
      </c>
      <c r="I323" s="261" t="s">
        <v>3767</v>
      </c>
      <c r="J323" s="261" t="s">
        <v>667</v>
      </c>
      <c r="K323" s="261">
        <v>2014</v>
      </c>
      <c r="L323" s="261" t="s">
        <v>638</v>
      </c>
      <c r="M323" s="261" t="s">
        <v>658</v>
      </c>
    </row>
    <row r="324" spans="1:20">
      <c r="A324" s="261">
        <v>121922</v>
      </c>
      <c r="B324" s="261" t="s">
        <v>1871</v>
      </c>
      <c r="C324" s="261" t="s">
        <v>127</v>
      </c>
      <c r="D324" s="261" t="s">
        <v>1872</v>
      </c>
      <c r="E324" s="261" t="s">
        <v>664</v>
      </c>
      <c r="F324" s="261">
        <v>36163</v>
      </c>
      <c r="G324" s="261" t="s">
        <v>657</v>
      </c>
      <c r="H324" s="261" t="s">
        <v>665</v>
      </c>
      <c r="I324" s="261" t="s">
        <v>3767</v>
      </c>
      <c r="J324" s="261" t="s">
        <v>667</v>
      </c>
      <c r="K324" s="261">
        <v>2016</v>
      </c>
      <c r="L324" s="261" t="s">
        <v>657</v>
      </c>
      <c r="M324" s="261" t="s">
        <v>657</v>
      </c>
    </row>
    <row r="325" spans="1:20">
      <c r="A325" s="261">
        <v>121923</v>
      </c>
      <c r="B325" s="261" t="s">
        <v>1873</v>
      </c>
      <c r="C325" s="261" t="s">
        <v>1025</v>
      </c>
      <c r="D325" s="261" t="s">
        <v>148</v>
      </c>
      <c r="E325" s="261" t="s">
        <v>664</v>
      </c>
      <c r="F325" s="261">
        <v>34924</v>
      </c>
      <c r="G325" s="261" t="s">
        <v>3629</v>
      </c>
      <c r="H325" s="261" t="s">
        <v>812</v>
      </c>
      <c r="I325" s="261" t="s">
        <v>3767</v>
      </c>
      <c r="J325" s="261" t="s">
        <v>639</v>
      </c>
      <c r="K325" s="261">
        <v>2013</v>
      </c>
      <c r="L325" s="261" t="s">
        <v>728</v>
      </c>
      <c r="M325" s="261" t="s">
        <v>612</v>
      </c>
    </row>
    <row r="326" spans="1:20">
      <c r="A326" s="261">
        <v>121927</v>
      </c>
      <c r="B326" s="261" t="s">
        <v>1877</v>
      </c>
      <c r="C326" s="261" t="s">
        <v>89</v>
      </c>
      <c r="D326" s="261" t="s">
        <v>571</v>
      </c>
      <c r="E326" s="261" t="s">
        <v>664</v>
      </c>
      <c r="F326" s="261">
        <v>35961</v>
      </c>
      <c r="G326" s="261" t="s">
        <v>3631</v>
      </c>
      <c r="H326" s="261" t="s">
        <v>665</v>
      </c>
      <c r="I326" s="261" t="s">
        <v>3767</v>
      </c>
      <c r="J326" s="261" t="s">
        <v>667</v>
      </c>
      <c r="K326" s="261">
        <v>2016</v>
      </c>
      <c r="L326" s="261" t="s">
        <v>640</v>
      </c>
      <c r="M326" s="261" t="s">
        <v>659</v>
      </c>
    </row>
    <row r="327" spans="1:20">
      <c r="A327" s="261">
        <v>121935</v>
      </c>
      <c r="B327" s="261" t="s">
        <v>1884</v>
      </c>
      <c r="C327" s="261" t="s">
        <v>174</v>
      </c>
      <c r="D327" s="261" t="s">
        <v>450</v>
      </c>
      <c r="E327" s="261" t="s">
        <v>663</v>
      </c>
      <c r="F327" s="261">
        <v>33460</v>
      </c>
      <c r="G327" s="261" t="s">
        <v>693</v>
      </c>
      <c r="H327" s="261" t="s">
        <v>665</v>
      </c>
      <c r="I327" s="261" t="s">
        <v>3767</v>
      </c>
      <c r="J327" s="261" t="s">
        <v>639</v>
      </c>
      <c r="K327" s="261">
        <v>2010</v>
      </c>
      <c r="L327" s="261" t="s">
        <v>693</v>
      </c>
      <c r="M327" s="261" t="s">
        <v>638</v>
      </c>
    </row>
    <row r="328" spans="1:20">
      <c r="A328" s="261">
        <v>121944</v>
      </c>
      <c r="B328" s="261" t="s">
        <v>1887</v>
      </c>
      <c r="C328" s="261" t="s">
        <v>98</v>
      </c>
      <c r="D328" s="261" t="s">
        <v>342</v>
      </c>
      <c r="E328" s="261" t="s">
        <v>664</v>
      </c>
      <c r="F328" s="261">
        <v>35304</v>
      </c>
      <c r="G328" s="261" t="s">
        <v>638</v>
      </c>
      <c r="H328" s="261" t="s">
        <v>665</v>
      </c>
      <c r="I328" s="261" t="s">
        <v>3767</v>
      </c>
      <c r="J328" s="261" t="s">
        <v>639</v>
      </c>
      <c r="K328" s="261">
        <v>2014</v>
      </c>
      <c r="L328" s="261" t="s">
        <v>640</v>
      </c>
      <c r="M328" s="261" t="s">
        <v>638</v>
      </c>
    </row>
    <row r="329" spans="1:20">
      <c r="A329" s="261">
        <v>121952</v>
      </c>
      <c r="B329" s="261" t="s">
        <v>1890</v>
      </c>
      <c r="C329" s="261" t="s">
        <v>124</v>
      </c>
      <c r="D329" s="261" t="s">
        <v>402</v>
      </c>
      <c r="E329" s="261" t="s">
        <v>664</v>
      </c>
      <c r="F329" s="261">
        <v>34700</v>
      </c>
      <c r="G329" s="261" t="s">
        <v>696</v>
      </c>
      <c r="H329" s="261" t="s">
        <v>665</v>
      </c>
      <c r="I329" s="261" t="s">
        <v>3767</v>
      </c>
      <c r="J329" s="261" t="s">
        <v>639</v>
      </c>
      <c r="K329" s="261">
        <v>2012</v>
      </c>
      <c r="L329" s="261" t="s">
        <v>638</v>
      </c>
      <c r="M329" s="261" t="s">
        <v>649</v>
      </c>
    </row>
    <row r="330" spans="1:20">
      <c r="A330" s="261">
        <v>121956</v>
      </c>
      <c r="B330" s="261" t="s">
        <v>1892</v>
      </c>
      <c r="C330" s="261" t="s">
        <v>280</v>
      </c>
      <c r="D330" s="261" t="s">
        <v>1893</v>
      </c>
      <c r="E330" s="261" t="s">
        <v>664</v>
      </c>
      <c r="F330" s="261">
        <v>29856</v>
      </c>
      <c r="G330" s="261" t="s">
        <v>693</v>
      </c>
      <c r="H330" s="261" t="s">
        <v>665</v>
      </c>
      <c r="I330" s="261" t="s">
        <v>3767</v>
      </c>
      <c r="J330" s="261" t="s">
        <v>814</v>
      </c>
      <c r="K330" s="261">
        <v>2009</v>
      </c>
      <c r="L330" s="261" t="s">
        <v>638</v>
      </c>
      <c r="M330" s="261" t="s">
        <v>638</v>
      </c>
    </row>
    <row r="331" spans="1:20">
      <c r="A331" s="261">
        <v>121976</v>
      </c>
      <c r="B331" s="261" t="s">
        <v>1906</v>
      </c>
      <c r="C331" s="261" t="s">
        <v>267</v>
      </c>
      <c r="D331" s="261" t="s">
        <v>998</v>
      </c>
      <c r="E331" s="261" t="s">
        <v>664</v>
      </c>
      <c r="F331" s="261">
        <v>31464</v>
      </c>
      <c r="G331" s="261" t="s">
        <v>3633</v>
      </c>
      <c r="H331" s="261" t="s">
        <v>665</v>
      </c>
      <c r="I331" s="261" t="s">
        <v>3767</v>
      </c>
      <c r="J331" s="261" t="s">
        <v>667</v>
      </c>
      <c r="K331" s="261">
        <v>2004</v>
      </c>
      <c r="L331" s="261" t="s">
        <v>640</v>
      </c>
      <c r="M331" s="261" t="s">
        <v>640</v>
      </c>
    </row>
    <row r="332" spans="1:20">
      <c r="A332" s="261">
        <v>121985</v>
      </c>
      <c r="B332" s="261" t="s">
        <v>1908</v>
      </c>
      <c r="C332" s="261" t="s">
        <v>1909</v>
      </c>
      <c r="D332" s="261" t="s">
        <v>1007</v>
      </c>
      <c r="E332" s="261" t="s">
        <v>664</v>
      </c>
      <c r="F332" s="261">
        <v>35431</v>
      </c>
      <c r="G332" s="261" t="s">
        <v>647</v>
      </c>
      <c r="H332" s="261" t="s">
        <v>665</v>
      </c>
      <c r="I332" s="261" t="s">
        <v>3767</v>
      </c>
      <c r="J332" s="261" t="s">
        <v>639</v>
      </c>
      <c r="K332" s="261">
        <v>2014</v>
      </c>
      <c r="L332" s="261" t="s">
        <v>640</v>
      </c>
      <c r="M332" s="261" t="s">
        <v>647</v>
      </c>
    </row>
    <row r="333" spans="1:20">
      <c r="A333" s="261">
        <v>121990</v>
      </c>
      <c r="B333" s="261" t="s">
        <v>1912</v>
      </c>
      <c r="C333" s="261" t="s">
        <v>1913</v>
      </c>
      <c r="D333" s="261" t="s">
        <v>352</v>
      </c>
      <c r="E333" s="261" t="s">
        <v>664</v>
      </c>
      <c r="F333" s="261">
        <v>32555</v>
      </c>
      <c r="G333" s="261" t="s">
        <v>693</v>
      </c>
      <c r="H333" s="261" t="s">
        <v>665</v>
      </c>
      <c r="I333" s="261" t="s">
        <v>3767</v>
      </c>
      <c r="J333" s="261" t="s">
        <v>667</v>
      </c>
      <c r="K333" s="261">
        <v>2005</v>
      </c>
      <c r="L333" s="261" t="s">
        <v>733</v>
      </c>
      <c r="M333" s="261" t="s">
        <v>649</v>
      </c>
    </row>
    <row r="334" spans="1:20">
      <c r="A334" s="261">
        <v>121997</v>
      </c>
      <c r="B334" s="261" t="s">
        <v>1921</v>
      </c>
      <c r="C334" s="261" t="s">
        <v>1672</v>
      </c>
      <c r="D334" s="261" t="s">
        <v>364</v>
      </c>
      <c r="E334" s="261" t="s">
        <v>663</v>
      </c>
      <c r="F334" s="261">
        <v>33460</v>
      </c>
      <c r="G334" s="261" t="s">
        <v>712</v>
      </c>
      <c r="H334" s="261" t="s">
        <v>665</v>
      </c>
      <c r="I334" s="261" t="s">
        <v>3767</v>
      </c>
      <c r="J334" s="261" t="s">
        <v>639</v>
      </c>
      <c r="K334" s="261">
        <v>2008</v>
      </c>
      <c r="L334" s="261" t="s">
        <v>638</v>
      </c>
      <c r="M334" s="261" t="s">
        <v>640</v>
      </c>
    </row>
    <row r="335" spans="1:20">
      <c r="A335" s="261">
        <v>121999</v>
      </c>
      <c r="B335" s="261" t="s">
        <v>1922</v>
      </c>
      <c r="C335" s="261" t="s">
        <v>1923</v>
      </c>
      <c r="D335" s="261" t="s">
        <v>420</v>
      </c>
      <c r="E335" s="261" t="s">
        <v>664</v>
      </c>
      <c r="F335" s="261">
        <v>33435</v>
      </c>
      <c r="G335" s="261" t="s">
        <v>638</v>
      </c>
      <c r="H335" s="261" t="s">
        <v>665</v>
      </c>
      <c r="I335" s="261" t="s">
        <v>3767</v>
      </c>
      <c r="J335" s="261" t="s">
        <v>639</v>
      </c>
      <c r="K335" s="261">
        <v>2009</v>
      </c>
      <c r="L335" s="261" t="s">
        <v>638</v>
      </c>
      <c r="M335" s="261" t="s">
        <v>638</v>
      </c>
      <c r="R335" s="261">
        <v>270</v>
      </c>
      <c r="S335" s="261" t="s">
        <v>3818</v>
      </c>
      <c r="T335" s="261">
        <v>2000</v>
      </c>
    </row>
    <row r="336" spans="1:20">
      <c r="A336" s="261">
        <v>122006</v>
      </c>
      <c r="B336" s="261" t="s">
        <v>1927</v>
      </c>
      <c r="C336" s="261" t="s">
        <v>190</v>
      </c>
      <c r="D336" s="261" t="s">
        <v>404</v>
      </c>
      <c r="E336" s="261" t="s">
        <v>663</v>
      </c>
      <c r="F336" s="261">
        <v>35796</v>
      </c>
      <c r="G336" s="261" t="s">
        <v>208</v>
      </c>
      <c r="H336" s="261" t="s">
        <v>665</v>
      </c>
      <c r="I336" s="261" t="s">
        <v>3767</v>
      </c>
      <c r="J336" s="261" t="s">
        <v>639</v>
      </c>
      <c r="K336" s="261">
        <v>2015</v>
      </c>
      <c r="L336" s="261" t="s">
        <v>659</v>
      </c>
      <c r="M336" s="261" t="s">
        <v>659</v>
      </c>
    </row>
    <row r="337" spans="1:20">
      <c r="A337" s="261">
        <v>122013</v>
      </c>
      <c r="B337" s="261" t="s">
        <v>1933</v>
      </c>
      <c r="C337" s="261" t="s">
        <v>88</v>
      </c>
      <c r="D337" s="261" t="s">
        <v>363</v>
      </c>
      <c r="E337" s="261" t="s">
        <v>664</v>
      </c>
      <c r="F337" s="261">
        <v>33202</v>
      </c>
      <c r="G337" s="261" t="s">
        <v>638</v>
      </c>
      <c r="H337" s="261" t="s">
        <v>665</v>
      </c>
      <c r="I337" s="261" t="s">
        <v>3767</v>
      </c>
      <c r="J337" s="261" t="s">
        <v>639</v>
      </c>
      <c r="K337" s="261">
        <v>2009</v>
      </c>
      <c r="L337" s="261" t="s">
        <v>638</v>
      </c>
      <c r="M337" s="261" t="s">
        <v>638</v>
      </c>
      <c r="R337" s="261">
        <v>446</v>
      </c>
      <c r="S337" s="261" t="s">
        <v>3813</v>
      </c>
      <c r="T337" s="261">
        <v>10000</v>
      </c>
    </row>
    <row r="338" spans="1:20">
      <c r="A338" s="261">
        <v>122014</v>
      </c>
      <c r="B338" s="261" t="s">
        <v>1934</v>
      </c>
      <c r="C338" s="261" t="s">
        <v>162</v>
      </c>
      <c r="D338" s="261" t="s">
        <v>1935</v>
      </c>
      <c r="E338" s="261" t="s">
        <v>664</v>
      </c>
      <c r="F338" s="261">
        <v>34796</v>
      </c>
      <c r="G338" s="261" t="s">
        <v>3637</v>
      </c>
      <c r="H338" s="261" t="s">
        <v>665</v>
      </c>
      <c r="I338" s="261" t="s">
        <v>3767</v>
      </c>
      <c r="J338" s="261" t="s">
        <v>667</v>
      </c>
      <c r="K338" s="261">
        <v>2013</v>
      </c>
      <c r="L338" s="261" t="s">
        <v>657</v>
      </c>
      <c r="M338" s="261" t="s">
        <v>657</v>
      </c>
    </row>
    <row r="339" spans="1:20">
      <c r="A339" s="261">
        <v>122020</v>
      </c>
      <c r="B339" s="261" t="s">
        <v>1939</v>
      </c>
      <c r="C339" s="261" t="s">
        <v>78</v>
      </c>
      <c r="D339" s="261" t="s">
        <v>1940</v>
      </c>
      <c r="E339" s="261" t="s">
        <v>663</v>
      </c>
      <c r="F339" s="261">
        <v>31413</v>
      </c>
      <c r="G339" s="261" t="s">
        <v>638</v>
      </c>
      <c r="H339" s="261" t="s">
        <v>665</v>
      </c>
      <c r="I339" s="261" t="s">
        <v>3767</v>
      </c>
      <c r="J339" s="261" t="s">
        <v>639</v>
      </c>
      <c r="K339" s="261">
        <v>2003</v>
      </c>
      <c r="L339" s="261" t="s">
        <v>638</v>
      </c>
      <c r="M339" s="261" t="s">
        <v>638</v>
      </c>
    </row>
    <row r="340" spans="1:20">
      <c r="A340" s="261">
        <v>122027</v>
      </c>
      <c r="B340" s="261" t="s">
        <v>1946</v>
      </c>
      <c r="C340" s="261" t="s">
        <v>113</v>
      </c>
      <c r="D340" s="261" t="s">
        <v>367</v>
      </c>
      <c r="E340" s="261" t="s">
        <v>664</v>
      </c>
      <c r="F340" s="261">
        <v>35028</v>
      </c>
      <c r="G340" s="261" t="s">
        <v>638</v>
      </c>
      <c r="H340" s="261" t="s">
        <v>665</v>
      </c>
      <c r="I340" s="261" t="s">
        <v>3767</v>
      </c>
      <c r="J340" s="261" t="s">
        <v>667</v>
      </c>
      <c r="K340" s="261">
        <v>2013</v>
      </c>
      <c r="L340" s="261" t="s">
        <v>658</v>
      </c>
      <c r="M340" s="261" t="s">
        <v>649</v>
      </c>
    </row>
    <row r="341" spans="1:20">
      <c r="A341" s="261">
        <v>122030</v>
      </c>
      <c r="B341" s="261" t="s">
        <v>1947</v>
      </c>
      <c r="C341" s="261" t="s">
        <v>170</v>
      </c>
      <c r="D341" s="261" t="s">
        <v>346</v>
      </c>
      <c r="E341" s="261" t="s">
        <v>664</v>
      </c>
      <c r="F341" s="261">
        <v>35180</v>
      </c>
      <c r="G341" s="261" t="s">
        <v>638</v>
      </c>
      <c r="H341" s="261" t="s">
        <v>665</v>
      </c>
      <c r="I341" s="261" t="s">
        <v>3767</v>
      </c>
      <c r="J341" s="261" t="s">
        <v>667</v>
      </c>
      <c r="K341" s="261">
        <v>2014</v>
      </c>
      <c r="L341" s="261" t="s">
        <v>638</v>
      </c>
      <c r="M341" s="261" t="s">
        <v>638</v>
      </c>
    </row>
    <row r="342" spans="1:20">
      <c r="A342" s="261">
        <v>122035</v>
      </c>
      <c r="B342" s="261" t="s">
        <v>1950</v>
      </c>
      <c r="C342" s="261" t="s">
        <v>1090</v>
      </c>
      <c r="D342" s="261" t="s">
        <v>890</v>
      </c>
      <c r="E342" s="261" t="s">
        <v>664</v>
      </c>
      <c r="F342" s="261">
        <v>33240</v>
      </c>
      <c r="G342" s="261" t="s">
        <v>638</v>
      </c>
      <c r="H342" s="261" t="s">
        <v>812</v>
      </c>
      <c r="I342" s="261" t="s">
        <v>3767</v>
      </c>
      <c r="J342" s="261" t="s">
        <v>667</v>
      </c>
      <c r="K342" s="261">
        <v>2009</v>
      </c>
      <c r="L342" s="261" t="s">
        <v>640</v>
      </c>
      <c r="M342" s="261" t="s">
        <v>612</v>
      </c>
      <c r="R342" s="261">
        <v>443</v>
      </c>
      <c r="S342" s="261" t="s">
        <v>3813</v>
      </c>
      <c r="T342" s="261">
        <v>10000</v>
      </c>
    </row>
    <row r="343" spans="1:20">
      <c r="A343" s="261">
        <v>122037</v>
      </c>
      <c r="B343" s="261" t="s">
        <v>1951</v>
      </c>
      <c r="C343" s="261" t="s">
        <v>939</v>
      </c>
      <c r="D343" s="261" t="s">
        <v>274</v>
      </c>
      <c r="E343" s="261" t="s">
        <v>664</v>
      </c>
      <c r="F343" s="261">
        <v>33604</v>
      </c>
      <c r="G343" s="261" t="s">
        <v>648</v>
      </c>
      <c r="H343" s="261" t="s">
        <v>665</v>
      </c>
      <c r="I343" s="261" t="s">
        <v>3767</v>
      </c>
      <c r="J343" s="261" t="s">
        <v>667</v>
      </c>
      <c r="K343" s="261">
        <v>2009</v>
      </c>
      <c r="L343" s="261" t="s">
        <v>638</v>
      </c>
      <c r="M343" s="261" t="s">
        <v>648</v>
      </c>
    </row>
    <row r="344" spans="1:20">
      <c r="A344" s="261">
        <v>122048</v>
      </c>
      <c r="B344" s="261" t="s">
        <v>1963</v>
      </c>
      <c r="C344" s="261" t="s">
        <v>99</v>
      </c>
      <c r="D344" s="261" t="s">
        <v>398</v>
      </c>
      <c r="E344" s="261" t="s">
        <v>664</v>
      </c>
      <c r="F344" s="261">
        <v>32623</v>
      </c>
      <c r="G344" s="261" t="s">
        <v>701</v>
      </c>
      <c r="H344" s="261" t="s">
        <v>665</v>
      </c>
      <c r="I344" s="261" t="s">
        <v>3767</v>
      </c>
      <c r="J344" s="261" t="s">
        <v>667</v>
      </c>
      <c r="K344" s="261">
        <v>2011</v>
      </c>
      <c r="L344" s="261" t="s">
        <v>638</v>
      </c>
      <c r="M344" s="261" t="s">
        <v>647</v>
      </c>
      <c r="R344" s="261">
        <v>714</v>
      </c>
      <c r="S344" s="261">
        <v>43953</v>
      </c>
      <c r="T344" s="261">
        <v>19000</v>
      </c>
    </row>
    <row r="345" spans="1:20">
      <c r="A345" s="261">
        <v>122049</v>
      </c>
      <c r="B345" s="261" t="s">
        <v>1964</v>
      </c>
      <c r="C345" s="261" t="s">
        <v>185</v>
      </c>
      <c r="D345" s="261" t="s">
        <v>1320</v>
      </c>
      <c r="E345" s="261" t="s">
        <v>663</v>
      </c>
      <c r="F345" s="261">
        <v>35796</v>
      </c>
      <c r="G345" s="261" t="s">
        <v>638</v>
      </c>
      <c r="H345" s="261" t="s">
        <v>665</v>
      </c>
      <c r="I345" s="261" t="s">
        <v>3767</v>
      </c>
      <c r="J345" s="261" t="s">
        <v>639</v>
      </c>
      <c r="K345" s="261">
        <v>2015</v>
      </c>
      <c r="L345" s="261" t="s">
        <v>638</v>
      </c>
      <c r="M345" s="261" t="s">
        <v>638</v>
      </c>
    </row>
    <row r="346" spans="1:20">
      <c r="A346" s="261">
        <v>122063</v>
      </c>
      <c r="B346" s="261" t="s">
        <v>1970</v>
      </c>
      <c r="C346" s="261" t="s">
        <v>84</v>
      </c>
      <c r="D346" s="261" t="s">
        <v>971</v>
      </c>
      <c r="E346" s="261" t="s">
        <v>663</v>
      </c>
      <c r="F346" s="261">
        <v>35433</v>
      </c>
      <c r="G346" s="261" t="s">
        <v>693</v>
      </c>
      <c r="H346" s="261" t="s">
        <v>665</v>
      </c>
      <c r="I346" s="261" t="s">
        <v>3767</v>
      </c>
      <c r="J346" s="261" t="s">
        <v>667</v>
      </c>
      <c r="K346" s="261">
        <v>2014</v>
      </c>
      <c r="L346" s="261" t="s">
        <v>693</v>
      </c>
      <c r="M346" s="261" t="s">
        <v>638</v>
      </c>
    </row>
    <row r="347" spans="1:20">
      <c r="A347" s="261">
        <v>122064</v>
      </c>
      <c r="B347" s="261" t="s">
        <v>1971</v>
      </c>
      <c r="C347" s="261" t="s">
        <v>1827</v>
      </c>
      <c r="D347" s="261" t="s">
        <v>1972</v>
      </c>
      <c r="E347" s="261" t="s">
        <v>664</v>
      </c>
      <c r="F347" s="261">
        <v>35980</v>
      </c>
      <c r="G347" s="261" t="s">
        <v>657</v>
      </c>
      <c r="H347" s="261" t="s">
        <v>665</v>
      </c>
      <c r="I347" s="261" t="s">
        <v>3767</v>
      </c>
      <c r="J347" s="261" t="s">
        <v>667</v>
      </c>
      <c r="K347" s="261">
        <v>2016</v>
      </c>
      <c r="L347" s="261" t="s">
        <v>657</v>
      </c>
      <c r="M347" s="261" t="s">
        <v>657</v>
      </c>
    </row>
    <row r="348" spans="1:20">
      <c r="A348" s="261">
        <v>122065</v>
      </c>
      <c r="B348" s="261" t="s">
        <v>1973</v>
      </c>
      <c r="C348" s="261" t="s">
        <v>185</v>
      </c>
      <c r="D348" s="261" t="s">
        <v>406</v>
      </c>
      <c r="E348" s="261" t="s">
        <v>664</v>
      </c>
      <c r="F348" s="261">
        <v>34364</v>
      </c>
      <c r="G348" s="261" t="s">
        <v>3642</v>
      </c>
      <c r="H348" s="261" t="s">
        <v>665</v>
      </c>
      <c r="I348" s="261" t="s">
        <v>3767</v>
      </c>
      <c r="J348" s="261" t="s">
        <v>639</v>
      </c>
      <c r="K348" s="261">
        <v>2011</v>
      </c>
      <c r="L348" s="261" t="s">
        <v>659</v>
      </c>
      <c r="M348" s="261" t="s">
        <v>658</v>
      </c>
    </row>
    <row r="349" spans="1:20">
      <c r="A349" s="261">
        <v>122070</v>
      </c>
      <c r="B349" s="261" t="s">
        <v>1978</v>
      </c>
      <c r="C349" s="261" t="s">
        <v>126</v>
      </c>
      <c r="D349" s="261" t="s">
        <v>348</v>
      </c>
      <c r="E349" s="261" t="s">
        <v>664</v>
      </c>
      <c r="F349" s="261">
        <v>35431</v>
      </c>
      <c r="G349" s="261" t="s">
        <v>741</v>
      </c>
      <c r="H349" s="261" t="s">
        <v>665</v>
      </c>
      <c r="I349" s="261" t="s">
        <v>3767</v>
      </c>
      <c r="J349" s="261" t="s">
        <v>814</v>
      </c>
      <c r="K349" s="261">
        <v>2014</v>
      </c>
      <c r="L349" s="261" t="s">
        <v>640</v>
      </c>
      <c r="M349" s="261" t="s">
        <v>640</v>
      </c>
    </row>
    <row r="350" spans="1:20">
      <c r="A350" s="261">
        <v>122075</v>
      </c>
      <c r="B350" s="261" t="s">
        <v>1980</v>
      </c>
      <c r="C350" s="261" t="s">
        <v>86</v>
      </c>
      <c r="D350" s="261" t="s">
        <v>342</v>
      </c>
      <c r="E350" s="261" t="s">
        <v>663</v>
      </c>
      <c r="F350" s="261">
        <v>35706</v>
      </c>
      <c r="G350" s="261" t="s">
        <v>638</v>
      </c>
      <c r="H350" s="261" t="s">
        <v>665</v>
      </c>
      <c r="I350" s="261" t="s">
        <v>3767</v>
      </c>
      <c r="J350" s="261" t="s">
        <v>667</v>
      </c>
      <c r="K350" s="261">
        <v>2015</v>
      </c>
      <c r="L350" s="261" t="s">
        <v>638</v>
      </c>
      <c r="M350" s="261" t="s">
        <v>640</v>
      </c>
    </row>
    <row r="351" spans="1:20">
      <c r="A351" s="261">
        <v>122083</v>
      </c>
      <c r="B351" s="261" t="s">
        <v>1985</v>
      </c>
      <c r="C351" s="261" t="s">
        <v>82</v>
      </c>
      <c r="D351" s="261" t="s">
        <v>395</v>
      </c>
      <c r="E351" s="261" t="s">
        <v>664</v>
      </c>
      <c r="F351" s="261">
        <v>35077</v>
      </c>
      <c r="G351" s="261" t="s">
        <v>3643</v>
      </c>
      <c r="H351" s="261" t="s">
        <v>665</v>
      </c>
      <c r="I351" s="261" t="s">
        <v>3767</v>
      </c>
      <c r="J351" s="261" t="s">
        <v>814</v>
      </c>
      <c r="K351" s="261">
        <v>2013</v>
      </c>
      <c r="L351" s="261" t="s">
        <v>658</v>
      </c>
      <c r="M351" s="261" t="s">
        <v>658</v>
      </c>
    </row>
    <row r="352" spans="1:20">
      <c r="A352" s="261">
        <v>122087</v>
      </c>
      <c r="B352" s="261" t="s">
        <v>1986</v>
      </c>
      <c r="C352" s="261" t="s">
        <v>298</v>
      </c>
      <c r="D352" s="261" t="s">
        <v>468</v>
      </c>
      <c r="E352" s="261" t="s">
        <v>664</v>
      </c>
      <c r="F352" s="261">
        <v>34834</v>
      </c>
      <c r="G352" s="261" t="s">
        <v>693</v>
      </c>
      <c r="H352" s="261" t="s">
        <v>665</v>
      </c>
      <c r="I352" s="261" t="s">
        <v>3767</v>
      </c>
      <c r="J352" s="261" t="s">
        <v>667</v>
      </c>
      <c r="K352" s="261">
        <v>2013</v>
      </c>
      <c r="L352" s="261" t="s">
        <v>693</v>
      </c>
      <c r="M352" s="261" t="s">
        <v>640</v>
      </c>
    </row>
    <row r="353" spans="1:20">
      <c r="A353" s="261">
        <v>122090</v>
      </c>
      <c r="B353" s="261" t="s">
        <v>1988</v>
      </c>
      <c r="C353" s="261" t="s">
        <v>127</v>
      </c>
      <c r="D353" s="261" t="s">
        <v>345</v>
      </c>
      <c r="E353" s="261" t="s">
        <v>664</v>
      </c>
      <c r="F353" s="261">
        <v>33752</v>
      </c>
      <c r="G353" s="261" t="s">
        <v>638</v>
      </c>
      <c r="H353" s="261" t="s">
        <v>665</v>
      </c>
      <c r="I353" s="261" t="s">
        <v>3767</v>
      </c>
      <c r="J353" s="261" t="s">
        <v>667</v>
      </c>
      <c r="K353" s="261">
        <v>2011</v>
      </c>
      <c r="L353" s="261" t="s">
        <v>640</v>
      </c>
      <c r="M353" s="261" t="s">
        <v>638</v>
      </c>
    </row>
    <row r="354" spans="1:20">
      <c r="A354" s="261">
        <v>122091</v>
      </c>
      <c r="B354" s="261" t="s">
        <v>1989</v>
      </c>
      <c r="C354" s="261" t="s">
        <v>1766</v>
      </c>
      <c r="D354" s="261" t="s">
        <v>363</v>
      </c>
      <c r="E354" s="261" t="s">
        <v>664</v>
      </c>
      <c r="F354" s="261">
        <v>29320</v>
      </c>
      <c r="G354" s="261" t="s">
        <v>693</v>
      </c>
      <c r="H354" s="261" t="s">
        <v>665</v>
      </c>
      <c r="I354" s="261" t="s">
        <v>3767</v>
      </c>
      <c r="J354" s="261" t="s">
        <v>667</v>
      </c>
      <c r="K354" s="261">
        <v>2008</v>
      </c>
      <c r="L354" s="261" t="s">
        <v>693</v>
      </c>
      <c r="M354" s="261" t="s">
        <v>638</v>
      </c>
    </row>
    <row r="355" spans="1:20">
      <c r="A355" s="261">
        <v>122102</v>
      </c>
      <c r="B355" s="261" t="s">
        <v>1994</v>
      </c>
      <c r="C355" s="261" t="s">
        <v>132</v>
      </c>
      <c r="D355" s="261" t="s">
        <v>1995</v>
      </c>
      <c r="E355" s="261" t="s">
        <v>663</v>
      </c>
      <c r="F355" s="261">
        <v>35769</v>
      </c>
      <c r="G355" s="261" t="s">
        <v>638</v>
      </c>
      <c r="H355" s="261" t="s">
        <v>665</v>
      </c>
      <c r="I355" s="261" t="s">
        <v>3767</v>
      </c>
      <c r="J355" s="261" t="s">
        <v>639</v>
      </c>
      <c r="K355" s="261">
        <v>2014</v>
      </c>
      <c r="L355" s="261" t="s">
        <v>638</v>
      </c>
      <c r="M355" s="261" t="s">
        <v>658</v>
      </c>
    </row>
    <row r="356" spans="1:20">
      <c r="A356" s="261">
        <v>122109</v>
      </c>
      <c r="B356" s="261" t="s">
        <v>1999</v>
      </c>
      <c r="C356" s="261" t="s">
        <v>1013</v>
      </c>
      <c r="D356" s="261" t="s">
        <v>2000</v>
      </c>
      <c r="E356" s="261" t="s">
        <v>664</v>
      </c>
      <c r="F356" s="261">
        <v>32513</v>
      </c>
      <c r="G356" s="261" t="s">
        <v>3645</v>
      </c>
      <c r="H356" s="261" t="s">
        <v>665</v>
      </c>
      <c r="I356" s="261" t="s">
        <v>3767</v>
      </c>
      <c r="J356" s="261" t="s">
        <v>639</v>
      </c>
      <c r="K356" s="261">
        <v>2007</v>
      </c>
      <c r="L356" s="261" t="s">
        <v>693</v>
      </c>
      <c r="M356" s="261" t="s">
        <v>640</v>
      </c>
      <c r="R356" s="261">
        <v>435</v>
      </c>
      <c r="S356" s="261" t="s">
        <v>3813</v>
      </c>
      <c r="T356" s="261">
        <v>10000</v>
      </c>
    </row>
    <row r="357" spans="1:20">
      <c r="A357" s="261">
        <v>122110</v>
      </c>
      <c r="B357" s="261" t="s">
        <v>2001</v>
      </c>
      <c r="C357" s="261" t="s">
        <v>2002</v>
      </c>
      <c r="D357" s="261" t="s">
        <v>953</v>
      </c>
      <c r="E357" s="261" t="s">
        <v>664</v>
      </c>
      <c r="F357" s="261">
        <v>35091</v>
      </c>
      <c r="G357" s="261" t="s">
        <v>3646</v>
      </c>
      <c r="H357" s="261" t="s">
        <v>665</v>
      </c>
      <c r="I357" s="261" t="s">
        <v>3767</v>
      </c>
      <c r="J357" s="261" t="s">
        <v>639</v>
      </c>
      <c r="K357" s="261">
        <v>2013</v>
      </c>
      <c r="L357" s="261" t="s">
        <v>659</v>
      </c>
      <c r="M357" s="261" t="s">
        <v>659</v>
      </c>
      <c r="R357" s="261">
        <v>700</v>
      </c>
      <c r="S357" s="261">
        <v>43953</v>
      </c>
      <c r="T357" s="261">
        <v>11500</v>
      </c>
    </row>
    <row r="358" spans="1:20">
      <c r="A358" s="261">
        <v>122113</v>
      </c>
      <c r="B358" s="261" t="s">
        <v>2003</v>
      </c>
      <c r="C358" s="261" t="s">
        <v>891</v>
      </c>
      <c r="D358" s="261" t="s">
        <v>511</v>
      </c>
      <c r="E358" s="261" t="s">
        <v>663</v>
      </c>
      <c r="F358" s="261">
        <v>36077</v>
      </c>
      <c r="G358" s="261" t="s">
        <v>759</v>
      </c>
      <c r="H358" s="261" t="s">
        <v>665</v>
      </c>
      <c r="I358" s="261" t="s">
        <v>3767</v>
      </c>
      <c r="J358" s="261" t="s">
        <v>667</v>
      </c>
      <c r="K358" s="261">
        <v>2016</v>
      </c>
      <c r="L358" s="261" t="s">
        <v>640</v>
      </c>
      <c r="M358" s="261" t="s">
        <v>661</v>
      </c>
    </row>
    <row r="359" spans="1:20">
      <c r="A359" s="261">
        <v>122115</v>
      </c>
      <c r="B359" s="261" t="s">
        <v>2005</v>
      </c>
      <c r="C359" s="261" t="s">
        <v>86</v>
      </c>
      <c r="D359" s="261" t="s">
        <v>350</v>
      </c>
      <c r="E359" s="261" t="s">
        <v>664</v>
      </c>
      <c r="F359" s="261">
        <v>32869</v>
      </c>
      <c r="G359" s="261" t="s">
        <v>703</v>
      </c>
      <c r="H359" s="261" t="s">
        <v>665</v>
      </c>
      <c r="I359" s="261" t="s">
        <v>3767</v>
      </c>
      <c r="J359" s="261" t="s">
        <v>667</v>
      </c>
      <c r="K359" s="261">
        <v>2008</v>
      </c>
      <c r="L359" s="261" t="s">
        <v>733</v>
      </c>
      <c r="M359" s="261" t="s">
        <v>640</v>
      </c>
    </row>
    <row r="360" spans="1:20">
      <c r="A360" s="261">
        <v>122118</v>
      </c>
      <c r="B360" s="261" t="s">
        <v>2008</v>
      </c>
      <c r="C360" s="261" t="s">
        <v>200</v>
      </c>
      <c r="D360" s="261" t="s">
        <v>513</v>
      </c>
      <c r="E360" s="261" t="s">
        <v>664</v>
      </c>
      <c r="F360" s="261">
        <v>35280</v>
      </c>
      <c r="G360" s="261" t="s">
        <v>638</v>
      </c>
      <c r="H360" s="261" t="s">
        <v>665</v>
      </c>
      <c r="I360" s="261" t="s">
        <v>3767</v>
      </c>
      <c r="J360" s="261" t="s">
        <v>639</v>
      </c>
      <c r="K360" s="261">
        <v>2014</v>
      </c>
      <c r="L360" s="261" t="s">
        <v>638</v>
      </c>
      <c r="M360" s="261" t="s">
        <v>638</v>
      </c>
    </row>
    <row r="361" spans="1:20">
      <c r="A361" s="261">
        <v>122122</v>
      </c>
      <c r="B361" s="261" t="s">
        <v>2010</v>
      </c>
      <c r="C361" s="261" t="s">
        <v>295</v>
      </c>
      <c r="D361" s="261" t="s">
        <v>508</v>
      </c>
      <c r="E361" s="261" t="s">
        <v>664</v>
      </c>
      <c r="F361" s="261">
        <v>33176</v>
      </c>
      <c r="G361" s="261" t="s">
        <v>3648</v>
      </c>
      <c r="H361" s="261" t="s">
        <v>665</v>
      </c>
      <c r="I361" s="261" t="s">
        <v>3767</v>
      </c>
      <c r="J361" s="261" t="s">
        <v>639</v>
      </c>
      <c r="K361" s="261">
        <v>2008</v>
      </c>
      <c r="L361" s="261" t="s">
        <v>640</v>
      </c>
      <c r="M361" s="261" t="s">
        <v>640</v>
      </c>
    </row>
    <row r="362" spans="1:20">
      <c r="A362" s="261">
        <v>122128</v>
      </c>
      <c r="B362" s="261" t="s">
        <v>1400</v>
      </c>
      <c r="C362" s="261" t="s">
        <v>1662</v>
      </c>
      <c r="D362" s="261" t="s">
        <v>398</v>
      </c>
      <c r="E362" s="261" t="s">
        <v>664</v>
      </c>
      <c r="F362" s="261">
        <v>35337</v>
      </c>
      <c r="G362" s="261" t="s">
        <v>657</v>
      </c>
      <c r="H362" s="261" t="s">
        <v>665</v>
      </c>
      <c r="I362" s="261" t="s">
        <v>3767</v>
      </c>
      <c r="J362" s="261" t="s">
        <v>667</v>
      </c>
      <c r="K362" s="261">
        <v>2014</v>
      </c>
      <c r="L362" s="261" t="s">
        <v>657</v>
      </c>
      <c r="M362" s="261" t="s">
        <v>657</v>
      </c>
    </row>
    <row r="363" spans="1:20">
      <c r="A363" s="261">
        <v>122130</v>
      </c>
      <c r="B363" s="261" t="s">
        <v>2016</v>
      </c>
      <c r="C363" s="261" t="s">
        <v>2017</v>
      </c>
      <c r="D363" s="261" t="s">
        <v>366</v>
      </c>
      <c r="E363" s="261" t="s">
        <v>664</v>
      </c>
      <c r="F363" s="261">
        <v>34585</v>
      </c>
      <c r="G363" s="261" t="s">
        <v>3650</v>
      </c>
      <c r="H363" s="261" t="s">
        <v>665</v>
      </c>
      <c r="I363" s="261" t="s">
        <v>3767</v>
      </c>
      <c r="J363" s="261" t="s">
        <v>639</v>
      </c>
      <c r="K363" s="261">
        <v>2012</v>
      </c>
      <c r="L363" s="261" t="s">
        <v>638</v>
      </c>
      <c r="M363" s="261" t="s">
        <v>640</v>
      </c>
    </row>
    <row r="364" spans="1:20">
      <c r="A364" s="261">
        <v>122132</v>
      </c>
      <c r="B364" s="261" t="s">
        <v>2018</v>
      </c>
      <c r="C364" s="261" t="s">
        <v>891</v>
      </c>
      <c r="D364" s="261" t="s">
        <v>494</v>
      </c>
      <c r="E364" s="261" t="s">
        <v>664</v>
      </c>
      <c r="F364" s="261">
        <v>32888</v>
      </c>
      <c r="G364" s="261" t="s">
        <v>729</v>
      </c>
      <c r="H364" s="261" t="s">
        <v>665</v>
      </c>
      <c r="I364" s="261" t="s">
        <v>3767</v>
      </c>
      <c r="J364" s="261" t="s">
        <v>667</v>
      </c>
      <c r="K364" s="261">
        <v>2007</v>
      </c>
      <c r="L364" s="261" t="s">
        <v>660</v>
      </c>
      <c r="M364" s="261" t="s">
        <v>660</v>
      </c>
    </row>
    <row r="365" spans="1:20">
      <c r="A365" s="261">
        <v>122133</v>
      </c>
      <c r="B365" s="261" t="s">
        <v>2019</v>
      </c>
      <c r="C365" s="261" t="s">
        <v>106</v>
      </c>
      <c r="D365" s="261" t="s">
        <v>350</v>
      </c>
      <c r="E365" s="261" t="s">
        <v>664</v>
      </c>
      <c r="F365" s="261">
        <v>34702</v>
      </c>
      <c r="G365" s="261" t="s">
        <v>648</v>
      </c>
      <c r="H365" s="261" t="s">
        <v>665</v>
      </c>
      <c r="I365" s="261" t="s">
        <v>3767</v>
      </c>
      <c r="M365" s="261" t="s">
        <v>648</v>
      </c>
    </row>
    <row r="366" spans="1:20">
      <c r="A366" s="261">
        <v>122134</v>
      </c>
      <c r="B366" s="261" t="s">
        <v>2020</v>
      </c>
      <c r="C366" s="261" t="s">
        <v>268</v>
      </c>
      <c r="D366" s="261" t="s">
        <v>958</v>
      </c>
      <c r="E366" s="261" t="s">
        <v>664</v>
      </c>
      <c r="F366" s="261">
        <v>33806</v>
      </c>
      <c r="G366" s="261" t="s">
        <v>638</v>
      </c>
      <c r="H366" s="261" t="s">
        <v>812</v>
      </c>
      <c r="I366" s="261" t="s">
        <v>3767</v>
      </c>
      <c r="J366" s="261" t="s">
        <v>667</v>
      </c>
      <c r="K366" s="261">
        <v>2010</v>
      </c>
      <c r="L366" s="261" t="s">
        <v>638</v>
      </c>
      <c r="M366" s="261" t="s">
        <v>612</v>
      </c>
    </row>
    <row r="367" spans="1:20">
      <c r="A367" s="261">
        <v>122142</v>
      </c>
      <c r="B367" s="261" t="s">
        <v>2024</v>
      </c>
      <c r="C367" s="261" t="s">
        <v>2025</v>
      </c>
      <c r="D367" s="261" t="s">
        <v>369</v>
      </c>
      <c r="E367" s="261" t="s">
        <v>664</v>
      </c>
      <c r="F367" s="261">
        <v>31049</v>
      </c>
      <c r="G367" s="261" t="s">
        <v>638</v>
      </c>
      <c r="H367" s="261" t="s">
        <v>665</v>
      </c>
      <c r="I367" s="261" t="s">
        <v>3767</v>
      </c>
      <c r="J367" s="261" t="s">
        <v>667</v>
      </c>
      <c r="K367" s="261">
        <v>2010</v>
      </c>
      <c r="L367" s="261" t="s">
        <v>638</v>
      </c>
      <c r="M367" s="261" t="s">
        <v>647</v>
      </c>
      <c r="R367" s="261">
        <v>880</v>
      </c>
      <c r="S367" s="261" t="s">
        <v>3821</v>
      </c>
      <c r="T367" s="261">
        <v>25000</v>
      </c>
    </row>
    <row r="368" spans="1:20">
      <c r="A368" s="261">
        <v>122144</v>
      </c>
      <c r="B368" s="261" t="s">
        <v>2026</v>
      </c>
      <c r="C368" s="261" t="s">
        <v>136</v>
      </c>
      <c r="D368" s="261" t="s">
        <v>344</v>
      </c>
      <c r="E368" s="261" t="s">
        <v>664</v>
      </c>
      <c r="F368" s="261">
        <v>35939</v>
      </c>
      <c r="G368" s="261" t="s">
        <v>3651</v>
      </c>
      <c r="H368" s="261" t="s">
        <v>809</v>
      </c>
      <c r="I368" s="261" t="s">
        <v>3767</v>
      </c>
      <c r="J368" s="261" t="s">
        <v>639</v>
      </c>
      <c r="K368" s="261">
        <v>2016</v>
      </c>
      <c r="L368" s="261" t="s">
        <v>638</v>
      </c>
      <c r="M368" s="261" t="s">
        <v>612</v>
      </c>
    </row>
    <row r="369" spans="1:13">
      <c r="A369" s="261">
        <v>122156</v>
      </c>
      <c r="B369" s="261" t="s">
        <v>2034</v>
      </c>
      <c r="C369" s="261" t="s">
        <v>175</v>
      </c>
      <c r="D369" s="261" t="s">
        <v>478</v>
      </c>
      <c r="E369" s="261" t="s">
        <v>664</v>
      </c>
      <c r="F369" s="261">
        <v>26583</v>
      </c>
      <c r="G369" s="261" t="s">
        <v>638</v>
      </c>
      <c r="H369" s="261" t="s">
        <v>665</v>
      </c>
      <c r="I369" s="261" t="s">
        <v>3767</v>
      </c>
      <c r="J369" s="261" t="s">
        <v>639</v>
      </c>
      <c r="K369" s="261">
        <v>1991</v>
      </c>
      <c r="L369" s="261" t="s">
        <v>813</v>
      </c>
      <c r="M369" s="261" t="s">
        <v>638</v>
      </c>
    </row>
    <row r="370" spans="1:13">
      <c r="A370" s="261">
        <v>122161</v>
      </c>
      <c r="B370" s="261" t="s">
        <v>2039</v>
      </c>
      <c r="C370" s="261" t="s">
        <v>239</v>
      </c>
      <c r="D370" s="261" t="s">
        <v>2040</v>
      </c>
      <c r="E370" s="261" t="s">
        <v>663</v>
      </c>
      <c r="F370" s="261">
        <v>34923</v>
      </c>
      <c r="G370" s="261" t="s">
        <v>723</v>
      </c>
      <c r="H370" s="261" t="s">
        <v>665</v>
      </c>
      <c r="I370" s="261" t="s">
        <v>3767</v>
      </c>
      <c r="J370" s="261" t="s">
        <v>667</v>
      </c>
      <c r="K370" s="261">
        <v>2013</v>
      </c>
      <c r="L370" s="261" t="s">
        <v>640</v>
      </c>
      <c r="M370" s="261" t="s">
        <v>640</v>
      </c>
    </row>
    <row r="371" spans="1:13">
      <c r="A371" s="261">
        <v>122162</v>
      </c>
      <c r="B371" s="261" t="s">
        <v>2041</v>
      </c>
      <c r="C371" s="261" t="s">
        <v>165</v>
      </c>
      <c r="D371" s="261" t="s">
        <v>424</v>
      </c>
      <c r="E371" s="261" t="s">
        <v>663</v>
      </c>
      <c r="F371" s="261">
        <v>34487</v>
      </c>
      <c r="G371" s="261" t="s">
        <v>3653</v>
      </c>
      <c r="H371" s="261" t="s">
        <v>665</v>
      </c>
      <c r="I371" s="261" t="s">
        <v>3767</v>
      </c>
      <c r="J371" s="261" t="s">
        <v>639</v>
      </c>
      <c r="K371" s="261">
        <v>2013</v>
      </c>
      <c r="L371" s="261" t="s">
        <v>657</v>
      </c>
      <c r="M371" s="261" t="s">
        <v>657</v>
      </c>
    </row>
    <row r="372" spans="1:13">
      <c r="A372" s="261">
        <v>122164</v>
      </c>
      <c r="B372" s="261" t="s">
        <v>2043</v>
      </c>
      <c r="C372" s="261" t="s">
        <v>103</v>
      </c>
      <c r="D372" s="261" t="s">
        <v>1782</v>
      </c>
      <c r="E372" s="261" t="s">
        <v>663</v>
      </c>
      <c r="F372" s="261">
        <v>32554</v>
      </c>
      <c r="G372" s="261" t="s">
        <v>697</v>
      </c>
      <c r="H372" s="261" t="s">
        <v>665</v>
      </c>
      <c r="I372" s="261" t="s">
        <v>3767</v>
      </c>
      <c r="J372" s="261" t="s">
        <v>667</v>
      </c>
      <c r="K372" s="261">
        <v>2007</v>
      </c>
      <c r="L372" s="261" t="s">
        <v>649</v>
      </c>
      <c r="M372" s="261" t="s">
        <v>649</v>
      </c>
    </row>
    <row r="373" spans="1:13">
      <c r="A373" s="261">
        <v>122168</v>
      </c>
      <c r="B373" s="261" t="s">
        <v>2046</v>
      </c>
      <c r="C373" s="261" t="s">
        <v>847</v>
      </c>
      <c r="D373" s="261" t="s">
        <v>351</v>
      </c>
      <c r="E373" s="261" t="s">
        <v>663</v>
      </c>
      <c r="F373" s="261">
        <v>32533</v>
      </c>
      <c r="G373" s="261" t="s">
        <v>697</v>
      </c>
      <c r="H373" s="261" t="s">
        <v>665</v>
      </c>
      <c r="I373" s="261" t="s">
        <v>3767</v>
      </c>
      <c r="J373" s="261" t="s">
        <v>639</v>
      </c>
      <c r="K373" s="261">
        <v>2007</v>
      </c>
      <c r="L373" s="261" t="s">
        <v>649</v>
      </c>
      <c r="M373" s="261" t="s">
        <v>649</v>
      </c>
    </row>
    <row r="374" spans="1:13">
      <c r="A374" s="261">
        <v>122169</v>
      </c>
      <c r="B374" s="261" t="s">
        <v>2047</v>
      </c>
      <c r="C374" s="261" t="s">
        <v>147</v>
      </c>
      <c r="D374" s="261" t="s">
        <v>2048</v>
      </c>
      <c r="E374" s="261" t="s">
        <v>663</v>
      </c>
      <c r="F374" s="261">
        <v>31875</v>
      </c>
      <c r="G374" s="261" t="s">
        <v>638</v>
      </c>
      <c r="H374" s="261" t="s">
        <v>665</v>
      </c>
      <c r="I374" s="261" t="s">
        <v>3767</v>
      </c>
      <c r="J374" s="261" t="s">
        <v>639</v>
      </c>
      <c r="K374" s="261">
        <v>2005</v>
      </c>
      <c r="L374" s="261" t="s">
        <v>640</v>
      </c>
      <c r="M374" s="261" t="s">
        <v>640</v>
      </c>
    </row>
    <row r="375" spans="1:13">
      <c r="A375" s="261">
        <v>122173</v>
      </c>
      <c r="B375" s="261" t="s">
        <v>1583</v>
      </c>
      <c r="C375" s="261" t="s">
        <v>106</v>
      </c>
      <c r="D375" s="261" t="s">
        <v>494</v>
      </c>
      <c r="E375" s="261" t="s">
        <v>663</v>
      </c>
      <c r="F375" s="261">
        <v>33434</v>
      </c>
      <c r="G375" s="261" t="s">
        <v>3655</v>
      </c>
      <c r="H375" s="261" t="s">
        <v>665</v>
      </c>
      <c r="I375" s="261" t="s">
        <v>3767</v>
      </c>
      <c r="J375" s="261" t="s">
        <v>639</v>
      </c>
      <c r="K375" s="261">
        <v>2008</v>
      </c>
      <c r="L375" s="261" t="s">
        <v>653</v>
      </c>
      <c r="M375" s="261" t="s">
        <v>653</v>
      </c>
    </row>
    <row r="376" spans="1:13">
      <c r="A376" s="261">
        <v>122177</v>
      </c>
      <c r="B376" s="261" t="s">
        <v>2052</v>
      </c>
      <c r="C376" s="261" t="s">
        <v>879</v>
      </c>
      <c r="D376" s="261" t="s">
        <v>376</v>
      </c>
      <c r="E376" s="261" t="s">
        <v>663</v>
      </c>
      <c r="F376" s="261">
        <v>35830</v>
      </c>
      <c r="G376" s="261" t="s">
        <v>638</v>
      </c>
      <c r="H376" s="261" t="s">
        <v>665</v>
      </c>
      <c r="I376" s="261" t="s">
        <v>3767</v>
      </c>
      <c r="J376" s="261" t="s">
        <v>639</v>
      </c>
      <c r="K376" s="261">
        <v>2016</v>
      </c>
      <c r="L376" s="261" t="s">
        <v>638</v>
      </c>
      <c r="M376" s="261" t="s">
        <v>638</v>
      </c>
    </row>
    <row r="377" spans="1:13">
      <c r="A377" s="261">
        <v>122182</v>
      </c>
      <c r="B377" s="261" t="s">
        <v>2057</v>
      </c>
      <c r="C377" s="261" t="s">
        <v>132</v>
      </c>
      <c r="D377" s="261" t="s">
        <v>390</v>
      </c>
      <c r="E377" s="261" t="s">
        <v>663</v>
      </c>
      <c r="F377" s="261">
        <v>36003</v>
      </c>
      <c r="G377" s="261" t="s">
        <v>748</v>
      </c>
      <c r="H377" s="261" t="s">
        <v>665</v>
      </c>
      <c r="I377" s="261" t="s">
        <v>3767</v>
      </c>
      <c r="J377" s="261" t="s">
        <v>815</v>
      </c>
      <c r="K377" s="261">
        <v>2016</v>
      </c>
      <c r="L377" s="261" t="s">
        <v>640</v>
      </c>
      <c r="M377" s="261" t="s">
        <v>640</v>
      </c>
    </row>
    <row r="378" spans="1:13">
      <c r="A378" s="261">
        <v>122184</v>
      </c>
      <c r="B378" s="261" t="s">
        <v>2058</v>
      </c>
      <c r="C378" s="261" t="s">
        <v>287</v>
      </c>
      <c r="D378" s="261" t="s">
        <v>506</v>
      </c>
      <c r="E378" s="261" t="s">
        <v>663</v>
      </c>
      <c r="F378" s="261">
        <v>35915</v>
      </c>
      <c r="G378" s="261" t="s">
        <v>638</v>
      </c>
      <c r="H378" s="261" t="s">
        <v>665</v>
      </c>
      <c r="I378" s="261" t="s">
        <v>3767</v>
      </c>
      <c r="J378" s="261" t="s">
        <v>639</v>
      </c>
      <c r="K378" s="261">
        <v>2016</v>
      </c>
      <c r="L378" s="261" t="s">
        <v>658</v>
      </c>
      <c r="M378" s="261" t="s">
        <v>658</v>
      </c>
    </row>
    <row r="379" spans="1:13">
      <c r="A379" s="261">
        <v>122186</v>
      </c>
      <c r="B379" s="261" t="s">
        <v>2060</v>
      </c>
      <c r="C379" s="261" t="s">
        <v>112</v>
      </c>
      <c r="D379" s="261" t="s">
        <v>958</v>
      </c>
      <c r="E379" s="261" t="s">
        <v>663</v>
      </c>
      <c r="F379" s="261">
        <v>33041</v>
      </c>
      <c r="G379" s="261" t="s">
        <v>716</v>
      </c>
      <c r="H379" s="261" t="s">
        <v>665</v>
      </c>
      <c r="I379" s="261" t="s">
        <v>3767</v>
      </c>
      <c r="J379" s="261" t="s">
        <v>667</v>
      </c>
      <c r="K379" s="261">
        <v>2011</v>
      </c>
      <c r="L379" s="261" t="s">
        <v>638</v>
      </c>
      <c r="M379" s="261" t="s">
        <v>638</v>
      </c>
    </row>
    <row r="380" spans="1:13">
      <c r="A380" s="261">
        <v>122188</v>
      </c>
      <c r="B380" s="261" t="s">
        <v>2062</v>
      </c>
      <c r="C380" s="261" t="s">
        <v>2063</v>
      </c>
      <c r="D380" s="261" t="s">
        <v>402</v>
      </c>
      <c r="E380" s="261" t="s">
        <v>663</v>
      </c>
      <c r="F380" s="261">
        <v>30515</v>
      </c>
      <c r="G380" s="261" t="s">
        <v>638</v>
      </c>
      <c r="H380" s="261" t="s">
        <v>665</v>
      </c>
      <c r="I380" s="261" t="s">
        <v>3767</v>
      </c>
      <c r="J380" s="261" t="s">
        <v>639</v>
      </c>
      <c r="K380" s="261">
        <v>2003</v>
      </c>
      <c r="L380" s="261" t="s">
        <v>638</v>
      </c>
      <c r="M380" s="261" t="s">
        <v>638</v>
      </c>
    </row>
    <row r="381" spans="1:13">
      <c r="A381" s="261">
        <v>122192</v>
      </c>
      <c r="B381" s="261" t="s">
        <v>2065</v>
      </c>
      <c r="C381" s="261" t="s">
        <v>90</v>
      </c>
      <c r="D381" s="261" t="s">
        <v>982</v>
      </c>
      <c r="E381" s="261" t="s">
        <v>663</v>
      </c>
      <c r="F381" s="261">
        <v>34944</v>
      </c>
      <c r="G381" s="261" t="s">
        <v>652</v>
      </c>
      <c r="H381" s="261" t="s">
        <v>665</v>
      </c>
      <c r="I381" s="261" t="s">
        <v>3767</v>
      </c>
      <c r="J381" s="261" t="s">
        <v>667</v>
      </c>
      <c r="K381" s="261">
        <v>2013</v>
      </c>
      <c r="L381" s="261" t="s">
        <v>652</v>
      </c>
      <c r="M381" s="261" t="s">
        <v>649</v>
      </c>
    </row>
    <row r="382" spans="1:13">
      <c r="A382" s="261">
        <v>122193</v>
      </c>
      <c r="B382" s="261" t="s">
        <v>2066</v>
      </c>
      <c r="C382" s="261" t="s">
        <v>113</v>
      </c>
      <c r="D382" s="261" t="s">
        <v>442</v>
      </c>
      <c r="E382" s="261" t="s">
        <v>664</v>
      </c>
      <c r="F382" s="261">
        <v>33577</v>
      </c>
      <c r="G382" s="261" t="s">
        <v>756</v>
      </c>
      <c r="H382" s="261" t="s">
        <v>665</v>
      </c>
      <c r="I382" s="261" t="s">
        <v>3767</v>
      </c>
      <c r="J382" s="261" t="s">
        <v>667</v>
      </c>
      <c r="K382" s="261">
        <v>2010</v>
      </c>
      <c r="L382" s="261" t="s">
        <v>640</v>
      </c>
      <c r="M382" s="261" t="s">
        <v>640</v>
      </c>
    </row>
    <row r="383" spans="1:13">
      <c r="A383" s="261">
        <v>122195</v>
      </c>
      <c r="B383" s="261" t="s">
        <v>2068</v>
      </c>
      <c r="C383" s="261" t="s">
        <v>1029</v>
      </c>
      <c r="D383" s="261" t="s">
        <v>2069</v>
      </c>
      <c r="E383" s="261" t="s">
        <v>664</v>
      </c>
      <c r="F383" s="261">
        <v>35065</v>
      </c>
      <c r="G383" s="261" t="s">
        <v>3660</v>
      </c>
      <c r="H383" s="261" t="s">
        <v>665</v>
      </c>
      <c r="I383" s="261" t="s">
        <v>3767</v>
      </c>
      <c r="J383" s="261" t="s">
        <v>639</v>
      </c>
      <c r="K383" s="261">
        <v>2013</v>
      </c>
      <c r="L383" s="261" t="s">
        <v>640</v>
      </c>
      <c r="M383" s="261" t="s">
        <v>657</v>
      </c>
    </row>
    <row r="384" spans="1:13">
      <c r="A384" s="261">
        <v>122202</v>
      </c>
      <c r="B384" s="261" t="s">
        <v>2078</v>
      </c>
      <c r="C384" s="261" t="s">
        <v>84</v>
      </c>
      <c r="D384" s="261" t="s">
        <v>2079</v>
      </c>
      <c r="E384" s="261" t="s">
        <v>664</v>
      </c>
      <c r="F384" s="261">
        <v>34225</v>
      </c>
      <c r="G384" s="261" t="s">
        <v>3570</v>
      </c>
      <c r="H384" s="261" t="s">
        <v>665</v>
      </c>
      <c r="I384" s="261" t="s">
        <v>3767</v>
      </c>
      <c r="J384" s="261" t="s">
        <v>639</v>
      </c>
      <c r="K384" s="261">
        <v>2011</v>
      </c>
      <c r="L384" s="261" t="s">
        <v>648</v>
      </c>
      <c r="M384" s="261" t="s">
        <v>657</v>
      </c>
    </row>
    <row r="385" spans="1:20">
      <c r="A385" s="261">
        <v>122213</v>
      </c>
      <c r="B385" s="261" t="s">
        <v>2087</v>
      </c>
      <c r="C385" s="261" t="s">
        <v>186</v>
      </c>
      <c r="D385" s="261" t="s">
        <v>363</v>
      </c>
      <c r="E385" s="261" t="s">
        <v>664</v>
      </c>
      <c r="F385" s="261">
        <v>33970</v>
      </c>
      <c r="G385" s="261" t="s">
        <v>638</v>
      </c>
      <c r="H385" s="261" t="s">
        <v>665</v>
      </c>
      <c r="I385" s="261" t="s">
        <v>3767</v>
      </c>
      <c r="J385" s="261" t="s">
        <v>814</v>
      </c>
      <c r="K385" s="261">
        <v>2010</v>
      </c>
      <c r="L385" s="261" t="s">
        <v>638</v>
      </c>
      <c r="M385" s="261" t="s">
        <v>638</v>
      </c>
    </row>
    <row r="386" spans="1:20">
      <c r="A386" s="261">
        <v>122221</v>
      </c>
      <c r="B386" s="261" t="s">
        <v>2091</v>
      </c>
      <c r="C386" s="261" t="s">
        <v>88</v>
      </c>
      <c r="D386" s="261" t="s">
        <v>148</v>
      </c>
      <c r="E386" s="261" t="s">
        <v>664</v>
      </c>
      <c r="F386" s="261">
        <v>33227</v>
      </c>
      <c r="G386" s="261" t="s">
        <v>3663</v>
      </c>
      <c r="H386" s="261" t="s">
        <v>665</v>
      </c>
      <c r="I386" s="261" t="s">
        <v>3767</v>
      </c>
      <c r="J386" s="261" t="s">
        <v>667</v>
      </c>
      <c r="K386" s="261">
        <v>2015</v>
      </c>
      <c r="L386" s="261" t="s">
        <v>640</v>
      </c>
      <c r="M386" s="261" t="s">
        <v>648</v>
      </c>
    </row>
    <row r="387" spans="1:20">
      <c r="A387" s="261">
        <v>122223</v>
      </c>
      <c r="B387" s="261" t="s">
        <v>2093</v>
      </c>
      <c r="C387" s="261" t="s">
        <v>1055</v>
      </c>
      <c r="D387" s="261" t="s">
        <v>464</v>
      </c>
      <c r="E387" s="261" t="s">
        <v>664</v>
      </c>
      <c r="F387" s="261">
        <v>32387</v>
      </c>
      <c r="G387" s="261" t="s">
        <v>3664</v>
      </c>
      <c r="H387" s="261" t="s">
        <v>665</v>
      </c>
      <c r="I387" s="261" t="s">
        <v>3767</v>
      </c>
      <c r="J387" s="261" t="s">
        <v>667</v>
      </c>
      <c r="K387" s="261">
        <v>1996</v>
      </c>
      <c r="L387" s="261" t="s">
        <v>638</v>
      </c>
      <c r="M387" s="261" t="s">
        <v>640</v>
      </c>
    </row>
    <row r="388" spans="1:20">
      <c r="A388" s="261">
        <v>122224</v>
      </c>
      <c r="B388" s="261" t="s">
        <v>2094</v>
      </c>
      <c r="C388" s="261" t="s">
        <v>886</v>
      </c>
      <c r="D388" s="261" t="s">
        <v>528</v>
      </c>
      <c r="E388" s="261" t="s">
        <v>664</v>
      </c>
      <c r="F388" s="261">
        <v>36165</v>
      </c>
      <c r="G388" s="261" t="s">
        <v>3665</v>
      </c>
      <c r="H388" s="261" t="s">
        <v>665</v>
      </c>
      <c r="I388" s="261" t="s">
        <v>3767</v>
      </c>
      <c r="J388" s="261" t="s">
        <v>639</v>
      </c>
      <c r="K388" s="261">
        <v>2016</v>
      </c>
      <c r="L388" s="261" t="s">
        <v>693</v>
      </c>
      <c r="M388" s="261" t="s">
        <v>649</v>
      </c>
    </row>
    <row r="389" spans="1:20">
      <c r="A389" s="261">
        <v>122227</v>
      </c>
      <c r="B389" s="261" t="s">
        <v>2097</v>
      </c>
      <c r="C389" s="261" t="s">
        <v>133</v>
      </c>
      <c r="D389" s="261" t="s">
        <v>412</v>
      </c>
      <c r="E389" s="261" t="s">
        <v>663</v>
      </c>
      <c r="F389" s="261">
        <v>35645</v>
      </c>
      <c r="G389" s="261" t="s">
        <v>659</v>
      </c>
      <c r="H389" s="261" t="s">
        <v>665</v>
      </c>
      <c r="I389" s="261" t="s">
        <v>3767</v>
      </c>
      <c r="J389" s="261" t="s">
        <v>639</v>
      </c>
      <c r="K389" s="261">
        <v>2016</v>
      </c>
      <c r="L389" s="261" t="s">
        <v>659</v>
      </c>
      <c r="M389" s="261" t="s">
        <v>658</v>
      </c>
    </row>
    <row r="390" spans="1:20">
      <c r="A390" s="261">
        <v>122234</v>
      </c>
      <c r="B390" s="261" t="s">
        <v>2101</v>
      </c>
      <c r="C390" s="261" t="s">
        <v>2102</v>
      </c>
      <c r="D390" s="261" t="s">
        <v>532</v>
      </c>
      <c r="E390" s="261" t="s">
        <v>663</v>
      </c>
      <c r="F390" s="261">
        <v>31446</v>
      </c>
      <c r="G390" s="261" t="s">
        <v>3666</v>
      </c>
      <c r="H390" s="261" t="s">
        <v>665</v>
      </c>
      <c r="I390" s="261" t="s">
        <v>3767</v>
      </c>
      <c r="J390" s="261" t="s">
        <v>639</v>
      </c>
      <c r="K390" s="261">
        <v>2006</v>
      </c>
      <c r="L390" s="261" t="s">
        <v>638</v>
      </c>
      <c r="M390" s="261" t="s">
        <v>653</v>
      </c>
      <c r="R390" s="261">
        <v>728</v>
      </c>
      <c r="S390" s="261">
        <v>43984</v>
      </c>
      <c r="T390" s="261">
        <v>32500</v>
      </c>
    </row>
    <row r="391" spans="1:20">
      <c r="A391" s="261">
        <v>122236</v>
      </c>
      <c r="B391" s="261" t="s">
        <v>2103</v>
      </c>
      <c r="C391" s="261" t="s">
        <v>132</v>
      </c>
      <c r="D391" s="261" t="s">
        <v>440</v>
      </c>
      <c r="E391" s="261" t="s">
        <v>664</v>
      </c>
      <c r="F391" s="261">
        <v>35143</v>
      </c>
      <c r="G391" s="261" t="s">
        <v>657</v>
      </c>
      <c r="H391" s="261" t="s">
        <v>665</v>
      </c>
      <c r="I391" s="261" t="s">
        <v>3767</v>
      </c>
      <c r="J391" s="261" t="s">
        <v>639</v>
      </c>
      <c r="K391" s="261">
        <v>2014</v>
      </c>
      <c r="L391" s="261" t="s">
        <v>657</v>
      </c>
      <c r="M391" s="261" t="s">
        <v>657</v>
      </c>
    </row>
    <row r="392" spans="1:20">
      <c r="A392" s="261">
        <v>122246</v>
      </c>
      <c r="B392" s="261" t="s">
        <v>2108</v>
      </c>
      <c r="C392" s="261" t="s">
        <v>113</v>
      </c>
      <c r="D392" s="261" t="s">
        <v>918</v>
      </c>
      <c r="E392" s="261" t="s">
        <v>664</v>
      </c>
      <c r="F392" s="261">
        <v>34895</v>
      </c>
      <c r="G392" s="261" t="s">
        <v>638</v>
      </c>
      <c r="H392" s="261" t="s">
        <v>665</v>
      </c>
      <c r="I392" s="261" t="s">
        <v>3767</v>
      </c>
      <c r="J392" s="261" t="s">
        <v>639</v>
      </c>
      <c r="K392" s="261">
        <v>2013</v>
      </c>
      <c r="L392" s="261" t="s">
        <v>693</v>
      </c>
      <c r="M392" s="261" t="s">
        <v>658</v>
      </c>
    </row>
    <row r="393" spans="1:20">
      <c r="A393" s="261">
        <v>122261</v>
      </c>
      <c r="B393" s="261" t="s">
        <v>2113</v>
      </c>
      <c r="C393" s="261" t="s">
        <v>546</v>
      </c>
      <c r="D393" s="261" t="s">
        <v>367</v>
      </c>
      <c r="E393" s="261" t="s">
        <v>664</v>
      </c>
      <c r="F393" s="261">
        <v>31687</v>
      </c>
      <c r="G393" s="261" t="s">
        <v>638</v>
      </c>
      <c r="H393" s="261" t="s">
        <v>665</v>
      </c>
      <c r="I393" s="261" t="s">
        <v>3767</v>
      </c>
      <c r="J393" s="261" t="s">
        <v>667</v>
      </c>
      <c r="K393" s="261">
        <v>2005</v>
      </c>
      <c r="L393" s="261" t="s">
        <v>640</v>
      </c>
      <c r="M393" s="261" t="s">
        <v>640</v>
      </c>
    </row>
    <row r="394" spans="1:20">
      <c r="A394" s="261">
        <v>122263</v>
      </c>
      <c r="B394" s="261" t="s">
        <v>2114</v>
      </c>
      <c r="C394" s="261" t="s">
        <v>84</v>
      </c>
      <c r="D394" s="261" t="s">
        <v>2056</v>
      </c>
      <c r="E394" s="261" t="s">
        <v>664</v>
      </c>
      <c r="F394" s="261">
        <v>35704</v>
      </c>
      <c r="G394" s="261" t="s">
        <v>740</v>
      </c>
      <c r="H394" s="261" t="s">
        <v>665</v>
      </c>
      <c r="I394" s="261" t="s">
        <v>3767</v>
      </c>
      <c r="J394" s="261" t="s">
        <v>639</v>
      </c>
      <c r="K394" s="261">
        <v>2016</v>
      </c>
      <c r="L394" s="261" t="s">
        <v>640</v>
      </c>
      <c r="M394" s="261" t="s">
        <v>640</v>
      </c>
      <c r="R394" s="261">
        <v>886</v>
      </c>
      <c r="S394" s="261" t="s">
        <v>3821</v>
      </c>
      <c r="T394" s="261">
        <v>14000</v>
      </c>
    </row>
    <row r="395" spans="1:20">
      <c r="A395" s="261">
        <v>122269</v>
      </c>
      <c r="B395" s="261" t="s">
        <v>2117</v>
      </c>
      <c r="C395" s="261" t="s">
        <v>82</v>
      </c>
      <c r="D395" s="261" t="s">
        <v>385</v>
      </c>
      <c r="E395" s="261" t="s">
        <v>664</v>
      </c>
      <c r="F395" s="261">
        <v>34550</v>
      </c>
      <c r="G395" s="261" t="s">
        <v>3670</v>
      </c>
      <c r="H395" s="261" t="s">
        <v>665</v>
      </c>
      <c r="I395" s="261" t="s">
        <v>3767</v>
      </c>
      <c r="J395" s="261" t="s">
        <v>667</v>
      </c>
      <c r="K395" s="261">
        <v>2015</v>
      </c>
      <c r="L395" s="261" t="s">
        <v>640</v>
      </c>
      <c r="M395" s="261" t="s">
        <v>640</v>
      </c>
    </row>
    <row r="396" spans="1:20">
      <c r="A396" s="261">
        <v>122282</v>
      </c>
      <c r="B396" s="261" t="s">
        <v>2128</v>
      </c>
      <c r="C396" s="261" t="s">
        <v>1179</v>
      </c>
      <c r="D396" s="261" t="s">
        <v>342</v>
      </c>
      <c r="E396" s="261" t="s">
        <v>664</v>
      </c>
      <c r="F396" s="261">
        <v>31903</v>
      </c>
      <c r="G396" s="261" t="s">
        <v>638</v>
      </c>
      <c r="H396" s="261" t="s">
        <v>665</v>
      </c>
      <c r="I396" s="261" t="s">
        <v>3767</v>
      </c>
      <c r="J396" s="261" t="s">
        <v>639</v>
      </c>
      <c r="K396" s="261">
        <v>2006</v>
      </c>
      <c r="L396" s="261" t="s">
        <v>657</v>
      </c>
      <c r="M396" s="261" t="s">
        <v>657</v>
      </c>
      <c r="R396" s="261">
        <v>868</v>
      </c>
      <c r="S396" s="261" t="s">
        <v>3821</v>
      </c>
      <c r="T396" s="261">
        <v>15000</v>
      </c>
    </row>
    <row r="397" spans="1:20">
      <c r="A397" s="261">
        <v>122288</v>
      </c>
      <c r="B397" s="261" t="s">
        <v>2130</v>
      </c>
      <c r="C397" s="261" t="s">
        <v>149</v>
      </c>
      <c r="D397" s="261" t="s">
        <v>2131</v>
      </c>
      <c r="E397" s="261" t="s">
        <v>664</v>
      </c>
      <c r="F397" s="261">
        <v>34775</v>
      </c>
      <c r="G397" s="261" t="s">
        <v>747</v>
      </c>
      <c r="H397" s="261" t="s">
        <v>665</v>
      </c>
      <c r="I397" s="261" t="s">
        <v>3767</v>
      </c>
      <c r="J397" s="261" t="s">
        <v>667</v>
      </c>
      <c r="K397" s="261">
        <v>2013</v>
      </c>
      <c r="L397" s="261" t="s">
        <v>640</v>
      </c>
      <c r="M397" s="261" t="s">
        <v>640</v>
      </c>
    </row>
    <row r="398" spans="1:20">
      <c r="A398" s="261">
        <v>122289</v>
      </c>
      <c r="B398" s="261" t="s">
        <v>2132</v>
      </c>
      <c r="C398" s="261" t="s">
        <v>896</v>
      </c>
      <c r="D398" s="261" t="s">
        <v>404</v>
      </c>
      <c r="E398" s="261" t="s">
        <v>663</v>
      </c>
      <c r="F398" s="261">
        <v>35442</v>
      </c>
      <c r="G398" s="261" t="s">
        <v>638</v>
      </c>
      <c r="H398" s="261" t="s">
        <v>665</v>
      </c>
      <c r="I398" s="261" t="s">
        <v>3767</v>
      </c>
      <c r="J398" s="261" t="s">
        <v>639</v>
      </c>
      <c r="K398" s="261">
        <v>2015</v>
      </c>
      <c r="L398" s="261" t="s">
        <v>640</v>
      </c>
      <c r="M398" s="261" t="s">
        <v>640</v>
      </c>
    </row>
    <row r="399" spans="1:20">
      <c r="A399" s="261">
        <v>122290</v>
      </c>
      <c r="B399" s="261" t="s">
        <v>2133</v>
      </c>
      <c r="C399" s="261" t="s">
        <v>147</v>
      </c>
      <c r="D399" s="261" t="s">
        <v>456</v>
      </c>
      <c r="E399" s="261" t="s">
        <v>663</v>
      </c>
      <c r="F399" s="261">
        <v>34973</v>
      </c>
      <c r="G399" s="261" t="s">
        <v>712</v>
      </c>
      <c r="H399" s="261" t="s">
        <v>665</v>
      </c>
      <c r="I399" s="261" t="s">
        <v>3767</v>
      </c>
      <c r="J399" s="261" t="s">
        <v>639</v>
      </c>
      <c r="K399" s="261">
        <v>2013</v>
      </c>
      <c r="L399" s="261" t="s">
        <v>737</v>
      </c>
      <c r="M399" s="261" t="s">
        <v>640</v>
      </c>
    </row>
    <row r="400" spans="1:20">
      <c r="A400" s="261">
        <v>122293</v>
      </c>
      <c r="B400" s="261" t="s">
        <v>2135</v>
      </c>
      <c r="C400" s="261" t="s">
        <v>2136</v>
      </c>
      <c r="D400" s="261" t="s">
        <v>392</v>
      </c>
      <c r="E400" s="261" t="s">
        <v>664</v>
      </c>
      <c r="F400" s="261">
        <v>36032</v>
      </c>
      <c r="G400" s="261" t="s">
        <v>638</v>
      </c>
      <c r="H400" s="261" t="s">
        <v>665</v>
      </c>
      <c r="I400" s="261" t="s">
        <v>3767</v>
      </c>
      <c r="J400" s="261" t="s">
        <v>639</v>
      </c>
      <c r="K400" s="261">
        <v>2016</v>
      </c>
      <c r="L400" s="261" t="s">
        <v>638</v>
      </c>
      <c r="M400" s="261" t="s">
        <v>648</v>
      </c>
      <c r="R400" s="261">
        <v>508</v>
      </c>
      <c r="S400" s="261" t="s">
        <v>3825</v>
      </c>
      <c r="T400" s="261">
        <v>23000</v>
      </c>
    </row>
    <row r="401" spans="1:13">
      <c r="A401" s="261">
        <v>122297</v>
      </c>
      <c r="B401" s="261" t="s">
        <v>2138</v>
      </c>
      <c r="C401" s="261" t="s">
        <v>202</v>
      </c>
      <c r="D401" s="261" t="s">
        <v>457</v>
      </c>
      <c r="E401" s="261" t="s">
        <v>664</v>
      </c>
      <c r="F401" s="261">
        <v>34932</v>
      </c>
      <c r="G401" s="261" t="s">
        <v>702</v>
      </c>
      <c r="H401" s="261" t="s">
        <v>665</v>
      </c>
      <c r="I401" s="261" t="s">
        <v>3767</v>
      </c>
      <c r="J401" s="261" t="s">
        <v>639</v>
      </c>
      <c r="K401" s="261">
        <v>2012</v>
      </c>
      <c r="L401" s="261" t="s">
        <v>661</v>
      </c>
      <c r="M401" s="261" t="s">
        <v>661</v>
      </c>
    </row>
    <row r="402" spans="1:13">
      <c r="A402" s="261">
        <v>122299</v>
      </c>
      <c r="B402" s="261" t="s">
        <v>2141</v>
      </c>
      <c r="C402" s="261" t="s">
        <v>239</v>
      </c>
      <c r="D402" s="261" t="s">
        <v>521</v>
      </c>
      <c r="E402" s="261" t="s">
        <v>663</v>
      </c>
      <c r="F402" s="261">
        <v>35894</v>
      </c>
      <c r="G402" s="261" t="s">
        <v>694</v>
      </c>
      <c r="H402" s="261" t="s">
        <v>665</v>
      </c>
      <c r="I402" s="261" t="s">
        <v>3767</v>
      </c>
      <c r="J402" s="261" t="s">
        <v>639</v>
      </c>
      <c r="K402" s="261">
        <v>2016</v>
      </c>
      <c r="L402" s="261" t="s">
        <v>694</v>
      </c>
      <c r="M402" s="261" t="s">
        <v>657</v>
      </c>
    </row>
    <row r="403" spans="1:13">
      <c r="A403" s="261">
        <v>122302</v>
      </c>
      <c r="B403" s="261" t="s">
        <v>2144</v>
      </c>
      <c r="C403" s="261" t="s">
        <v>1018</v>
      </c>
      <c r="D403" s="261" t="s">
        <v>2145</v>
      </c>
      <c r="E403" s="261" t="s">
        <v>663</v>
      </c>
      <c r="G403" s="261" t="s">
        <v>798</v>
      </c>
      <c r="H403" s="261" t="s">
        <v>665</v>
      </c>
      <c r="I403" s="261" t="s">
        <v>3767</v>
      </c>
      <c r="J403" s="261" t="s">
        <v>639</v>
      </c>
      <c r="K403" s="261">
        <v>2016</v>
      </c>
      <c r="L403" s="261" t="s">
        <v>638</v>
      </c>
      <c r="M403" s="261" t="s">
        <v>657</v>
      </c>
    </row>
    <row r="404" spans="1:13">
      <c r="A404" s="261">
        <v>122309</v>
      </c>
      <c r="B404" s="261" t="s">
        <v>2149</v>
      </c>
      <c r="C404" s="261" t="s">
        <v>911</v>
      </c>
      <c r="D404" s="261" t="s">
        <v>514</v>
      </c>
      <c r="E404" s="261" t="s">
        <v>664</v>
      </c>
      <c r="F404" s="261">
        <v>33300</v>
      </c>
      <c r="G404" s="261" t="s">
        <v>792</v>
      </c>
      <c r="H404" s="261" t="s">
        <v>665</v>
      </c>
      <c r="I404" s="261" t="s">
        <v>3767</v>
      </c>
      <c r="J404" s="261" t="s">
        <v>667</v>
      </c>
      <c r="K404" s="261">
        <v>2009</v>
      </c>
      <c r="L404" s="261" t="s">
        <v>640</v>
      </c>
      <c r="M404" s="261" t="s">
        <v>659</v>
      </c>
    </row>
    <row r="405" spans="1:13">
      <c r="A405" s="261">
        <v>122313</v>
      </c>
      <c r="B405" s="261" t="s">
        <v>2154</v>
      </c>
      <c r="C405" s="261" t="s">
        <v>277</v>
      </c>
      <c r="D405" s="261" t="s">
        <v>2155</v>
      </c>
      <c r="E405" s="261" t="s">
        <v>664</v>
      </c>
      <c r="F405" s="261">
        <v>35573</v>
      </c>
      <c r="G405" s="261" t="s">
        <v>3674</v>
      </c>
      <c r="H405" s="261" t="s">
        <v>665</v>
      </c>
      <c r="I405" s="261" t="s">
        <v>3767</v>
      </c>
      <c r="J405" s="261" t="s">
        <v>667</v>
      </c>
      <c r="K405" s="261">
        <v>2015</v>
      </c>
      <c r="L405" s="261" t="s">
        <v>638</v>
      </c>
      <c r="M405" s="261" t="s">
        <v>638</v>
      </c>
    </row>
    <row r="406" spans="1:13">
      <c r="A406" s="261">
        <v>122315</v>
      </c>
      <c r="B406" s="261" t="s">
        <v>531</v>
      </c>
      <c r="C406" s="261" t="s">
        <v>2157</v>
      </c>
      <c r="D406" s="261" t="s">
        <v>356</v>
      </c>
      <c r="E406" s="261" t="s">
        <v>664</v>
      </c>
      <c r="F406" s="261">
        <v>33509</v>
      </c>
      <c r="G406" s="261" t="s">
        <v>787</v>
      </c>
      <c r="H406" s="261" t="s">
        <v>665</v>
      </c>
      <c r="I406" s="261" t="s">
        <v>3767</v>
      </c>
      <c r="J406" s="261" t="s">
        <v>667</v>
      </c>
      <c r="K406" s="261">
        <v>2009</v>
      </c>
      <c r="L406" s="261" t="s">
        <v>659</v>
      </c>
      <c r="M406" s="261" t="s">
        <v>659</v>
      </c>
    </row>
    <row r="407" spans="1:13">
      <c r="A407" s="261">
        <v>122328</v>
      </c>
      <c r="B407" s="261" t="s">
        <v>2164</v>
      </c>
      <c r="C407" s="261" t="s">
        <v>84</v>
      </c>
      <c r="D407" s="261" t="s">
        <v>469</v>
      </c>
      <c r="E407" s="261" t="s">
        <v>664</v>
      </c>
      <c r="F407" s="261">
        <v>36010</v>
      </c>
      <c r="G407" s="261" t="s">
        <v>3533</v>
      </c>
      <c r="H407" s="261" t="s">
        <v>665</v>
      </c>
      <c r="I407" s="261" t="s">
        <v>3767</v>
      </c>
      <c r="J407" s="261" t="s">
        <v>639</v>
      </c>
      <c r="K407" s="261">
        <v>2016</v>
      </c>
      <c r="M407" s="261" t="s">
        <v>662</v>
      </c>
    </row>
    <row r="408" spans="1:13">
      <c r="A408" s="261">
        <v>122332</v>
      </c>
      <c r="B408" s="261" t="s">
        <v>2167</v>
      </c>
      <c r="C408" s="261" t="s">
        <v>921</v>
      </c>
      <c r="D408" s="261" t="s">
        <v>574</v>
      </c>
      <c r="E408" s="261" t="s">
        <v>664</v>
      </c>
      <c r="F408" s="261">
        <v>33381</v>
      </c>
      <c r="G408" s="261" t="s">
        <v>693</v>
      </c>
      <c r="H408" s="261" t="s">
        <v>665</v>
      </c>
      <c r="I408" s="261" t="s">
        <v>3767</v>
      </c>
      <c r="J408" s="261" t="s">
        <v>667</v>
      </c>
      <c r="K408" s="261">
        <v>2011</v>
      </c>
      <c r="L408" s="261" t="s">
        <v>638</v>
      </c>
      <c r="M408" s="261" t="s">
        <v>638</v>
      </c>
    </row>
    <row r="409" spans="1:13">
      <c r="A409" s="261">
        <v>122333</v>
      </c>
      <c r="B409" s="261" t="s">
        <v>2168</v>
      </c>
      <c r="C409" s="261" t="s">
        <v>279</v>
      </c>
      <c r="D409" s="261" t="s">
        <v>364</v>
      </c>
      <c r="E409" s="261" t="s">
        <v>664</v>
      </c>
      <c r="F409" s="261">
        <v>35862</v>
      </c>
      <c r="G409" s="261" t="s">
        <v>733</v>
      </c>
      <c r="H409" s="261" t="s">
        <v>665</v>
      </c>
      <c r="I409" s="261" t="s">
        <v>3767</v>
      </c>
      <c r="J409" s="261" t="s">
        <v>639</v>
      </c>
      <c r="K409" s="261">
        <v>2015</v>
      </c>
      <c r="L409" s="261" t="s">
        <v>638</v>
      </c>
      <c r="M409" s="261" t="s">
        <v>640</v>
      </c>
    </row>
    <row r="410" spans="1:13">
      <c r="A410" s="261">
        <v>122334</v>
      </c>
      <c r="B410" s="261" t="s">
        <v>2169</v>
      </c>
      <c r="C410" s="261" t="s">
        <v>2170</v>
      </c>
      <c r="D410" s="261" t="s">
        <v>2171</v>
      </c>
      <c r="E410" s="261" t="s">
        <v>664</v>
      </c>
      <c r="F410" s="261">
        <v>35961</v>
      </c>
      <c r="G410" s="261" t="s">
        <v>640</v>
      </c>
      <c r="H410" s="261" t="s">
        <v>665</v>
      </c>
      <c r="I410" s="261" t="s">
        <v>3767</v>
      </c>
      <c r="J410" s="261" t="s">
        <v>667</v>
      </c>
      <c r="K410" s="261">
        <v>2016</v>
      </c>
      <c r="L410" s="261" t="s">
        <v>737</v>
      </c>
      <c r="M410" s="261" t="s">
        <v>640</v>
      </c>
    </row>
    <row r="411" spans="1:13">
      <c r="A411" s="261">
        <v>122335</v>
      </c>
      <c r="B411" s="261" t="s">
        <v>2172</v>
      </c>
      <c r="C411" s="261" t="s">
        <v>186</v>
      </c>
      <c r="D411" s="261" t="s">
        <v>366</v>
      </c>
      <c r="E411" s="261" t="s">
        <v>664</v>
      </c>
      <c r="F411" s="261">
        <v>34893</v>
      </c>
      <c r="G411" s="261" t="s">
        <v>696</v>
      </c>
      <c r="H411" s="261" t="s">
        <v>812</v>
      </c>
      <c r="I411" s="261" t="s">
        <v>3767</v>
      </c>
      <c r="J411" s="261" t="s">
        <v>667</v>
      </c>
      <c r="K411" s="261">
        <v>2014</v>
      </c>
      <c r="L411" s="261" t="s">
        <v>658</v>
      </c>
      <c r="M411" s="261" t="s">
        <v>612</v>
      </c>
    </row>
    <row r="412" spans="1:13">
      <c r="A412" s="261">
        <v>122340</v>
      </c>
      <c r="B412" s="261" t="s">
        <v>2175</v>
      </c>
      <c r="C412" s="261" t="s">
        <v>249</v>
      </c>
      <c r="D412" s="261" t="s">
        <v>968</v>
      </c>
      <c r="E412" s="261" t="s">
        <v>664</v>
      </c>
      <c r="F412" s="261">
        <v>35419</v>
      </c>
      <c r="G412" s="261" t="s">
        <v>657</v>
      </c>
      <c r="H412" s="261" t="s">
        <v>665</v>
      </c>
      <c r="I412" s="261" t="s">
        <v>3767</v>
      </c>
      <c r="J412" s="261" t="s">
        <v>667</v>
      </c>
      <c r="K412" s="261">
        <v>2014</v>
      </c>
      <c r="L412" s="261" t="s">
        <v>657</v>
      </c>
      <c r="M412" s="261" t="s">
        <v>657</v>
      </c>
    </row>
    <row r="413" spans="1:13">
      <c r="A413" s="261">
        <v>122353</v>
      </c>
      <c r="B413" s="261" t="s">
        <v>2180</v>
      </c>
      <c r="C413" s="261" t="s">
        <v>84</v>
      </c>
      <c r="D413" s="261" t="s">
        <v>464</v>
      </c>
      <c r="E413" s="261" t="s">
        <v>664</v>
      </c>
      <c r="F413" s="261">
        <v>35431</v>
      </c>
      <c r="G413" s="261" t="s">
        <v>709</v>
      </c>
      <c r="H413" s="261" t="s">
        <v>665</v>
      </c>
      <c r="I413" s="261" t="s">
        <v>3767</v>
      </c>
      <c r="J413" s="261" t="s">
        <v>667</v>
      </c>
      <c r="K413" s="261">
        <v>2014</v>
      </c>
      <c r="L413" s="261" t="s">
        <v>640</v>
      </c>
      <c r="M413" s="261" t="s">
        <v>640</v>
      </c>
    </row>
    <row r="414" spans="1:13">
      <c r="A414" s="261">
        <v>122372</v>
      </c>
      <c r="B414" s="261" t="s">
        <v>2190</v>
      </c>
      <c r="C414" s="261" t="s">
        <v>2191</v>
      </c>
      <c r="D414" s="261" t="s">
        <v>364</v>
      </c>
      <c r="E414" s="261" t="s">
        <v>664</v>
      </c>
      <c r="F414" s="261">
        <v>36161</v>
      </c>
      <c r="G414" s="261" t="s">
        <v>638</v>
      </c>
      <c r="H414" s="261" t="s">
        <v>665</v>
      </c>
      <c r="I414" s="261" t="s">
        <v>3767</v>
      </c>
      <c r="J414" s="261" t="s">
        <v>667</v>
      </c>
      <c r="K414" s="261">
        <v>2016</v>
      </c>
      <c r="L414" s="261" t="s">
        <v>638</v>
      </c>
      <c r="M414" s="261" t="s">
        <v>640</v>
      </c>
    </row>
    <row r="415" spans="1:13">
      <c r="A415" s="261">
        <v>122380</v>
      </c>
      <c r="B415" s="261" t="s">
        <v>2196</v>
      </c>
      <c r="C415" s="261" t="s">
        <v>83</v>
      </c>
      <c r="D415" s="261" t="s">
        <v>507</v>
      </c>
      <c r="E415" s="261" t="s">
        <v>664</v>
      </c>
      <c r="F415" s="261">
        <v>33861</v>
      </c>
      <c r="G415" s="261" t="s">
        <v>657</v>
      </c>
      <c r="H415" s="261" t="s">
        <v>665</v>
      </c>
      <c r="I415" s="261" t="s">
        <v>3767</v>
      </c>
      <c r="J415" s="261" t="s">
        <v>667</v>
      </c>
      <c r="K415" s="261">
        <v>2010</v>
      </c>
      <c r="L415" s="261" t="s">
        <v>657</v>
      </c>
      <c r="M415" s="261" t="s">
        <v>657</v>
      </c>
    </row>
    <row r="416" spans="1:13">
      <c r="A416" s="261">
        <v>122382</v>
      </c>
      <c r="B416" s="261" t="s">
        <v>2198</v>
      </c>
      <c r="C416" s="261" t="s">
        <v>1023</v>
      </c>
      <c r="D416" s="261" t="s">
        <v>418</v>
      </c>
      <c r="E416" s="261" t="s">
        <v>664</v>
      </c>
      <c r="F416" s="261">
        <v>33878</v>
      </c>
      <c r="G416" s="261" t="s">
        <v>638</v>
      </c>
      <c r="H416" s="261" t="s">
        <v>665</v>
      </c>
      <c r="I416" s="261" t="s">
        <v>3767</v>
      </c>
      <c r="J416" s="261" t="s">
        <v>639</v>
      </c>
      <c r="K416" s="261">
        <v>2010</v>
      </c>
      <c r="L416" s="261" t="s">
        <v>638</v>
      </c>
      <c r="M416" s="261" t="s">
        <v>653</v>
      </c>
    </row>
    <row r="417" spans="1:13">
      <c r="A417" s="261">
        <v>122387</v>
      </c>
      <c r="B417" s="261" t="s">
        <v>2200</v>
      </c>
      <c r="C417" s="261" t="s">
        <v>281</v>
      </c>
      <c r="D417" s="261" t="s">
        <v>609</v>
      </c>
      <c r="E417" s="261" t="s">
        <v>663</v>
      </c>
      <c r="F417" s="261">
        <v>36180</v>
      </c>
      <c r="G417" s="261" t="s">
        <v>3681</v>
      </c>
      <c r="H417" s="261" t="s">
        <v>665</v>
      </c>
      <c r="I417" s="261" t="s">
        <v>3767</v>
      </c>
      <c r="J417" s="261" t="s">
        <v>639</v>
      </c>
      <c r="K417" s="261">
        <v>2016</v>
      </c>
      <c r="L417" s="261" t="s">
        <v>640</v>
      </c>
      <c r="M417" s="261" t="s">
        <v>660</v>
      </c>
    </row>
    <row r="418" spans="1:13">
      <c r="A418" s="261">
        <v>122406</v>
      </c>
      <c r="B418" s="261" t="s">
        <v>2213</v>
      </c>
      <c r="C418" s="261" t="s">
        <v>86</v>
      </c>
      <c r="D418" s="261" t="s">
        <v>383</v>
      </c>
      <c r="E418" s="261" t="s">
        <v>664</v>
      </c>
      <c r="F418" s="261">
        <v>33578</v>
      </c>
      <c r="G418" s="261" t="s">
        <v>3685</v>
      </c>
      <c r="H418" s="261" t="s">
        <v>665</v>
      </c>
      <c r="I418" s="261" t="s">
        <v>3767</v>
      </c>
      <c r="J418" s="261" t="s">
        <v>667</v>
      </c>
      <c r="K418" s="261">
        <v>2013</v>
      </c>
      <c r="L418" s="261" t="s">
        <v>649</v>
      </c>
      <c r="M418" s="261" t="s">
        <v>649</v>
      </c>
    </row>
    <row r="419" spans="1:13">
      <c r="A419" s="261">
        <v>122407</v>
      </c>
      <c r="B419" s="261" t="s">
        <v>2214</v>
      </c>
      <c r="C419" s="261" t="s">
        <v>93</v>
      </c>
      <c r="D419" s="261" t="s">
        <v>402</v>
      </c>
      <c r="E419" s="261" t="s">
        <v>664</v>
      </c>
      <c r="F419" s="261">
        <v>33604</v>
      </c>
      <c r="G419" s="261" t="s">
        <v>755</v>
      </c>
      <c r="H419" s="261" t="s">
        <v>665</v>
      </c>
      <c r="I419" s="261" t="s">
        <v>3767</v>
      </c>
      <c r="J419" s="261" t="s">
        <v>667</v>
      </c>
      <c r="K419" s="261">
        <v>2013</v>
      </c>
      <c r="L419" s="261" t="s">
        <v>640</v>
      </c>
      <c r="M419" s="261" t="s">
        <v>640</v>
      </c>
    </row>
    <row r="420" spans="1:13">
      <c r="A420" s="261">
        <v>122410</v>
      </c>
      <c r="B420" s="261" t="s">
        <v>2218</v>
      </c>
      <c r="C420" s="261" t="s">
        <v>78</v>
      </c>
      <c r="D420" s="261" t="s">
        <v>410</v>
      </c>
      <c r="E420" s="261" t="s">
        <v>663</v>
      </c>
      <c r="F420" s="261">
        <v>31351</v>
      </c>
      <c r="G420" s="261" t="s">
        <v>638</v>
      </c>
      <c r="H420" s="261" t="s">
        <v>812</v>
      </c>
      <c r="I420" s="261" t="s">
        <v>3767</v>
      </c>
      <c r="J420" s="261" t="s">
        <v>639</v>
      </c>
      <c r="K420" s="261">
        <v>2005</v>
      </c>
      <c r="L420" s="261" t="s">
        <v>638</v>
      </c>
      <c r="M420" s="261" t="s">
        <v>612</v>
      </c>
    </row>
    <row r="421" spans="1:13">
      <c r="A421" s="261">
        <v>122412</v>
      </c>
      <c r="B421" s="261" t="s">
        <v>2221</v>
      </c>
      <c r="C421" s="261" t="s">
        <v>131</v>
      </c>
      <c r="D421" s="261" t="s">
        <v>432</v>
      </c>
      <c r="E421" s="261" t="s">
        <v>664</v>
      </c>
      <c r="F421" s="261">
        <v>35686</v>
      </c>
      <c r="G421" s="261" t="s">
        <v>3686</v>
      </c>
      <c r="H421" s="261" t="s">
        <v>665</v>
      </c>
      <c r="I421" s="261" t="s">
        <v>3767</v>
      </c>
      <c r="J421" s="261" t="s">
        <v>639</v>
      </c>
      <c r="K421" s="261">
        <v>2014</v>
      </c>
      <c r="L421" s="261" t="s">
        <v>640</v>
      </c>
      <c r="M421" s="261" t="s">
        <v>640</v>
      </c>
    </row>
    <row r="422" spans="1:13">
      <c r="A422" s="261">
        <v>122421</v>
      </c>
      <c r="B422" s="261" t="s">
        <v>2226</v>
      </c>
      <c r="C422" s="261" t="s">
        <v>952</v>
      </c>
      <c r="D422" s="261" t="s">
        <v>2227</v>
      </c>
      <c r="E422" s="261" t="s">
        <v>664</v>
      </c>
      <c r="F422" s="261">
        <v>33268</v>
      </c>
      <c r="G422" s="261" t="s">
        <v>718</v>
      </c>
      <c r="H422" s="261" t="s">
        <v>812</v>
      </c>
      <c r="I422" s="261" t="s">
        <v>3767</v>
      </c>
      <c r="J422" s="261" t="s">
        <v>667</v>
      </c>
      <c r="K422" s="261">
        <v>2010</v>
      </c>
      <c r="L422" s="261" t="s">
        <v>693</v>
      </c>
      <c r="M422" s="261" t="s">
        <v>612</v>
      </c>
    </row>
    <row r="423" spans="1:13">
      <c r="A423" s="261">
        <v>122431</v>
      </c>
      <c r="B423" s="261" t="s">
        <v>2236</v>
      </c>
      <c r="C423" s="261" t="s">
        <v>209</v>
      </c>
      <c r="D423" s="261" t="s">
        <v>376</v>
      </c>
      <c r="E423" s="261" t="s">
        <v>664</v>
      </c>
      <c r="F423" s="261">
        <v>31981</v>
      </c>
      <c r="G423" s="261" t="s">
        <v>704</v>
      </c>
      <c r="H423" s="261" t="s">
        <v>812</v>
      </c>
      <c r="I423" s="261" t="s">
        <v>3767</v>
      </c>
      <c r="J423" s="261" t="s">
        <v>667</v>
      </c>
      <c r="K423" s="261">
        <v>2009</v>
      </c>
      <c r="L423" s="261" t="s">
        <v>638</v>
      </c>
      <c r="M423" s="261" t="s">
        <v>612</v>
      </c>
    </row>
    <row r="424" spans="1:13">
      <c r="A424" s="261">
        <v>122441</v>
      </c>
      <c r="B424" s="261" t="s">
        <v>2238</v>
      </c>
      <c r="C424" s="261" t="s">
        <v>909</v>
      </c>
      <c r="D424" s="261" t="s">
        <v>369</v>
      </c>
      <c r="E424" s="261" t="s">
        <v>664</v>
      </c>
      <c r="F424" s="261">
        <v>31937</v>
      </c>
      <c r="G424" s="261" t="s">
        <v>712</v>
      </c>
      <c r="H424" s="261" t="s">
        <v>665</v>
      </c>
      <c r="I424" s="261" t="s">
        <v>3767</v>
      </c>
      <c r="J424" s="261" t="s">
        <v>639</v>
      </c>
      <c r="K424" s="261">
        <v>2005</v>
      </c>
      <c r="L424" s="261" t="s">
        <v>638</v>
      </c>
      <c r="M424" s="261" t="s">
        <v>640</v>
      </c>
    </row>
    <row r="425" spans="1:13">
      <c r="A425" s="261">
        <v>122443</v>
      </c>
      <c r="B425" s="261" t="s">
        <v>2239</v>
      </c>
      <c r="C425" s="261" t="s">
        <v>572</v>
      </c>
      <c r="D425" s="261" t="s">
        <v>448</v>
      </c>
      <c r="E425" s="261" t="s">
        <v>664</v>
      </c>
      <c r="F425" s="261">
        <v>34818</v>
      </c>
      <c r="G425" s="261" t="s">
        <v>638</v>
      </c>
      <c r="H425" s="261" t="s">
        <v>665</v>
      </c>
      <c r="I425" s="261" t="s">
        <v>3767</v>
      </c>
      <c r="J425" s="261" t="s">
        <v>639</v>
      </c>
      <c r="K425" s="261">
        <v>2013</v>
      </c>
      <c r="L425" s="261" t="s">
        <v>638</v>
      </c>
      <c r="M425" s="261" t="s">
        <v>650</v>
      </c>
    </row>
    <row r="426" spans="1:13">
      <c r="A426" s="261">
        <v>122449</v>
      </c>
      <c r="B426" s="261" t="s">
        <v>3809</v>
      </c>
      <c r="C426" s="261" t="s">
        <v>84</v>
      </c>
      <c r="D426" s="261" t="s">
        <v>418</v>
      </c>
      <c r="E426" s="261" t="s">
        <v>3770</v>
      </c>
      <c r="F426" s="261">
        <v>30133</v>
      </c>
      <c r="G426" s="261" t="s">
        <v>638</v>
      </c>
      <c r="H426" s="261" t="s">
        <v>810</v>
      </c>
      <c r="I426" s="261" t="s">
        <v>3767</v>
      </c>
    </row>
    <row r="427" spans="1:13">
      <c r="A427" s="261">
        <v>122450</v>
      </c>
      <c r="B427" s="261" t="s">
        <v>3810</v>
      </c>
      <c r="C427" s="261" t="s">
        <v>1102</v>
      </c>
      <c r="D427" s="261" t="s">
        <v>1103</v>
      </c>
      <c r="E427" s="261" t="s">
        <v>663</v>
      </c>
      <c r="F427" s="261">
        <v>35156</v>
      </c>
      <c r="G427" s="261" t="s">
        <v>3768</v>
      </c>
      <c r="H427" s="261" t="s">
        <v>665</v>
      </c>
      <c r="I427" s="261" t="s">
        <v>3767</v>
      </c>
    </row>
    <row r="428" spans="1:13">
      <c r="A428" s="261">
        <v>122451</v>
      </c>
      <c r="B428" s="261" t="s">
        <v>2253</v>
      </c>
      <c r="C428" s="261" t="s">
        <v>987</v>
      </c>
      <c r="D428" s="261" t="s">
        <v>2254</v>
      </c>
      <c r="E428" s="261" t="s">
        <v>664</v>
      </c>
      <c r="F428" s="261">
        <v>35310</v>
      </c>
      <c r="G428" s="261" t="s">
        <v>723</v>
      </c>
      <c r="H428" s="261" t="s">
        <v>665</v>
      </c>
      <c r="I428" s="261" t="s">
        <v>3767</v>
      </c>
      <c r="J428" s="261" t="s">
        <v>639</v>
      </c>
      <c r="K428" s="261">
        <v>2014</v>
      </c>
      <c r="L428" s="261" t="s">
        <v>652</v>
      </c>
      <c r="M428" s="261" t="s">
        <v>640</v>
      </c>
    </row>
    <row r="429" spans="1:13">
      <c r="A429" s="261">
        <v>122452</v>
      </c>
      <c r="B429" s="261" t="s">
        <v>2255</v>
      </c>
      <c r="C429" s="261" t="s">
        <v>1210</v>
      </c>
      <c r="D429" s="261" t="s">
        <v>988</v>
      </c>
      <c r="E429" s="261" t="s">
        <v>663</v>
      </c>
      <c r="F429" s="261">
        <v>36526</v>
      </c>
      <c r="G429" s="261" t="s">
        <v>638</v>
      </c>
      <c r="H429" s="261" t="s">
        <v>665</v>
      </c>
      <c r="I429" s="261" t="s">
        <v>3767</v>
      </c>
      <c r="J429" s="261" t="s">
        <v>639</v>
      </c>
      <c r="K429" s="261">
        <v>2017</v>
      </c>
      <c r="L429" s="261" t="s">
        <v>638</v>
      </c>
      <c r="M429" s="261" t="s">
        <v>638</v>
      </c>
    </row>
    <row r="430" spans="1:13">
      <c r="A430" s="261">
        <v>122453</v>
      </c>
      <c r="B430" s="261" t="s">
        <v>2256</v>
      </c>
      <c r="C430" s="261" t="s">
        <v>180</v>
      </c>
      <c r="D430" s="261" t="s">
        <v>2257</v>
      </c>
      <c r="E430" s="261" t="s">
        <v>664</v>
      </c>
      <c r="F430" s="261">
        <v>31182</v>
      </c>
      <c r="G430" s="261" t="s">
        <v>3692</v>
      </c>
      <c r="H430" s="261" t="s">
        <v>665</v>
      </c>
      <c r="I430" s="261" t="s">
        <v>3767</v>
      </c>
      <c r="J430" s="261" t="s">
        <v>639</v>
      </c>
      <c r="K430" s="261">
        <v>2003</v>
      </c>
      <c r="L430" s="261" t="s">
        <v>657</v>
      </c>
      <c r="M430" s="261" t="s">
        <v>657</v>
      </c>
    </row>
    <row r="431" spans="1:13">
      <c r="A431" s="261">
        <v>122454</v>
      </c>
      <c r="B431" s="261" t="s">
        <v>2258</v>
      </c>
      <c r="C431" s="261" t="s">
        <v>85</v>
      </c>
      <c r="D431" s="261" t="s">
        <v>894</v>
      </c>
      <c r="E431" s="261" t="s">
        <v>664</v>
      </c>
      <c r="F431" s="261">
        <v>33751</v>
      </c>
      <c r="G431" s="261" t="s">
        <v>638</v>
      </c>
      <c r="H431" s="261" t="s">
        <v>665</v>
      </c>
      <c r="I431" s="261" t="s">
        <v>3767</v>
      </c>
      <c r="J431" s="261" t="s">
        <v>639</v>
      </c>
      <c r="K431" s="261">
        <v>2010</v>
      </c>
      <c r="L431" s="261" t="s">
        <v>638</v>
      </c>
      <c r="M431" s="261" t="s">
        <v>638</v>
      </c>
    </row>
    <row r="432" spans="1:13">
      <c r="A432" s="261">
        <v>122455</v>
      </c>
      <c r="B432" s="261" t="s">
        <v>2259</v>
      </c>
      <c r="C432" s="261" t="s">
        <v>84</v>
      </c>
      <c r="D432" s="261" t="s">
        <v>379</v>
      </c>
      <c r="E432" s="261" t="s">
        <v>664</v>
      </c>
      <c r="F432" s="261">
        <v>31072</v>
      </c>
      <c r="G432" s="261" t="s">
        <v>653</v>
      </c>
      <c r="H432" s="261" t="s">
        <v>665</v>
      </c>
      <c r="I432" s="261" t="s">
        <v>3767</v>
      </c>
      <c r="J432" s="261" t="s">
        <v>667</v>
      </c>
      <c r="K432" s="261">
        <v>2002</v>
      </c>
      <c r="L432" s="261" t="s">
        <v>653</v>
      </c>
      <c r="M432" s="261" t="s">
        <v>653</v>
      </c>
    </row>
    <row r="433" spans="1:20">
      <c r="A433" s="261">
        <v>122456</v>
      </c>
      <c r="B433" s="261" t="s">
        <v>2260</v>
      </c>
      <c r="C433" s="261" t="s">
        <v>2261</v>
      </c>
      <c r="D433" s="261" t="s">
        <v>2262</v>
      </c>
      <c r="E433" s="261" t="s">
        <v>663</v>
      </c>
      <c r="F433" s="261">
        <v>35659</v>
      </c>
      <c r="G433" s="261" t="s">
        <v>3693</v>
      </c>
      <c r="H433" s="261" t="s">
        <v>665</v>
      </c>
      <c r="I433" s="261" t="s">
        <v>3767</v>
      </c>
      <c r="J433" s="261" t="s">
        <v>639</v>
      </c>
      <c r="K433" s="261">
        <v>2015</v>
      </c>
      <c r="L433" s="261" t="s">
        <v>659</v>
      </c>
      <c r="M433" s="261" t="s">
        <v>659</v>
      </c>
    </row>
    <row r="434" spans="1:20">
      <c r="A434" s="261">
        <v>122457</v>
      </c>
      <c r="B434" s="261" t="s">
        <v>2263</v>
      </c>
      <c r="C434" s="261" t="s">
        <v>851</v>
      </c>
      <c r="D434" s="261" t="s">
        <v>2264</v>
      </c>
      <c r="E434" s="261" t="s">
        <v>663</v>
      </c>
      <c r="F434" s="261">
        <v>36614</v>
      </c>
      <c r="G434" s="261" t="s">
        <v>3694</v>
      </c>
      <c r="H434" s="261" t="s">
        <v>665</v>
      </c>
      <c r="I434" s="261" t="s">
        <v>3767</v>
      </c>
      <c r="J434" s="261" t="s">
        <v>639</v>
      </c>
      <c r="K434" s="261">
        <v>2017</v>
      </c>
      <c r="L434" s="261" t="s">
        <v>658</v>
      </c>
      <c r="M434" s="261" t="s">
        <v>658</v>
      </c>
    </row>
    <row r="435" spans="1:20">
      <c r="A435" s="261">
        <v>122458</v>
      </c>
      <c r="B435" s="261" t="s">
        <v>2265</v>
      </c>
      <c r="C435" s="261" t="s">
        <v>240</v>
      </c>
      <c r="D435" s="261" t="s">
        <v>301</v>
      </c>
      <c r="E435" s="261" t="s">
        <v>663</v>
      </c>
      <c r="F435" s="261">
        <v>36161</v>
      </c>
      <c r="G435" s="261" t="s">
        <v>621</v>
      </c>
      <c r="H435" s="261" t="s">
        <v>665</v>
      </c>
      <c r="I435" s="261" t="s">
        <v>3767</v>
      </c>
      <c r="J435" s="261" t="s">
        <v>639</v>
      </c>
      <c r="K435" s="261">
        <v>2016</v>
      </c>
      <c r="L435" s="261" t="s">
        <v>659</v>
      </c>
      <c r="M435" s="261" t="s">
        <v>659</v>
      </c>
    </row>
    <row r="436" spans="1:20">
      <c r="A436" s="261">
        <v>122459</v>
      </c>
      <c r="B436" s="261" t="s">
        <v>2266</v>
      </c>
      <c r="C436" s="261" t="s">
        <v>2267</v>
      </c>
      <c r="D436" s="261" t="s">
        <v>389</v>
      </c>
      <c r="E436" s="261" t="s">
        <v>663</v>
      </c>
      <c r="F436" s="261">
        <v>35431</v>
      </c>
      <c r="G436" s="261" t="s">
        <v>638</v>
      </c>
      <c r="H436" s="261" t="s">
        <v>665</v>
      </c>
      <c r="I436" s="261" t="s">
        <v>3767</v>
      </c>
      <c r="J436" s="261" t="s">
        <v>667</v>
      </c>
      <c r="K436" s="261">
        <v>2015</v>
      </c>
      <c r="L436" s="261" t="s">
        <v>638</v>
      </c>
      <c r="M436" s="261" t="s">
        <v>638</v>
      </c>
    </row>
    <row r="437" spans="1:20">
      <c r="A437" s="261">
        <v>122460</v>
      </c>
      <c r="B437" s="261" t="s">
        <v>2268</v>
      </c>
      <c r="C437" s="261" t="s">
        <v>84</v>
      </c>
      <c r="D437" s="261" t="s">
        <v>357</v>
      </c>
      <c r="E437" s="261" t="s">
        <v>663</v>
      </c>
      <c r="F437" s="261">
        <v>35796</v>
      </c>
      <c r="G437" s="261" t="s">
        <v>3695</v>
      </c>
      <c r="H437" s="261" t="s">
        <v>665</v>
      </c>
      <c r="I437" s="261" t="s">
        <v>3767</v>
      </c>
      <c r="J437" s="261" t="s">
        <v>639</v>
      </c>
      <c r="K437" s="261">
        <v>2016</v>
      </c>
      <c r="L437" s="261" t="s">
        <v>660</v>
      </c>
      <c r="M437" s="261" t="s">
        <v>661</v>
      </c>
    </row>
    <row r="438" spans="1:20">
      <c r="A438" s="261">
        <v>122461</v>
      </c>
      <c r="B438" s="261" t="s">
        <v>2269</v>
      </c>
      <c r="C438" s="261" t="s">
        <v>882</v>
      </c>
      <c r="D438" s="261" t="s">
        <v>2270</v>
      </c>
      <c r="E438" s="261" t="s">
        <v>663</v>
      </c>
      <c r="F438" s="261">
        <v>34339</v>
      </c>
      <c r="G438" s="261" t="s">
        <v>794</v>
      </c>
      <c r="H438" s="261" t="s">
        <v>665</v>
      </c>
      <c r="I438" s="261" t="s">
        <v>3767</v>
      </c>
      <c r="J438" s="261" t="s">
        <v>639</v>
      </c>
      <c r="K438" s="261">
        <v>2012</v>
      </c>
      <c r="L438" s="261" t="s">
        <v>659</v>
      </c>
      <c r="M438" s="261" t="s">
        <v>659</v>
      </c>
    </row>
    <row r="439" spans="1:20">
      <c r="A439" s="261">
        <v>122462</v>
      </c>
      <c r="B439" s="261" t="s">
        <v>2271</v>
      </c>
      <c r="C439" s="261" t="s">
        <v>1014</v>
      </c>
      <c r="D439" s="261" t="s">
        <v>564</v>
      </c>
      <c r="E439" s="261" t="s">
        <v>663</v>
      </c>
      <c r="F439" s="261">
        <v>31324</v>
      </c>
      <c r="G439" s="261" t="s">
        <v>638</v>
      </c>
      <c r="H439" s="261" t="s">
        <v>665</v>
      </c>
      <c r="I439" s="261" t="s">
        <v>3767</v>
      </c>
      <c r="J439" s="261" t="s">
        <v>667</v>
      </c>
      <c r="K439" s="261">
        <v>2017</v>
      </c>
      <c r="L439" s="261" t="s">
        <v>658</v>
      </c>
      <c r="M439" s="261" t="s">
        <v>658</v>
      </c>
    </row>
    <row r="440" spans="1:20">
      <c r="A440" s="261">
        <v>122463</v>
      </c>
      <c r="B440" s="261" t="s">
        <v>1557</v>
      </c>
      <c r="C440" s="261" t="s">
        <v>766</v>
      </c>
      <c r="D440" s="261" t="s">
        <v>2272</v>
      </c>
      <c r="E440" s="261" t="s">
        <v>663</v>
      </c>
      <c r="F440" s="261">
        <v>36200</v>
      </c>
      <c r="G440" s="261" t="s">
        <v>638</v>
      </c>
      <c r="H440" s="261" t="s">
        <v>665</v>
      </c>
      <c r="I440" s="261" t="s">
        <v>3767</v>
      </c>
      <c r="J440" s="261" t="s">
        <v>639</v>
      </c>
      <c r="K440" s="261">
        <v>2017</v>
      </c>
      <c r="L440" s="261" t="s">
        <v>638</v>
      </c>
      <c r="M440" s="261" t="s">
        <v>660</v>
      </c>
    </row>
    <row r="441" spans="1:20">
      <c r="A441" s="261">
        <v>122464</v>
      </c>
      <c r="B441" s="261" t="s">
        <v>2273</v>
      </c>
      <c r="C441" s="261" t="s">
        <v>78</v>
      </c>
      <c r="D441" s="261" t="s">
        <v>848</v>
      </c>
      <c r="E441" s="261" t="s">
        <v>663</v>
      </c>
      <c r="F441" s="261">
        <v>36526</v>
      </c>
      <c r="G441" s="261" t="s">
        <v>927</v>
      </c>
      <c r="H441" s="261" t="s">
        <v>665</v>
      </c>
      <c r="I441" s="261" t="s">
        <v>3767</v>
      </c>
      <c r="J441" s="261" t="s">
        <v>667</v>
      </c>
      <c r="K441" s="261">
        <v>2017</v>
      </c>
      <c r="L441" s="261" t="s">
        <v>652</v>
      </c>
      <c r="M441" s="261" t="s">
        <v>647</v>
      </c>
    </row>
    <row r="442" spans="1:20">
      <c r="A442" s="261">
        <v>122465</v>
      </c>
      <c r="B442" s="261" t="s">
        <v>2274</v>
      </c>
      <c r="C442" s="261" t="s">
        <v>2275</v>
      </c>
      <c r="D442" s="261" t="s">
        <v>2276</v>
      </c>
      <c r="E442" s="261" t="s">
        <v>663</v>
      </c>
      <c r="F442" s="261">
        <v>31973</v>
      </c>
      <c r="G442" s="261" t="s">
        <v>638</v>
      </c>
      <c r="H442" s="261" t="s">
        <v>665</v>
      </c>
      <c r="I442" s="261" t="s">
        <v>3767</v>
      </c>
      <c r="J442" s="261" t="s">
        <v>667</v>
      </c>
      <c r="K442" s="261">
        <v>2006</v>
      </c>
      <c r="L442" s="261" t="s">
        <v>638</v>
      </c>
      <c r="M442" s="261" t="s">
        <v>650</v>
      </c>
    </row>
    <row r="443" spans="1:20">
      <c r="A443" s="261">
        <v>122466</v>
      </c>
      <c r="B443" s="261" t="s">
        <v>920</v>
      </c>
      <c r="C443" s="261" t="s">
        <v>86</v>
      </c>
      <c r="D443" s="261" t="s">
        <v>344</v>
      </c>
      <c r="E443" s="261" t="s">
        <v>663</v>
      </c>
      <c r="F443" s="261">
        <v>36477</v>
      </c>
      <c r="G443" s="261" t="s">
        <v>804</v>
      </c>
      <c r="H443" s="261" t="s">
        <v>665</v>
      </c>
      <c r="I443" s="261" t="s">
        <v>3767</v>
      </c>
      <c r="J443" s="261" t="s">
        <v>639</v>
      </c>
      <c r="K443" s="261">
        <v>2017</v>
      </c>
      <c r="L443" s="261" t="s">
        <v>658</v>
      </c>
      <c r="M443" s="261" t="s">
        <v>658</v>
      </c>
    </row>
    <row r="444" spans="1:20">
      <c r="A444" s="261">
        <v>122467</v>
      </c>
      <c r="B444" s="261" t="s">
        <v>2277</v>
      </c>
      <c r="C444" s="261" t="s">
        <v>134</v>
      </c>
      <c r="D444" s="261" t="s">
        <v>454</v>
      </c>
      <c r="E444" s="261" t="s">
        <v>663</v>
      </c>
      <c r="F444" s="261">
        <v>34852</v>
      </c>
      <c r="G444" s="261" t="s">
        <v>638</v>
      </c>
      <c r="H444" s="261" t="s">
        <v>665</v>
      </c>
      <c r="I444" s="261" t="s">
        <v>3767</v>
      </c>
      <c r="J444" s="261" t="s">
        <v>639</v>
      </c>
      <c r="K444" s="261">
        <v>2015</v>
      </c>
      <c r="L444" s="261" t="s">
        <v>638</v>
      </c>
      <c r="M444" s="261" t="s">
        <v>649</v>
      </c>
    </row>
    <row r="445" spans="1:20">
      <c r="A445" s="261">
        <v>122468</v>
      </c>
      <c r="B445" s="261" t="s">
        <v>2278</v>
      </c>
      <c r="C445" s="261" t="s">
        <v>2279</v>
      </c>
      <c r="D445" s="261" t="s">
        <v>2280</v>
      </c>
      <c r="E445" s="261" t="s">
        <v>663</v>
      </c>
      <c r="F445" s="261">
        <v>33605</v>
      </c>
      <c r="G445" s="261" t="s">
        <v>3696</v>
      </c>
      <c r="H445" s="261" t="s">
        <v>665</v>
      </c>
      <c r="I445" s="261" t="s">
        <v>3767</v>
      </c>
      <c r="J445" s="261" t="s">
        <v>639</v>
      </c>
      <c r="K445" s="261">
        <v>2010</v>
      </c>
      <c r="L445" s="261" t="s">
        <v>652</v>
      </c>
      <c r="M445" s="261" t="s">
        <v>652</v>
      </c>
      <c r="R445" s="261">
        <v>754</v>
      </c>
      <c r="S445" s="261">
        <v>43984</v>
      </c>
      <c r="T445" s="261">
        <v>5000</v>
      </c>
    </row>
    <row r="446" spans="1:20">
      <c r="A446" s="261">
        <v>122469</v>
      </c>
      <c r="B446" s="261" t="s">
        <v>2281</v>
      </c>
      <c r="C446" s="261" t="s">
        <v>2282</v>
      </c>
      <c r="D446" s="261" t="s">
        <v>344</v>
      </c>
      <c r="E446" s="261" t="s">
        <v>664</v>
      </c>
      <c r="F446" s="261">
        <v>29587</v>
      </c>
      <c r="G446" s="261" t="s">
        <v>3697</v>
      </c>
      <c r="H446" s="261" t="s">
        <v>665</v>
      </c>
      <c r="I446" s="261" t="s">
        <v>3767</v>
      </c>
      <c r="J446" s="261" t="s">
        <v>639</v>
      </c>
      <c r="K446" s="261">
        <v>1999</v>
      </c>
      <c r="L446" s="261" t="s">
        <v>659</v>
      </c>
      <c r="M446" s="261" t="s">
        <v>659</v>
      </c>
    </row>
    <row r="447" spans="1:20">
      <c r="A447" s="261">
        <v>122470</v>
      </c>
      <c r="B447" s="261" t="s">
        <v>2283</v>
      </c>
      <c r="C447" s="261" t="s">
        <v>2284</v>
      </c>
      <c r="D447" s="261" t="s">
        <v>860</v>
      </c>
      <c r="E447" s="261" t="s">
        <v>663</v>
      </c>
      <c r="F447" s="261">
        <v>36526</v>
      </c>
      <c r="G447" s="261" t="s">
        <v>638</v>
      </c>
      <c r="H447" s="261" t="s">
        <v>665</v>
      </c>
      <c r="I447" s="261" t="s">
        <v>3767</v>
      </c>
      <c r="J447" s="261" t="s">
        <v>639</v>
      </c>
      <c r="K447" s="261">
        <v>2017</v>
      </c>
      <c r="L447" s="261" t="s">
        <v>638</v>
      </c>
      <c r="M447" s="261" t="s">
        <v>640</v>
      </c>
    </row>
    <row r="448" spans="1:20">
      <c r="A448" s="261">
        <v>122471</v>
      </c>
      <c r="B448" s="261" t="s">
        <v>2285</v>
      </c>
      <c r="C448" s="261" t="s">
        <v>132</v>
      </c>
      <c r="D448" s="261" t="s">
        <v>480</v>
      </c>
      <c r="E448" s="261" t="s">
        <v>664</v>
      </c>
      <c r="F448" s="261">
        <v>30468</v>
      </c>
      <c r="G448" s="261" t="s">
        <v>3698</v>
      </c>
      <c r="H448" s="261" t="s">
        <v>665</v>
      </c>
      <c r="I448" s="261" t="s">
        <v>3767</v>
      </c>
      <c r="M448" s="261" t="s">
        <v>650</v>
      </c>
      <c r="R448" s="261">
        <v>773</v>
      </c>
      <c r="S448" s="261">
        <v>44167</v>
      </c>
      <c r="T448" s="261">
        <v>26000</v>
      </c>
    </row>
    <row r="449" spans="1:20">
      <c r="A449" s="261">
        <v>122472</v>
      </c>
      <c r="B449" s="261" t="s">
        <v>2286</v>
      </c>
      <c r="C449" s="261" t="s">
        <v>2287</v>
      </c>
      <c r="D449" s="261" t="s">
        <v>363</v>
      </c>
      <c r="E449" s="261" t="s">
        <v>664</v>
      </c>
      <c r="F449" s="261">
        <v>35880</v>
      </c>
      <c r="G449" s="261" t="s">
        <v>638</v>
      </c>
      <c r="H449" s="261" t="s">
        <v>812</v>
      </c>
      <c r="I449" s="261" t="s">
        <v>3767</v>
      </c>
      <c r="J449" s="261" t="s">
        <v>639</v>
      </c>
      <c r="K449" s="261">
        <v>2016</v>
      </c>
      <c r="L449" s="261" t="s">
        <v>638</v>
      </c>
      <c r="M449" s="261" t="s">
        <v>612</v>
      </c>
    </row>
    <row r="450" spans="1:20">
      <c r="A450" s="261">
        <v>122473</v>
      </c>
      <c r="B450" s="261" t="s">
        <v>2288</v>
      </c>
      <c r="C450" s="261" t="s">
        <v>84</v>
      </c>
      <c r="D450" s="261" t="s">
        <v>2289</v>
      </c>
      <c r="E450" s="261" t="s">
        <v>664</v>
      </c>
      <c r="F450" s="261">
        <v>35431</v>
      </c>
      <c r="G450" s="261" t="s">
        <v>638</v>
      </c>
      <c r="H450" s="261" t="s">
        <v>665</v>
      </c>
      <c r="I450" s="261" t="s">
        <v>3767</v>
      </c>
      <c r="J450" s="261" t="s">
        <v>639</v>
      </c>
      <c r="K450" s="261">
        <v>2014</v>
      </c>
      <c r="L450" s="261" t="s">
        <v>638</v>
      </c>
      <c r="M450" s="261" t="s">
        <v>638</v>
      </c>
    </row>
    <row r="451" spans="1:20">
      <c r="A451" s="261">
        <v>122474</v>
      </c>
      <c r="B451" s="261" t="s">
        <v>2290</v>
      </c>
      <c r="C451" s="261" t="s">
        <v>86</v>
      </c>
      <c r="D451" s="261" t="s">
        <v>2291</v>
      </c>
      <c r="E451" s="261" t="s">
        <v>664</v>
      </c>
      <c r="F451" s="261">
        <v>33031</v>
      </c>
      <c r="G451" s="261" t="s">
        <v>696</v>
      </c>
      <c r="H451" s="261" t="s">
        <v>812</v>
      </c>
      <c r="I451" s="261" t="s">
        <v>3767</v>
      </c>
      <c r="J451" s="261" t="s">
        <v>667</v>
      </c>
      <c r="K451" s="261">
        <v>2010</v>
      </c>
      <c r="L451" s="261" t="s">
        <v>638</v>
      </c>
      <c r="M451" s="261" t="s">
        <v>612</v>
      </c>
      <c r="R451" s="261">
        <v>639</v>
      </c>
      <c r="S451" s="261" t="s">
        <v>3826</v>
      </c>
      <c r="T451" s="261">
        <v>15000</v>
      </c>
    </row>
    <row r="452" spans="1:20">
      <c r="A452" s="261">
        <v>122475</v>
      </c>
      <c r="B452" s="261" t="s">
        <v>2292</v>
      </c>
      <c r="C452" s="261" t="s">
        <v>82</v>
      </c>
      <c r="D452" s="261" t="s">
        <v>481</v>
      </c>
      <c r="E452" s="261" t="s">
        <v>663</v>
      </c>
      <c r="F452" s="261">
        <v>35211</v>
      </c>
      <c r="G452" s="261" t="s">
        <v>773</v>
      </c>
      <c r="H452" s="261" t="s">
        <v>665</v>
      </c>
      <c r="I452" s="261" t="s">
        <v>3767</v>
      </c>
      <c r="J452" s="261" t="s">
        <v>639</v>
      </c>
      <c r="K452" s="261">
        <v>2014</v>
      </c>
      <c r="L452" s="261" t="s">
        <v>640</v>
      </c>
      <c r="M452" s="261" t="s">
        <v>640</v>
      </c>
    </row>
    <row r="453" spans="1:20">
      <c r="A453" s="261">
        <v>122476</v>
      </c>
      <c r="B453" s="261" t="s">
        <v>2293</v>
      </c>
      <c r="C453" s="261" t="s">
        <v>1055</v>
      </c>
      <c r="D453" s="261" t="s">
        <v>493</v>
      </c>
      <c r="E453" s="261" t="s">
        <v>663</v>
      </c>
      <c r="F453" s="261">
        <v>35115</v>
      </c>
      <c r="G453" s="261" t="s">
        <v>759</v>
      </c>
      <c r="H453" s="261" t="s">
        <v>665</v>
      </c>
      <c r="I453" s="261" t="s">
        <v>3767</v>
      </c>
      <c r="J453" s="261" t="s">
        <v>639</v>
      </c>
      <c r="K453" s="261">
        <v>2015</v>
      </c>
      <c r="L453" s="261" t="s">
        <v>658</v>
      </c>
      <c r="M453" s="261" t="s">
        <v>658</v>
      </c>
    </row>
    <row r="454" spans="1:20">
      <c r="A454" s="261">
        <v>122477</v>
      </c>
      <c r="B454" s="261" t="s">
        <v>2294</v>
      </c>
      <c r="C454" s="261" t="s">
        <v>907</v>
      </c>
      <c r="D454" s="261" t="s">
        <v>2295</v>
      </c>
      <c r="E454" s="261" t="s">
        <v>664</v>
      </c>
      <c r="F454" s="261">
        <v>32960</v>
      </c>
      <c r="G454" s="261" t="s">
        <v>3699</v>
      </c>
      <c r="H454" s="261" t="s">
        <v>812</v>
      </c>
      <c r="I454" s="261" t="s">
        <v>3767</v>
      </c>
      <c r="J454" s="261" t="s">
        <v>667</v>
      </c>
      <c r="K454" s="261">
        <v>2012</v>
      </c>
      <c r="L454" s="261" t="s">
        <v>658</v>
      </c>
      <c r="M454" s="261" t="s">
        <v>612</v>
      </c>
    </row>
    <row r="455" spans="1:20">
      <c r="A455" s="261">
        <v>122478</v>
      </c>
      <c r="B455" s="261" t="s">
        <v>2296</v>
      </c>
      <c r="C455" s="261" t="s">
        <v>2297</v>
      </c>
      <c r="D455" s="261" t="s">
        <v>934</v>
      </c>
      <c r="E455" s="261" t="s">
        <v>664</v>
      </c>
      <c r="F455" s="261">
        <v>34498</v>
      </c>
      <c r="G455" s="261" t="s">
        <v>3644</v>
      </c>
      <c r="H455" s="261" t="s">
        <v>665</v>
      </c>
      <c r="I455" s="261" t="s">
        <v>3767</v>
      </c>
      <c r="J455" s="261" t="s">
        <v>639</v>
      </c>
      <c r="K455" s="261">
        <v>2012</v>
      </c>
      <c r="L455" s="261" t="s">
        <v>640</v>
      </c>
      <c r="M455" s="261" t="s">
        <v>640</v>
      </c>
    </row>
    <row r="456" spans="1:20">
      <c r="A456" s="261">
        <v>122479</v>
      </c>
      <c r="B456" s="261" t="s">
        <v>2298</v>
      </c>
      <c r="C456" s="261" t="s">
        <v>155</v>
      </c>
      <c r="D456" s="261" t="s">
        <v>2299</v>
      </c>
      <c r="E456" s="261" t="s">
        <v>664</v>
      </c>
      <c r="F456" s="261">
        <v>35431</v>
      </c>
      <c r="G456" s="261" t="s">
        <v>3700</v>
      </c>
      <c r="H456" s="261" t="s">
        <v>665</v>
      </c>
      <c r="I456" s="261" t="s">
        <v>3767</v>
      </c>
      <c r="J456" s="261" t="s">
        <v>639</v>
      </c>
      <c r="K456" s="261">
        <v>2014</v>
      </c>
      <c r="L456" s="261" t="s">
        <v>640</v>
      </c>
      <c r="M456" s="261" t="s">
        <v>640</v>
      </c>
    </row>
    <row r="457" spans="1:20">
      <c r="A457" s="261">
        <v>122480</v>
      </c>
      <c r="B457" s="261" t="s">
        <v>1618</v>
      </c>
      <c r="C457" s="261" t="s">
        <v>87</v>
      </c>
      <c r="D457" s="261" t="s">
        <v>378</v>
      </c>
      <c r="E457" s="261" t="s">
        <v>664</v>
      </c>
      <c r="F457" s="261">
        <v>35766</v>
      </c>
      <c r="G457" s="261" t="s">
        <v>3586</v>
      </c>
      <c r="H457" s="261" t="s">
        <v>665</v>
      </c>
      <c r="I457" s="261" t="s">
        <v>3767</v>
      </c>
      <c r="J457" s="261" t="s">
        <v>667</v>
      </c>
      <c r="K457" s="261">
        <v>2016</v>
      </c>
      <c r="L457" s="261" t="s">
        <v>640</v>
      </c>
      <c r="M457" s="261" t="s">
        <v>640</v>
      </c>
    </row>
    <row r="458" spans="1:20">
      <c r="A458" s="261">
        <v>122481</v>
      </c>
      <c r="B458" s="261" t="s">
        <v>2300</v>
      </c>
      <c r="C458" s="261" t="s">
        <v>258</v>
      </c>
      <c r="D458" s="261" t="s">
        <v>2301</v>
      </c>
      <c r="E458" s="261" t="s">
        <v>663</v>
      </c>
      <c r="F458" s="261">
        <v>27270</v>
      </c>
      <c r="G458" s="261" t="s">
        <v>3701</v>
      </c>
      <c r="H458" s="261" t="s">
        <v>665</v>
      </c>
      <c r="I458" s="261" t="s">
        <v>3767</v>
      </c>
      <c r="J458" s="261" t="s">
        <v>639</v>
      </c>
      <c r="K458" s="261">
        <v>1993</v>
      </c>
      <c r="L458" s="261" t="s">
        <v>638</v>
      </c>
      <c r="M458" s="261" t="s">
        <v>657</v>
      </c>
    </row>
    <row r="459" spans="1:20">
      <c r="A459" s="261">
        <v>122482</v>
      </c>
      <c r="B459" s="261" t="s">
        <v>2302</v>
      </c>
      <c r="C459" s="261" t="s">
        <v>851</v>
      </c>
      <c r="D459" s="261" t="s">
        <v>2264</v>
      </c>
      <c r="E459" s="261" t="s">
        <v>664</v>
      </c>
      <c r="F459" s="261">
        <v>35157</v>
      </c>
      <c r="G459" s="261" t="s">
        <v>3694</v>
      </c>
      <c r="H459" s="261" t="s">
        <v>665</v>
      </c>
      <c r="I459" s="261" t="s">
        <v>3767</v>
      </c>
      <c r="J459" s="261" t="s">
        <v>639</v>
      </c>
      <c r="K459" s="261">
        <v>2014</v>
      </c>
      <c r="L459" s="261" t="s">
        <v>658</v>
      </c>
      <c r="M459" s="261" t="s">
        <v>658</v>
      </c>
    </row>
    <row r="460" spans="1:20">
      <c r="A460" s="261">
        <v>122483</v>
      </c>
      <c r="B460" s="261" t="s">
        <v>2303</v>
      </c>
      <c r="C460" s="261" t="s">
        <v>136</v>
      </c>
      <c r="D460" s="261" t="s">
        <v>843</v>
      </c>
      <c r="E460" s="261" t="s">
        <v>664</v>
      </c>
      <c r="F460" s="261">
        <v>36161</v>
      </c>
      <c r="G460" s="261" t="s">
        <v>3533</v>
      </c>
      <c r="H460" s="261" t="s">
        <v>665</v>
      </c>
      <c r="I460" s="261" t="s">
        <v>3767</v>
      </c>
      <c r="J460" s="261" t="s">
        <v>639</v>
      </c>
      <c r="K460" s="261">
        <v>2016</v>
      </c>
      <c r="L460" s="261" t="s">
        <v>662</v>
      </c>
      <c r="M460" s="261" t="s">
        <v>662</v>
      </c>
    </row>
    <row r="461" spans="1:20">
      <c r="A461" s="261">
        <v>122484</v>
      </c>
      <c r="B461" s="261" t="s">
        <v>2304</v>
      </c>
      <c r="C461" s="261" t="s">
        <v>1923</v>
      </c>
      <c r="D461" s="261" t="s">
        <v>363</v>
      </c>
      <c r="E461" s="261" t="s">
        <v>664</v>
      </c>
      <c r="F461" s="261">
        <v>32728</v>
      </c>
      <c r="G461" s="261" t="s">
        <v>3702</v>
      </c>
      <c r="H461" s="261" t="s">
        <v>665</v>
      </c>
      <c r="I461" s="261" t="s">
        <v>3767</v>
      </c>
      <c r="J461" s="261" t="s">
        <v>667</v>
      </c>
      <c r="K461" s="261">
        <v>2008</v>
      </c>
      <c r="L461" s="261" t="s">
        <v>640</v>
      </c>
      <c r="M461" s="261" t="s">
        <v>638</v>
      </c>
    </row>
    <row r="462" spans="1:20">
      <c r="A462" s="261">
        <v>122485</v>
      </c>
      <c r="B462" s="261" t="s">
        <v>2305</v>
      </c>
      <c r="C462" s="261" t="s">
        <v>87</v>
      </c>
      <c r="D462" s="261" t="s">
        <v>367</v>
      </c>
      <c r="E462" s="261" t="s">
        <v>664</v>
      </c>
      <c r="F462" s="261">
        <v>30227</v>
      </c>
      <c r="G462" s="261" t="s">
        <v>735</v>
      </c>
      <c r="H462" s="261" t="s">
        <v>665</v>
      </c>
      <c r="I462" s="261" t="s">
        <v>3767</v>
      </c>
      <c r="J462" s="261" t="s">
        <v>667</v>
      </c>
      <c r="K462" s="261">
        <v>2008</v>
      </c>
      <c r="L462" s="261" t="s">
        <v>638</v>
      </c>
      <c r="M462" s="261" t="s">
        <v>640</v>
      </c>
      <c r="R462" s="261">
        <v>651</v>
      </c>
      <c r="S462" s="261">
        <v>43863</v>
      </c>
      <c r="T462" s="261">
        <v>12000</v>
      </c>
    </row>
    <row r="463" spans="1:20">
      <c r="A463" s="261">
        <v>122486</v>
      </c>
      <c r="B463" s="261" t="s">
        <v>2306</v>
      </c>
      <c r="C463" s="261" t="s">
        <v>261</v>
      </c>
      <c r="D463" s="261" t="s">
        <v>342</v>
      </c>
      <c r="E463" s="261" t="s">
        <v>664</v>
      </c>
      <c r="F463" s="261">
        <v>35925</v>
      </c>
      <c r="G463" s="261" t="s">
        <v>638</v>
      </c>
      <c r="H463" s="261" t="s">
        <v>665</v>
      </c>
      <c r="I463" s="261" t="s">
        <v>3767</v>
      </c>
      <c r="J463" s="261" t="s">
        <v>667</v>
      </c>
      <c r="K463" s="261">
        <v>2016</v>
      </c>
      <c r="L463" s="261" t="s">
        <v>640</v>
      </c>
      <c r="M463" s="261" t="s">
        <v>638</v>
      </c>
    </row>
    <row r="464" spans="1:20">
      <c r="A464" s="261">
        <v>122487</v>
      </c>
      <c r="B464" s="261" t="s">
        <v>1022</v>
      </c>
      <c r="C464" s="261" t="s">
        <v>2307</v>
      </c>
      <c r="D464" s="261" t="s">
        <v>1107</v>
      </c>
      <c r="E464" s="261" t="s">
        <v>664</v>
      </c>
      <c r="F464" s="261">
        <v>32893</v>
      </c>
      <c r="G464" s="261" t="s">
        <v>3676</v>
      </c>
      <c r="H464" s="261" t="s">
        <v>665</v>
      </c>
      <c r="I464" s="261" t="s">
        <v>3767</v>
      </c>
      <c r="J464" s="261" t="s">
        <v>3766</v>
      </c>
      <c r="K464" s="261">
        <v>2011</v>
      </c>
      <c r="L464" s="261" t="s">
        <v>661</v>
      </c>
      <c r="M464" s="261" t="s">
        <v>661</v>
      </c>
    </row>
    <row r="465" spans="1:13">
      <c r="A465" s="261">
        <v>122488</v>
      </c>
      <c r="B465" s="261" t="s">
        <v>2308</v>
      </c>
      <c r="C465" s="261" t="s">
        <v>183</v>
      </c>
      <c r="D465" s="261" t="s">
        <v>342</v>
      </c>
      <c r="E465" s="261" t="s">
        <v>664</v>
      </c>
      <c r="F465" s="261">
        <v>33239</v>
      </c>
      <c r="G465" s="261" t="s">
        <v>638</v>
      </c>
      <c r="H465" s="261" t="s">
        <v>665</v>
      </c>
      <c r="I465" s="261" t="s">
        <v>3767</v>
      </c>
      <c r="J465" s="261" t="s">
        <v>639</v>
      </c>
      <c r="K465" s="261">
        <v>2008</v>
      </c>
      <c r="L465" s="261" t="s">
        <v>638</v>
      </c>
      <c r="M465" s="261" t="s">
        <v>638</v>
      </c>
    </row>
    <row r="466" spans="1:13">
      <c r="A466" s="261">
        <v>122489</v>
      </c>
      <c r="B466" s="261" t="s">
        <v>2309</v>
      </c>
      <c r="C466" s="261" t="s">
        <v>84</v>
      </c>
      <c r="D466" s="261" t="s">
        <v>848</v>
      </c>
      <c r="E466" s="261" t="s">
        <v>664</v>
      </c>
      <c r="F466" s="261">
        <v>34675</v>
      </c>
      <c r="G466" s="261" t="s">
        <v>3703</v>
      </c>
      <c r="H466" s="261" t="s">
        <v>665</v>
      </c>
      <c r="I466" s="261" t="s">
        <v>3767</v>
      </c>
      <c r="J466" s="261" t="s">
        <v>639</v>
      </c>
      <c r="K466" s="261">
        <v>2013</v>
      </c>
      <c r="L466" s="261" t="s">
        <v>640</v>
      </c>
      <c r="M466" s="261" t="s">
        <v>640</v>
      </c>
    </row>
    <row r="467" spans="1:13">
      <c r="A467" s="261">
        <v>122490</v>
      </c>
      <c r="B467" s="261" t="s">
        <v>2310</v>
      </c>
      <c r="C467" s="261" t="s">
        <v>84</v>
      </c>
      <c r="D467" s="261" t="s">
        <v>426</v>
      </c>
      <c r="E467" s="261" t="s">
        <v>663</v>
      </c>
      <c r="F467" s="261">
        <v>34700</v>
      </c>
      <c r="G467" s="261" t="s">
        <v>697</v>
      </c>
      <c r="H467" s="261" t="s">
        <v>665</v>
      </c>
      <c r="I467" s="261" t="s">
        <v>3767</v>
      </c>
      <c r="J467" s="261" t="s">
        <v>667</v>
      </c>
      <c r="K467" s="261">
        <v>2013</v>
      </c>
      <c r="L467" s="261" t="s">
        <v>649</v>
      </c>
      <c r="M467" s="261" t="s">
        <v>649</v>
      </c>
    </row>
    <row r="468" spans="1:13">
      <c r="A468" s="261">
        <v>122491</v>
      </c>
      <c r="B468" s="261" t="s">
        <v>2311</v>
      </c>
      <c r="C468" s="261" t="s">
        <v>185</v>
      </c>
      <c r="D468" s="261" t="s">
        <v>348</v>
      </c>
      <c r="E468" s="261" t="s">
        <v>664</v>
      </c>
      <c r="F468" s="261">
        <v>34171</v>
      </c>
      <c r="G468" s="261" t="s">
        <v>638</v>
      </c>
      <c r="H468" s="261" t="s">
        <v>665</v>
      </c>
      <c r="I468" s="261" t="s">
        <v>3767</v>
      </c>
      <c r="J468" s="261" t="s">
        <v>667</v>
      </c>
      <c r="K468" s="261">
        <v>2011</v>
      </c>
      <c r="L468" s="261" t="s">
        <v>658</v>
      </c>
      <c r="M468" s="261" t="s">
        <v>658</v>
      </c>
    </row>
    <row r="469" spans="1:13">
      <c r="A469" s="261">
        <v>122492</v>
      </c>
      <c r="B469" s="261" t="s">
        <v>2312</v>
      </c>
      <c r="C469" s="261" t="s">
        <v>2313</v>
      </c>
      <c r="D469" s="261" t="s">
        <v>405</v>
      </c>
      <c r="E469" s="261" t="s">
        <v>664</v>
      </c>
      <c r="F469" s="261">
        <v>30827</v>
      </c>
      <c r="G469" s="261" t="s">
        <v>650</v>
      </c>
      <c r="H469" s="261" t="s">
        <v>665</v>
      </c>
      <c r="I469" s="261" t="s">
        <v>3767</v>
      </c>
      <c r="J469" s="261" t="s">
        <v>667</v>
      </c>
      <c r="K469" s="261">
        <v>2002</v>
      </c>
      <c r="L469" s="261" t="s">
        <v>650</v>
      </c>
      <c r="M469" s="261" t="s">
        <v>649</v>
      </c>
    </row>
    <row r="470" spans="1:13">
      <c r="A470" s="261">
        <v>122493</v>
      </c>
      <c r="B470" s="261" t="s">
        <v>2314</v>
      </c>
      <c r="C470" s="261" t="s">
        <v>107</v>
      </c>
      <c r="D470" s="261" t="s">
        <v>2315</v>
      </c>
      <c r="E470" s="261" t="s">
        <v>664</v>
      </c>
      <c r="F470" s="261">
        <v>34700</v>
      </c>
      <c r="G470" s="261" t="s">
        <v>638</v>
      </c>
      <c r="H470" s="261" t="s">
        <v>665</v>
      </c>
      <c r="I470" s="261" t="s">
        <v>3767</v>
      </c>
      <c r="J470" s="261" t="s">
        <v>639</v>
      </c>
      <c r="K470" s="261">
        <v>2014</v>
      </c>
      <c r="L470" s="261" t="s">
        <v>813</v>
      </c>
      <c r="M470" s="261" t="s">
        <v>638</v>
      </c>
    </row>
    <row r="471" spans="1:13">
      <c r="A471" s="261">
        <v>122494</v>
      </c>
      <c r="B471" s="261" t="s">
        <v>2316</v>
      </c>
      <c r="C471" s="261" t="s">
        <v>84</v>
      </c>
      <c r="D471" s="261" t="s">
        <v>1937</v>
      </c>
      <c r="E471" s="261" t="s">
        <v>664</v>
      </c>
      <c r="F471" s="261">
        <v>35578</v>
      </c>
      <c r="G471" s="261" t="s">
        <v>712</v>
      </c>
      <c r="H471" s="261" t="s">
        <v>665</v>
      </c>
      <c r="I471" s="261" t="s">
        <v>3767</v>
      </c>
      <c r="J471" s="261" t="s">
        <v>639</v>
      </c>
      <c r="K471" s="261">
        <v>2015</v>
      </c>
      <c r="L471" s="261" t="s">
        <v>813</v>
      </c>
      <c r="M471" s="261" t="s">
        <v>640</v>
      </c>
    </row>
    <row r="472" spans="1:13">
      <c r="A472" s="261">
        <v>122495</v>
      </c>
      <c r="B472" s="261" t="s">
        <v>2317</v>
      </c>
      <c r="C472" s="261" t="s">
        <v>2318</v>
      </c>
      <c r="D472" s="261" t="s">
        <v>418</v>
      </c>
      <c r="E472" s="261" t="s">
        <v>664</v>
      </c>
      <c r="F472" s="261">
        <v>35029</v>
      </c>
      <c r="G472" s="261" t="s">
        <v>807</v>
      </c>
      <c r="H472" s="261" t="s">
        <v>812</v>
      </c>
      <c r="I472" s="261" t="s">
        <v>3767</v>
      </c>
      <c r="J472" s="261" t="s">
        <v>667</v>
      </c>
      <c r="K472" s="261">
        <v>2014</v>
      </c>
      <c r="L472" s="261" t="s">
        <v>640</v>
      </c>
      <c r="M472" s="261" t="s">
        <v>612</v>
      </c>
    </row>
    <row r="473" spans="1:13">
      <c r="A473" s="261">
        <v>122496</v>
      </c>
      <c r="B473" s="261" t="s">
        <v>2319</v>
      </c>
      <c r="C473" s="261" t="s">
        <v>78</v>
      </c>
      <c r="D473" s="261" t="s">
        <v>366</v>
      </c>
      <c r="E473" s="261" t="s">
        <v>664</v>
      </c>
      <c r="F473" s="261">
        <v>35665</v>
      </c>
      <c r="G473" s="261" t="s">
        <v>3704</v>
      </c>
      <c r="H473" s="261" t="s">
        <v>665</v>
      </c>
      <c r="I473" s="261" t="s">
        <v>3767</v>
      </c>
      <c r="J473" s="261" t="s">
        <v>667</v>
      </c>
      <c r="K473" s="261">
        <v>2016</v>
      </c>
      <c r="L473" s="261" t="s">
        <v>638</v>
      </c>
      <c r="M473" s="261" t="s">
        <v>661</v>
      </c>
    </row>
    <row r="474" spans="1:13">
      <c r="A474" s="261">
        <v>122497</v>
      </c>
      <c r="B474" s="261" t="s">
        <v>2320</v>
      </c>
      <c r="C474" s="261" t="s">
        <v>125</v>
      </c>
      <c r="D474" s="261" t="s">
        <v>363</v>
      </c>
      <c r="E474" s="261" t="s">
        <v>664</v>
      </c>
      <c r="F474" s="261">
        <v>34446</v>
      </c>
      <c r="G474" s="261" t="s">
        <v>803</v>
      </c>
      <c r="H474" s="261" t="s">
        <v>665</v>
      </c>
      <c r="I474" s="261" t="s">
        <v>3767</v>
      </c>
      <c r="J474" s="261" t="s">
        <v>639</v>
      </c>
      <c r="K474" s="261">
        <v>2012</v>
      </c>
      <c r="L474" s="261" t="s">
        <v>658</v>
      </c>
      <c r="M474" s="261" t="s">
        <v>658</v>
      </c>
    </row>
    <row r="475" spans="1:13">
      <c r="A475" s="261">
        <v>122498</v>
      </c>
      <c r="B475" s="261" t="s">
        <v>2321</v>
      </c>
      <c r="C475" s="261" t="s">
        <v>912</v>
      </c>
      <c r="D475" s="261" t="s">
        <v>343</v>
      </c>
      <c r="E475" s="261" t="s">
        <v>664</v>
      </c>
      <c r="F475" s="261">
        <v>32747</v>
      </c>
      <c r="G475" s="261" t="s">
        <v>638</v>
      </c>
      <c r="H475" s="261" t="s">
        <v>665</v>
      </c>
      <c r="I475" s="261" t="s">
        <v>3767</v>
      </c>
      <c r="J475" s="261" t="s">
        <v>667</v>
      </c>
      <c r="K475" s="261">
        <v>2007</v>
      </c>
      <c r="L475" s="261" t="s">
        <v>638</v>
      </c>
      <c r="M475" s="261" t="s">
        <v>658</v>
      </c>
    </row>
    <row r="476" spans="1:13">
      <c r="A476" s="261">
        <v>122499</v>
      </c>
      <c r="B476" s="261" t="s">
        <v>2322</v>
      </c>
      <c r="C476" s="261" t="s">
        <v>2323</v>
      </c>
      <c r="D476" s="261" t="s">
        <v>2324</v>
      </c>
      <c r="E476" s="261" t="s">
        <v>664</v>
      </c>
      <c r="F476" s="261">
        <v>34934</v>
      </c>
      <c r="G476" s="261" t="s">
        <v>708</v>
      </c>
      <c r="H476" s="261" t="s">
        <v>665</v>
      </c>
      <c r="I476" s="261" t="s">
        <v>3767</v>
      </c>
      <c r="J476" s="261" t="s">
        <v>639</v>
      </c>
      <c r="K476" s="261">
        <v>2013</v>
      </c>
      <c r="L476" s="261" t="s">
        <v>640</v>
      </c>
      <c r="M476" s="261" t="s">
        <v>640</v>
      </c>
    </row>
    <row r="477" spans="1:13">
      <c r="A477" s="261">
        <v>122500</v>
      </c>
      <c r="B477" s="261" t="s">
        <v>619</v>
      </c>
      <c r="C477" s="261" t="s">
        <v>85</v>
      </c>
      <c r="D477" s="261" t="s">
        <v>389</v>
      </c>
      <c r="E477" s="261" t="s">
        <v>664</v>
      </c>
      <c r="F477" s="261">
        <v>35230</v>
      </c>
      <c r="G477" s="261" t="s">
        <v>638</v>
      </c>
      <c r="H477" s="261" t="s">
        <v>665</v>
      </c>
      <c r="I477" s="261" t="s">
        <v>3767</v>
      </c>
      <c r="J477" s="261" t="s">
        <v>639</v>
      </c>
      <c r="K477" s="261">
        <v>2017</v>
      </c>
      <c r="L477" s="261" t="s">
        <v>640</v>
      </c>
      <c r="M477" s="261" t="s">
        <v>640</v>
      </c>
    </row>
    <row r="478" spans="1:13">
      <c r="A478" s="261">
        <v>122501</v>
      </c>
      <c r="B478" s="261" t="s">
        <v>2325</v>
      </c>
      <c r="C478" s="261" t="s">
        <v>170</v>
      </c>
      <c r="D478" s="261" t="s">
        <v>526</v>
      </c>
      <c r="E478" s="261" t="s">
        <v>664</v>
      </c>
      <c r="F478" s="261">
        <v>36337</v>
      </c>
      <c r="G478" s="261" t="s">
        <v>657</v>
      </c>
      <c r="H478" s="261" t="s">
        <v>665</v>
      </c>
      <c r="I478" s="261" t="s">
        <v>3767</v>
      </c>
      <c r="J478" s="261" t="s">
        <v>639</v>
      </c>
      <c r="K478" s="261">
        <v>2017</v>
      </c>
      <c r="L478" s="261" t="s">
        <v>657</v>
      </c>
      <c r="M478" s="261" t="s">
        <v>657</v>
      </c>
    </row>
    <row r="479" spans="1:13">
      <c r="A479" s="261">
        <v>122502</v>
      </c>
      <c r="B479" s="261" t="s">
        <v>2326</v>
      </c>
      <c r="C479" s="261" t="s">
        <v>84</v>
      </c>
      <c r="D479" s="261" t="s">
        <v>436</v>
      </c>
      <c r="E479" s="261" t="s">
        <v>664</v>
      </c>
      <c r="F479" s="261">
        <v>34763</v>
      </c>
      <c r="G479" s="261" t="s">
        <v>3705</v>
      </c>
      <c r="H479" s="261" t="s">
        <v>665</v>
      </c>
      <c r="I479" s="261" t="s">
        <v>3767</v>
      </c>
      <c r="J479" s="261" t="s">
        <v>639</v>
      </c>
      <c r="K479" s="261">
        <v>2013</v>
      </c>
      <c r="L479" s="261" t="s">
        <v>640</v>
      </c>
      <c r="M479" s="261" t="s">
        <v>640</v>
      </c>
    </row>
    <row r="480" spans="1:13">
      <c r="A480" s="261">
        <v>122503</v>
      </c>
      <c r="B480" s="261" t="s">
        <v>2327</v>
      </c>
      <c r="C480" s="261" t="s">
        <v>86</v>
      </c>
      <c r="D480" s="261" t="s">
        <v>974</v>
      </c>
      <c r="E480" s="261" t="s">
        <v>664</v>
      </c>
      <c r="F480" s="261">
        <v>33609</v>
      </c>
      <c r="G480" s="261" t="s">
        <v>638</v>
      </c>
      <c r="H480" s="261" t="s">
        <v>665</v>
      </c>
      <c r="I480" s="261" t="s">
        <v>3767</v>
      </c>
      <c r="J480" s="261" t="s">
        <v>639</v>
      </c>
      <c r="K480" s="261">
        <v>2010</v>
      </c>
      <c r="L480" s="261" t="s">
        <v>638</v>
      </c>
      <c r="M480" s="261" t="s">
        <v>650</v>
      </c>
    </row>
    <row r="481" spans="1:13">
      <c r="A481" s="261">
        <v>122504</v>
      </c>
      <c r="B481" s="261" t="s">
        <v>2328</v>
      </c>
      <c r="C481" s="261" t="s">
        <v>2329</v>
      </c>
      <c r="D481" s="261" t="s">
        <v>563</v>
      </c>
      <c r="E481" s="261" t="s">
        <v>664</v>
      </c>
      <c r="F481" s="261">
        <v>36462</v>
      </c>
      <c r="G481" s="261" t="s">
        <v>712</v>
      </c>
      <c r="H481" s="261" t="s">
        <v>665</v>
      </c>
      <c r="I481" s="261" t="s">
        <v>3767</v>
      </c>
      <c r="J481" s="261" t="s">
        <v>639</v>
      </c>
      <c r="K481" s="261">
        <v>2017</v>
      </c>
      <c r="L481" s="261" t="s">
        <v>813</v>
      </c>
      <c r="M481" s="261" t="s">
        <v>640</v>
      </c>
    </row>
    <row r="482" spans="1:13">
      <c r="A482" s="261">
        <v>122505</v>
      </c>
      <c r="B482" s="261" t="s">
        <v>2330</v>
      </c>
      <c r="C482" s="261" t="s">
        <v>86</v>
      </c>
      <c r="D482" s="261" t="s">
        <v>2040</v>
      </c>
      <c r="E482" s="261" t="s">
        <v>663</v>
      </c>
      <c r="F482" s="261">
        <v>34988</v>
      </c>
      <c r="G482" s="261" t="s">
        <v>652</v>
      </c>
      <c r="H482" s="261" t="s">
        <v>665</v>
      </c>
      <c r="I482" s="261" t="s">
        <v>3767</v>
      </c>
      <c r="J482" s="261" t="s">
        <v>639</v>
      </c>
      <c r="K482" s="261">
        <v>2013</v>
      </c>
      <c r="L482" s="261" t="s">
        <v>638</v>
      </c>
      <c r="M482" s="261" t="s">
        <v>652</v>
      </c>
    </row>
    <row r="483" spans="1:13">
      <c r="A483" s="261">
        <v>122506</v>
      </c>
      <c r="B483" s="261" t="s">
        <v>2331</v>
      </c>
      <c r="C483" s="261" t="s">
        <v>243</v>
      </c>
      <c r="D483" s="261" t="s">
        <v>2332</v>
      </c>
      <c r="E483" s="261" t="s">
        <v>664</v>
      </c>
      <c r="F483" s="261">
        <v>36161</v>
      </c>
      <c r="G483" s="261" t="s">
        <v>3660</v>
      </c>
      <c r="H483" s="261" t="s">
        <v>665</v>
      </c>
      <c r="I483" s="261" t="s">
        <v>3767</v>
      </c>
      <c r="J483" s="261" t="s">
        <v>639</v>
      </c>
      <c r="K483" s="261">
        <v>2016</v>
      </c>
      <c r="L483" s="261" t="s">
        <v>657</v>
      </c>
      <c r="M483" s="261" t="s">
        <v>657</v>
      </c>
    </row>
    <row r="484" spans="1:13">
      <c r="A484" s="261">
        <v>122507</v>
      </c>
      <c r="B484" s="261" t="s">
        <v>2333</v>
      </c>
      <c r="C484" s="261" t="s">
        <v>82</v>
      </c>
      <c r="D484" s="261" t="s">
        <v>432</v>
      </c>
      <c r="E484" s="261" t="s">
        <v>664</v>
      </c>
      <c r="F484" s="261">
        <v>36370</v>
      </c>
      <c r="G484" s="261" t="s">
        <v>638</v>
      </c>
      <c r="H484" s="261" t="s">
        <v>665</v>
      </c>
      <c r="I484" s="261" t="s">
        <v>3767</v>
      </c>
      <c r="J484" s="261" t="s">
        <v>639</v>
      </c>
      <c r="K484" s="261">
        <v>2017</v>
      </c>
      <c r="L484" s="261" t="s">
        <v>638</v>
      </c>
      <c r="M484" s="261" t="s">
        <v>638</v>
      </c>
    </row>
    <row r="485" spans="1:13">
      <c r="A485" s="261">
        <v>122508</v>
      </c>
      <c r="B485" s="261" t="s">
        <v>2334</v>
      </c>
      <c r="C485" s="261" t="s">
        <v>86</v>
      </c>
      <c r="D485" s="261" t="s">
        <v>2335</v>
      </c>
      <c r="E485" s="261" t="s">
        <v>664</v>
      </c>
      <c r="F485" s="261">
        <v>35421</v>
      </c>
      <c r="G485" s="261" t="s">
        <v>3706</v>
      </c>
      <c r="H485" s="261" t="s">
        <v>665</v>
      </c>
      <c r="I485" s="261" t="s">
        <v>3767</v>
      </c>
      <c r="J485" s="261" t="s">
        <v>639</v>
      </c>
      <c r="K485" s="261">
        <v>2015</v>
      </c>
      <c r="L485" s="261" t="s">
        <v>640</v>
      </c>
      <c r="M485" s="261" t="s">
        <v>640</v>
      </c>
    </row>
    <row r="486" spans="1:13">
      <c r="A486" s="261">
        <v>122509</v>
      </c>
      <c r="B486" s="261" t="s">
        <v>2336</v>
      </c>
      <c r="C486" s="261" t="s">
        <v>2337</v>
      </c>
      <c r="D486" s="261" t="s">
        <v>392</v>
      </c>
      <c r="E486" s="261" t="s">
        <v>664</v>
      </c>
      <c r="F486" s="261">
        <v>32523</v>
      </c>
      <c r="G486" s="261" t="s">
        <v>754</v>
      </c>
      <c r="H486" s="261" t="s">
        <v>665</v>
      </c>
      <c r="I486" s="261" t="s">
        <v>3767</v>
      </c>
      <c r="J486" s="261" t="s">
        <v>639</v>
      </c>
      <c r="K486" s="261">
        <v>2007</v>
      </c>
      <c r="L486" s="261" t="s">
        <v>640</v>
      </c>
      <c r="M486" s="261" t="s">
        <v>640</v>
      </c>
    </row>
    <row r="487" spans="1:13">
      <c r="A487" s="261">
        <v>122510</v>
      </c>
      <c r="B487" s="261" t="s">
        <v>2338</v>
      </c>
      <c r="C487" s="261" t="s">
        <v>84</v>
      </c>
      <c r="D487" s="261" t="s">
        <v>2339</v>
      </c>
      <c r="E487" s="261" t="s">
        <v>664</v>
      </c>
      <c r="F487" s="261">
        <v>34701</v>
      </c>
      <c r="G487" s="261" t="s">
        <v>3707</v>
      </c>
      <c r="H487" s="261" t="s">
        <v>665</v>
      </c>
      <c r="I487" s="261" t="s">
        <v>3767</v>
      </c>
      <c r="J487" s="261" t="s">
        <v>639</v>
      </c>
      <c r="K487" s="261">
        <v>2015</v>
      </c>
      <c r="L487" s="261" t="s">
        <v>640</v>
      </c>
      <c r="M487" s="261" t="s">
        <v>640</v>
      </c>
    </row>
    <row r="488" spans="1:13">
      <c r="A488" s="261">
        <v>122511</v>
      </c>
      <c r="B488" s="261" t="s">
        <v>2340</v>
      </c>
      <c r="C488" s="261" t="s">
        <v>235</v>
      </c>
      <c r="D488" s="261" t="s">
        <v>503</v>
      </c>
      <c r="E488" s="261" t="s">
        <v>664</v>
      </c>
      <c r="F488" s="261">
        <v>35719</v>
      </c>
      <c r="G488" s="261" t="s">
        <v>3542</v>
      </c>
      <c r="H488" s="261" t="s">
        <v>665</v>
      </c>
      <c r="I488" s="261" t="s">
        <v>3767</v>
      </c>
      <c r="J488" s="261" t="s">
        <v>639</v>
      </c>
      <c r="K488" s="261">
        <v>2015</v>
      </c>
      <c r="L488" s="261" t="s">
        <v>813</v>
      </c>
      <c r="M488" s="261" t="s">
        <v>658</v>
      </c>
    </row>
    <row r="489" spans="1:13">
      <c r="A489" s="261">
        <v>122512</v>
      </c>
      <c r="B489" s="261" t="s">
        <v>2341</v>
      </c>
      <c r="C489" s="261" t="s">
        <v>914</v>
      </c>
      <c r="D489" s="261" t="s">
        <v>2342</v>
      </c>
      <c r="E489" s="261" t="s">
        <v>664</v>
      </c>
      <c r="F489" s="261">
        <v>34125</v>
      </c>
      <c r="G489" s="261" t="s">
        <v>3708</v>
      </c>
      <c r="H489" s="261" t="s">
        <v>665</v>
      </c>
      <c r="I489" s="261" t="s">
        <v>3767</v>
      </c>
      <c r="J489" s="261" t="s">
        <v>667</v>
      </c>
      <c r="K489" s="261">
        <v>2015</v>
      </c>
      <c r="L489" s="261" t="s">
        <v>647</v>
      </c>
      <c r="M489" s="261" t="s">
        <v>647</v>
      </c>
    </row>
    <row r="490" spans="1:13">
      <c r="A490" s="261">
        <v>122513</v>
      </c>
      <c r="B490" s="261" t="s">
        <v>2343</v>
      </c>
      <c r="C490" s="261" t="s">
        <v>132</v>
      </c>
      <c r="D490" s="261" t="s">
        <v>442</v>
      </c>
      <c r="E490" s="261" t="s">
        <v>664</v>
      </c>
      <c r="F490" s="261">
        <v>31824</v>
      </c>
      <c r="G490" s="261" t="s">
        <v>787</v>
      </c>
      <c r="H490" s="261" t="s">
        <v>665</v>
      </c>
      <c r="I490" s="261" t="s">
        <v>3767</v>
      </c>
      <c r="J490" s="261" t="s">
        <v>639</v>
      </c>
      <c r="K490" s="261">
        <v>2005</v>
      </c>
      <c r="L490" s="261" t="s">
        <v>659</v>
      </c>
      <c r="M490" s="261" t="s">
        <v>659</v>
      </c>
    </row>
    <row r="491" spans="1:13">
      <c r="A491" s="261">
        <v>122514</v>
      </c>
      <c r="B491" s="261" t="s">
        <v>2344</v>
      </c>
      <c r="C491" s="261" t="s">
        <v>83</v>
      </c>
      <c r="D491" s="261" t="s">
        <v>373</v>
      </c>
      <c r="E491" s="261" t="s">
        <v>664</v>
      </c>
      <c r="F491" s="261">
        <v>34839</v>
      </c>
      <c r="G491" s="261" t="s">
        <v>698</v>
      </c>
      <c r="H491" s="261" t="s">
        <v>665</v>
      </c>
      <c r="I491" s="261" t="s">
        <v>3767</v>
      </c>
      <c r="J491" s="261" t="s">
        <v>667</v>
      </c>
      <c r="K491" s="261">
        <v>2013</v>
      </c>
      <c r="L491" s="261" t="s">
        <v>640</v>
      </c>
      <c r="M491" s="261" t="s">
        <v>640</v>
      </c>
    </row>
    <row r="492" spans="1:13">
      <c r="A492" s="261">
        <v>122515</v>
      </c>
      <c r="B492" s="261" t="s">
        <v>2345</v>
      </c>
      <c r="C492" s="261" t="s">
        <v>259</v>
      </c>
      <c r="D492" s="261" t="s">
        <v>444</v>
      </c>
      <c r="E492" s="261" t="s">
        <v>664</v>
      </c>
      <c r="F492" s="261">
        <v>34504</v>
      </c>
      <c r="G492" s="261" t="s">
        <v>638</v>
      </c>
      <c r="H492" s="261" t="s">
        <v>665</v>
      </c>
      <c r="I492" s="261" t="s">
        <v>3767</v>
      </c>
      <c r="J492" s="261" t="s">
        <v>639</v>
      </c>
      <c r="K492" s="261">
        <v>2013</v>
      </c>
      <c r="L492" s="261" t="s">
        <v>638</v>
      </c>
      <c r="M492" s="261" t="s">
        <v>638</v>
      </c>
    </row>
    <row r="493" spans="1:13">
      <c r="A493" s="261">
        <v>122516</v>
      </c>
      <c r="B493" s="261" t="s">
        <v>2346</v>
      </c>
      <c r="C493" s="261" t="s">
        <v>93</v>
      </c>
      <c r="D493" s="261" t="s">
        <v>2347</v>
      </c>
      <c r="E493" s="261" t="s">
        <v>664</v>
      </c>
      <c r="F493" s="261">
        <v>31291</v>
      </c>
      <c r="G493" s="261" t="s">
        <v>741</v>
      </c>
      <c r="H493" s="261" t="s">
        <v>665</v>
      </c>
      <c r="I493" s="261" t="s">
        <v>3767</v>
      </c>
      <c r="J493" s="261" t="s">
        <v>667</v>
      </c>
      <c r="K493" s="261">
        <v>2003</v>
      </c>
      <c r="L493" s="261" t="s">
        <v>640</v>
      </c>
      <c r="M493" s="261" t="s">
        <v>640</v>
      </c>
    </row>
    <row r="494" spans="1:13">
      <c r="A494" s="261">
        <v>122517</v>
      </c>
      <c r="B494" s="261" t="s">
        <v>2348</v>
      </c>
      <c r="C494" s="261" t="s">
        <v>218</v>
      </c>
      <c r="D494" s="261" t="s">
        <v>345</v>
      </c>
      <c r="E494" s="261" t="s">
        <v>664</v>
      </c>
      <c r="F494" s="261">
        <v>35813</v>
      </c>
      <c r="G494" s="261" t="s">
        <v>3709</v>
      </c>
      <c r="H494" s="261" t="s">
        <v>665</v>
      </c>
      <c r="I494" s="261" t="s">
        <v>3767</v>
      </c>
      <c r="J494" s="261" t="s">
        <v>639</v>
      </c>
      <c r="K494" s="261">
        <v>2015</v>
      </c>
      <c r="L494" s="261" t="s">
        <v>657</v>
      </c>
      <c r="M494" s="261" t="s">
        <v>657</v>
      </c>
    </row>
    <row r="495" spans="1:13">
      <c r="A495" s="261">
        <v>122518</v>
      </c>
      <c r="B495" s="261" t="s">
        <v>2349</v>
      </c>
      <c r="C495" s="261" t="s">
        <v>84</v>
      </c>
      <c r="D495" s="261" t="s">
        <v>2350</v>
      </c>
      <c r="E495" s="261" t="s">
        <v>663</v>
      </c>
      <c r="F495" s="261">
        <v>33064</v>
      </c>
      <c r="G495" s="261" t="s">
        <v>705</v>
      </c>
      <c r="H495" s="261" t="s">
        <v>665</v>
      </c>
      <c r="I495" s="261" t="s">
        <v>3767</v>
      </c>
      <c r="J495" s="261" t="s">
        <v>639</v>
      </c>
      <c r="K495" s="261">
        <v>2009</v>
      </c>
      <c r="L495" s="261" t="s">
        <v>657</v>
      </c>
      <c r="M495" s="261" t="s">
        <v>657</v>
      </c>
    </row>
    <row r="496" spans="1:13">
      <c r="A496" s="261">
        <v>122519</v>
      </c>
      <c r="B496" s="261" t="s">
        <v>2351</v>
      </c>
      <c r="C496" s="261" t="s">
        <v>84</v>
      </c>
      <c r="D496" s="261" t="s">
        <v>2352</v>
      </c>
      <c r="E496" s="261" t="s">
        <v>664</v>
      </c>
      <c r="F496" s="261">
        <v>34720</v>
      </c>
      <c r="G496" s="261" t="s">
        <v>3710</v>
      </c>
      <c r="H496" s="261" t="s">
        <v>665</v>
      </c>
      <c r="I496" s="261" t="s">
        <v>3767</v>
      </c>
      <c r="J496" s="261" t="s">
        <v>667</v>
      </c>
      <c r="K496" s="261">
        <v>2012</v>
      </c>
      <c r="L496" s="261" t="s">
        <v>659</v>
      </c>
      <c r="M496" s="261" t="s">
        <v>659</v>
      </c>
    </row>
    <row r="497" spans="1:13">
      <c r="A497" s="261">
        <v>122520</v>
      </c>
      <c r="B497" s="261" t="s">
        <v>2353</v>
      </c>
      <c r="C497" s="261" t="s">
        <v>82</v>
      </c>
      <c r="D497" s="261" t="s">
        <v>2354</v>
      </c>
      <c r="E497" s="261" t="s">
        <v>664</v>
      </c>
      <c r="F497" s="261">
        <v>35074</v>
      </c>
      <c r="G497" s="261" t="s">
        <v>3711</v>
      </c>
      <c r="H497" s="261" t="s">
        <v>665</v>
      </c>
      <c r="I497" s="261" t="s">
        <v>3767</v>
      </c>
      <c r="J497" s="261" t="s">
        <v>667</v>
      </c>
      <c r="K497" s="261">
        <v>2013</v>
      </c>
      <c r="L497" s="261" t="s">
        <v>659</v>
      </c>
      <c r="M497" s="261" t="s">
        <v>659</v>
      </c>
    </row>
    <row r="498" spans="1:13">
      <c r="A498" s="261">
        <v>122521</v>
      </c>
      <c r="B498" s="261" t="s">
        <v>2355</v>
      </c>
      <c r="C498" s="261" t="s">
        <v>87</v>
      </c>
      <c r="D498" s="261" t="s">
        <v>958</v>
      </c>
      <c r="E498" s="261" t="s">
        <v>664</v>
      </c>
      <c r="F498" s="261">
        <v>35796</v>
      </c>
      <c r="G498" s="261" t="s">
        <v>805</v>
      </c>
      <c r="H498" s="261" t="s">
        <v>665</v>
      </c>
      <c r="I498" s="261" t="s">
        <v>3767</v>
      </c>
      <c r="J498" s="261" t="s">
        <v>639</v>
      </c>
      <c r="K498" s="261">
        <v>2017</v>
      </c>
      <c r="L498" s="261" t="s">
        <v>640</v>
      </c>
      <c r="M498" s="261" t="s">
        <v>658</v>
      </c>
    </row>
    <row r="499" spans="1:13">
      <c r="A499" s="261">
        <v>122522</v>
      </c>
      <c r="B499" s="261" t="s">
        <v>2356</v>
      </c>
      <c r="C499" s="261" t="s">
        <v>164</v>
      </c>
      <c r="D499" s="261" t="s">
        <v>2357</v>
      </c>
      <c r="E499" s="261" t="s">
        <v>664</v>
      </c>
      <c r="F499" s="261">
        <v>30846</v>
      </c>
      <c r="G499" s="261" t="s">
        <v>638</v>
      </c>
      <c r="H499" s="261" t="s">
        <v>665</v>
      </c>
      <c r="I499" s="261" t="s">
        <v>3767</v>
      </c>
      <c r="J499" s="261" t="s">
        <v>667</v>
      </c>
      <c r="K499" s="261">
        <v>2018</v>
      </c>
      <c r="L499" s="261" t="s">
        <v>638</v>
      </c>
      <c r="M499" s="261" t="s">
        <v>638</v>
      </c>
    </row>
    <row r="500" spans="1:13">
      <c r="A500" s="261">
        <v>122523</v>
      </c>
      <c r="B500" s="261" t="s">
        <v>2358</v>
      </c>
      <c r="C500" s="261" t="s">
        <v>120</v>
      </c>
      <c r="D500" s="261" t="s">
        <v>2359</v>
      </c>
      <c r="E500" s="261" t="s">
        <v>664</v>
      </c>
      <c r="F500" s="261">
        <v>34090</v>
      </c>
      <c r="G500" s="261" t="s">
        <v>781</v>
      </c>
      <c r="H500" s="261" t="s">
        <v>665</v>
      </c>
      <c r="I500" s="261" t="s">
        <v>3767</v>
      </c>
      <c r="J500" s="261" t="s">
        <v>667</v>
      </c>
      <c r="K500" s="261">
        <v>2011</v>
      </c>
      <c r="L500" s="261" t="s">
        <v>661</v>
      </c>
      <c r="M500" s="261" t="s">
        <v>661</v>
      </c>
    </row>
    <row r="501" spans="1:13">
      <c r="A501" s="261">
        <v>122524</v>
      </c>
      <c r="B501" s="261" t="s">
        <v>614</v>
      </c>
      <c r="C501" s="261" t="s">
        <v>118</v>
      </c>
      <c r="D501" s="261" t="s">
        <v>344</v>
      </c>
      <c r="E501" s="261" t="s">
        <v>664</v>
      </c>
      <c r="F501" s="261">
        <v>35359</v>
      </c>
      <c r="G501" s="261" t="s">
        <v>657</v>
      </c>
      <c r="H501" s="261" t="s">
        <v>665</v>
      </c>
      <c r="I501" s="261" t="s">
        <v>3767</v>
      </c>
      <c r="J501" s="261" t="s">
        <v>639</v>
      </c>
      <c r="K501" s="261">
        <v>2015</v>
      </c>
      <c r="L501" s="261" t="s">
        <v>659</v>
      </c>
      <c r="M501" s="261" t="s">
        <v>659</v>
      </c>
    </row>
    <row r="502" spans="1:13">
      <c r="A502" s="261">
        <v>122525</v>
      </c>
      <c r="B502" s="261" t="s">
        <v>2360</v>
      </c>
      <c r="C502" s="261" t="s">
        <v>984</v>
      </c>
      <c r="D502" s="261" t="s">
        <v>2361</v>
      </c>
      <c r="E502" s="261" t="s">
        <v>664</v>
      </c>
      <c r="F502" s="261">
        <v>31741</v>
      </c>
      <c r="G502" s="261" t="s">
        <v>779</v>
      </c>
      <c r="H502" s="261" t="s">
        <v>665</v>
      </c>
      <c r="I502" s="261" t="s">
        <v>3767</v>
      </c>
      <c r="J502" s="261" t="s">
        <v>639</v>
      </c>
      <c r="K502" s="261">
        <v>2005</v>
      </c>
      <c r="L502" s="261" t="s">
        <v>638</v>
      </c>
      <c r="M502" s="261" t="s">
        <v>661</v>
      </c>
    </row>
    <row r="503" spans="1:13">
      <c r="A503" s="261">
        <v>122526</v>
      </c>
      <c r="B503" s="261" t="s">
        <v>2362</v>
      </c>
      <c r="C503" s="261" t="s">
        <v>2363</v>
      </c>
      <c r="D503" s="261" t="s">
        <v>436</v>
      </c>
      <c r="E503" s="261" t="s">
        <v>664</v>
      </c>
      <c r="F503" s="261">
        <v>35100</v>
      </c>
      <c r="G503" s="261" t="s">
        <v>3625</v>
      </c>
      <c r="H503" s="261" t="s">
        <v>665</v>
      </c>
      <c r="I503" s="261" t="s">
        <v>3767</v>
      </c>
      <c r="J503" s="261" t="s">
        <v>639</v>
      </c>
      <c r="K503" s="261">
        <v>2014</v>
      </c>
      <c r="L503" s="261" t="s">
        <v>640</v>
      </c>
      <c r="M503" s="261" t="s">
        <v>640</v>
      </c>
    </row>
    <row r="504" spans="1:13">
      <c r="A504" s="261">
        <v>122527</v>
      </c>
      <c r="B504" s="261" t="s">
        <v>2364</v>
      </c>
      <c r="C504" s="261" t="s">
        <v>1990</v>
      </c>
      <c r="D504" s="261" t="s">
        <v>1585</v>
      </c>
      <c r="E504" s="261" t="s">
        <v>664</v>
      </c>
      <c r="F504" s="261">
        <v>35801</v>
      </c>
      <c r="G504" s="261" t="s">
        <v>638</v>
      </c>
      <c r="H504" s="261" t="s">
        <v>665</v>
      </c>
      <c r="I504" s="261" t="s">
        <v>3767</v>
      </c>
      <c r="J504" s="261" t="s">
        <v>639</v>
      </c>
      <c r="K504" s="261">
        <v>2015</v>
      </c>
      <c r="L504" s="261" t="s">
        <v>638</v>
      </c>
      <c r="M504" s="261" t="s">
        <v>638</v>
      </c>
    </row>
    <row r="505" spans="1:13">
      <c r="A505" s="261">
        <v>122528</v>
      </c>
      <c r="B505" s="261" t="s">
        <v>2365</v>
      </c>
      <c r="C505" s="261" t="s">
        <v>2366</v>
      </c>
      <c r="D505" s="261" t="s">
        <v>2367</v>
      </c>
      <c r="E505" s="261" t="s">
        <v>664</v>
      </c>
      <c r="F505" s="261">
        <v>35431</v>
      </c>
      <c r="G505" s="261" t="s">
        <v>779</v>
      </c>
      <c r="H505" s="261" t="s">
        <v>665</v>
      </c>
      <c r="I505" s="261" t="s">
        <v>3767</v>
      </c>
      <c r="J505" s="261" t="s">
        <v>639</v>
      </c>
      <c r="K505" s="261">
        <v>2015</v>
      </c>
      <c r="L505" s="261" t="s">
        <v>661</v>
      </c>
      <c r="M505" s="261" t="s">
        <v>661</v>
      </c>
    </row>
    <row r="506" spans="1:13">
      <c r="A506" s="261">
        <v>122529</v>
      </c>
      <c r="B506" s="261" t="s">
        <v>2368</v>
      </c>
      <c r="C506" s="261" t="s">
        <v>861</v>
      </c>
      <c r="D506" s="261" t="s">
        <v>2369</v>
      </c>
      <c r="E506" s="261" t="s">
        <v>664</v>
      </c>
      <c r="F506" s="261">
        <v>35460</v>
      </c>
      <c r="G506" s="261" t="s">
        <v>716</v>
      </c>
      <c r="H506" s="261" t="s">
        <v>665</v>
      </c>
      <c r="I506" s="261" t="s">
        <v>3767</v>
      </c>
      <c r="J506" s="261" t="s">
        <v>639</v>
      </c>
      <c r="K506" s="261">
        <v>2014</v>
      </c>
      <c r="L506" s="261" t="s">
        <v>640</v>
      </c>
      <c r="M506" s="261" t="s">
        <v>640</v>
      </c>
    </row>
    <row r="507" spans="1:13">
      <c r="A507" s="261">
        <v>122530</v>
      </c>
      <c r="B507" s="261" t="s">
        <v>2370</v>
      </c>
      <c r="C507" s="261" t="s">
        <v>164</v>
      </c>
      <c r="D507" s="261" t="s">
        <v>967</v>
      </c>
      <c r="E507" s="261" t="s">
        <v>664</v>
      </c>
      <c r="F507" s="261">
        <v>36168</v>
      </c>
      <c r="G507" s="261" t="s">
        <v>3644</v>
      </c>
      <c r="H507" s="261" t="s">
        <v>665</v>
      </c>
      <c r="I507" s="261" t="s">
        <v>3767</v>
      </c>
      <c r="J507" s="261" t="s">
        <v>639</v>
      </c>
      <c r="K507" s="261">
        <v>2017</v>
      </c>
      <c r="L507" s="261" t="s">
        <v>640</v>
      </c>
      <c r="M507" s="261" t="s">
        <v>640</v>
      </c>
    </row>
    <row r="508" spans="1:13">
      <c r="A508" s="261">
        <v>122531</v>
      </c>
      <c r="B508" s="261" t="s">
        <v>2371</v>
      </c>
      <c r="C508" s="261" t="s">
        <v>2372</v>
      </c>
      <c r="D508" s="261" t="s">
        <v>370</v>
      </c>
      <c r="E508" s="261" t="s">
        <v>664</v>
      </c>
      <c r="F508" s="261">
        <v>33604</v>
      </c>
      <c r="G508" s="261" t="s">
        <v>3710</v>
      </c>
      <c r="H508" s="261" t="s">
        <v>665</v>
      </c>
      <c r="I508" s="261" t="s">
        <v>3767</v>
      </c>
      <c r="J508" s="261" t="s">
        <v>639</v>
      </c>
      <c r="K508" s="261">
        <v>2009</v>
      </c>
      <c r="L508" s="261" t="s">
        <v>659</v>
      </c>
      <c r="M508" s="261" t="s">
        <v>659</v>
      </c>
    </row>
    <row r="509" spans="1:13">
      <c r="A509" s="261">
        <v>122532</v>
      </c>
      <c r="B509" s="261" t="s">
        <v>2373</v>
      </c>
      <c r="C509" s="261" t="s">
        <v>122</v>
      </c>
      <c r="D509" s="261" t="s">
        <v>2374</v>
      </c>
      <c r="E509" s="261" t="s">
        <v>664</v>
      </c>
      <c r="F509" s="261">
        <v>33970</v>
      </c>
      <c r="G509" s="261" t="s">
        <v>638</v>
      </c>
      <c r="H509" s="261" t="s">
        <v>665</v>
      </c>
      <c r="I509" s="261" t="s">
        <v>3767</v>
      </c>
      <c r="J509" s="261" t="s">
        <v>667</v>
      </c>
      <c r="K509" s="261">
        <v>2010</v>
      </c>
      <c r="L509" s="261" t="s">
        <v>638</v>
      </c>
      <c r="M509" s="261" t="s">
        <v>638</v>
      </c>
    </row>
    <row r="510" spans="1:13">
      <c r="A510" s="261">
        <v>122533</v>
      </c>
      <c r="B510" s="261" t="s">
        <v>2375</v>
      </c>
      <c r="C510" s="261" t="s">
        <v>940</v>
      </c>
      <c r="D510" s="261" t="s">
        <v>2376</v>
      </c>
      <c r="E510" s="261" t="s">
        <v>664</v>
      </c>
      <c r="F510" s="261">
        <v>35074</v>
      </c>
      <c r="G510" s="261" t="s">
        <v>638</v>
      </c>
      <c r="H510" s="261" t="s">
        <v>665</v>
      </c>
      <c r="I510" s="261" t="s">
        <v>3767</v>
      </c>
      <c r="J510" s="261" t="s">
        <v>639</v>
      </c>
      <c r="K510" s="261">
        <v>2014</v>
      </c>
      <c r="L510" s="261" t="s">
        <v>638</v>
      </c>
      <c r="M510" s="261" t="s">
        <v>638</v>
      </c>
    </row>
    <row r="511" spans="1:13">
      <c r="A511" s="261">
        <v>122534</v>
      </c>
      <c r="B511" s="261" t="s">
        <v>2377</v>
      </c>
      <c r="C511" s="261" t="s">
        <v>868</v>
      </c>
      <c r="D511" s="261" t="s">
        <v>2378</v>
      </c>
      <c r="E511" s="261" t="s">
        <v>664</v>
      </c>
      <c r="F511" s="261">
        <v>33834</v>
      </c>
      <c r="G511" s="261" t="s">
        <v>638</v>
      </c>
      <c r="H511" s="261" t="s">
        <v>665</v>
      </c>
      <c r="I511" s="261" t="s">
        <v>3767</v>
      </c>
      <c r="J511" s="261" t="s">
        <v>667</v>
      </c>
      <c r="K511" s="261">
        <v>2010</v>
      </c>
      <c r="L511" s="261" t="s">
        <v>638</v>
      </c>
      <c r="M511" s="261" t="s">
        <v>640</v>
      </c>
    </row>
    <row r="512" spans="1:13">
      <c r="A512" s="261">
        <v>122535</v>
      </c>
      <c r="B512" s="261" t="s">
        <v>2379</v>
      </c>
      <c r="C512" s="261" t="s">
        <v>298</v>
      </c>
      <c r="D512" s="261" t="s">
        <v>2380</v>
      </c>
      <c r="E512" s="261" t="s">
        <v>664</v>
      </c>
      <c r="F512" s="261">
        <v>33826</v>
      </c>
      <c r="G512" s="261" t="s">
        <v>3712</v>
      </c>
      <c r="H512" s="261" t="s">
        <v>665</v>
      </c>
      <c r="I512" s="261" t="s">
        <v>3767</v>
      </c>
      <c r="J512" s="261" t="s">
        <v>667</v>
      </c>
      <c r="K512" s="261">
        <v>2010</v>
      </c>
      <c r="L512" s="261" t="s">
        <v>640</v>
      </c>
      <c r="M512" s="261" t="s">
        <v>640</v>
      </c>
    </row>
    <row r="513" spans="1:13">
      <c r="A513" s="261">
        <v>122536</v>
      </c>
      <c r="B513" s="261" t="s">
        <v>2381</v>
      </c>
      <c r="C513" s="261" t="s">
        <v>84</v>
      </c>
      <c r="D513" s="261" t="s">
        <v>148</v>
      </c>
      <c r="E513" s="261" t="s">
        <v>664</v>
      </c>
      <c r="F513" s="261">
        <v>34013</v>
      </c>
      <c r="G513" s="261" t="s">
        <v>725</v>
      </c>
      <c r="H513" s="261" t="s">
        <v>665</v>
      </c>
      <c r="I513" s="261" t="s">
        <v>3767</v>
      </c>
      <c r="J513" s="261" t="s">
        <v>639</v>
      </c>
      <c r="K513" s="261">
        <v>2015</v>
      </c>
      <c r="L513" s="261" t="s">
        <v>640</v>
      </c>
      <c r="M513" s="261" t="s">
        <v>640</v>
      </c>
    </row>
    <row r="514" spans="1:13">
      <c r="A514" s="261">
        <v>122537</v>
      </c>
      <c r="B514" s="261" t="s">
        <v>2382</v>
      </c>
      <c r="C514" s="261" t="s">
        <v>1779</v>
      </c>
      <c r="D514" s="261" t="s">
        <v>2383</v>
      </c>
      <c r="E514" s="261" t="s">
        <v>664</v>
      </c>
      <c r="F514" s="261">
        <v>33623</v>
      </c>
      <c r="G514" s="261" t="s">
        <v>731</v>
      </c>
      <c r="H514" s="261" t="s">
        <v>665</v>
      </c>
      <c r="I514" s="261" t="s">
        <v>3767</v>
      </c>
      <c r="J514" s="261" t="s">
        <v>639</v>
      </c>
      <c r="K514" s="261">
        <v>2009</v>
      </c>
      <c r="L514" s="261" t="s">
        <v>638</v>
      </c>
      <c r="M514" s="261" t="s">
        <v>647</v>
      </c>
    </row>
    <row r="515" spans="1:13">
      <c r="A515" s="261">
        <v>122538</v>
      </c>
      <c r="B515" s="261" t="s">
        <v>2384</v>
      </c>
      <c r="C515" s="261" t="s">
        <v>90</v>
      </c>
      <c r="D515" s="261" t="s">
        <v>2385</v>
      </c>
      <c r="E515" s="261" t="s">
        <v>664</v>
      </c>
      <c r="F515" s="261">
        <v>34743</v>
      </c>
      <c r="G515" s="261" t="s">
        <v>638</v>
      </c>
      <c r="H515" s="261" t="s">
        <v>665</v>
      </c>
      <c r="I515" s="261" t="s">
        <v>3767</v>
      </c>
      <c r="J515" s="261" t="s">
        <v>639</v>
      </c>
      <c r="K515" s="261">
        <v>2013</v>
      </c>
      <c r="L515" s="261" t="s">
        <v>658</v>
      </c>
      <c r="M515" s="261" t="s">
        <v>658</v>
      </c>
    </row>
    <row r="516" spans="1:13">
      <c r="A516" s="261">
        <v>122539</v>
      </c>
      <c r="B516" s="261" t="s">
        <v>2386</v>
      </c>
      <c r="C516" s="261" t="s">
        <v>183</v>
      </c>
      <c r="D516" s="261" t="s">
        <v>341</v>
      </c>
      <c r="E516" s="261" t="s">
        <v>664</v>
      </c>
      <c r="F516" s="261">
        <v>36068</v>
      </c>
      <c r="G516" s="261" t="s">
        <v>709</v>
      </c>
      <c r="H516" s="261" t="s">
        <v>665</v>
      </c>
      <c r="I516" s="261" t="s">
        <v>3767</v>
      </c>
      <c r="J516" s="261" t="s">
        <v>639</v>
      </c>
      <c r="K516" s="261">
        <v>2016</v>
      </c>
      <c r="L516" s="261" t="s">
        <v>640</v>
      </c>
      <c r="M516" s="261" t="s">
        <v>640</v>
      </c>
    </row>
    <row r="517" spans="1:13">
      <c r="A517" s="261">
        <v>122540</v>
      </c>
      <c r="B517" s="261" t="s">
        <v>2387</v>
      </c>
      <c r="C517" s="261" t="s">
        <v>132</v>
      </c>
      <c r="D517" s="261" t="s">
        <v>1005</v>
      </c>
      <c r="E517" s="261" t="s">
        <v>664</v>
      </c>
      <c r="F517" s="261">
        <v>34569</v>
      </c>
      <c r="G517" s="261" t="s">
        <v>3713</v>
      </c>
      <c r="H517" s="261" t="s">
        <v>665</v>
      </c>
      <c r="I517" s="261" t="s">
        <v>3767</v>
      </c>
      <c r="J517" s="261" t="s">
        <v>667</v>
      </c>
      <c r="K517" s="261">
        <v>2019</v>
      </c>
      <c r="L517" s="261" t="s">
        <v>640</v>
      </c>
      <c r="M517" s="261" t="s">
        <v>640</v>
      </c>
    </row>
    <row r="518" spans="1:13">
      <c r="A518" s="261">
        <v>122541</v>
      </c>
      <c r="B518" s="261" t="s">
        <v>2388</v>
      </c>
      <c r="C518" s="261" t="s">
        <v>2275</v>
      </c>
      <c r="D518" s="261" t="s">
        <v>387</v>
      </c>
      <c r="E518" s="261" t="s">
        <v>664</v>
      </c>
      <c r="F518" s="261">
        <v>35796</v>
      </c>
      <c r="G518" s="261" t="s">
        <v>638</v>
      </c>
      <c r="H518" s="261" t="s">
        <v>665</v>
      </c>
      <c r="I518" s="261" t="s">
        <v>3767</v>
      </c>
      <c r="J518" s="261" t="s">
        <v>639</v>
      </c>
      <c r="K518" s="261">
        <v>2016</v>
      </c>
      <c r="L518" s="261" t="s">
        <v>638</v>
      </c>
      <c r="M518" s="261" t="s">
        <v>638</v>
      </c>
    </row>
    <row r="519" spans="1:13">
      <c r="A519" s="261">
        <v>122542</v>
      </c>
      <c r="B519" s="261" t="s">
        <v>2389</v>
      </c>
      <c r="C519" s="261" t="s">
        <v>2390</v>
      </c>
      <c r="D519" s="261" t="s">
        <v>388</v>
      </c>
      <c r="E519" s="261" t="s">
        <v>664</v>
      </c>
      <c r="F519" s="261">
        <v>32638</v>
      </c>
      <c r="G519" s="261" t="s">
        <v>754</v>
      </c>
      <c r="H519" s="261" t="s">
        <v>665</v>
      </c>
      <c r="I519" s="261" t="s">
        <v>3767</v>
      </c>
      <c r="J519" s="261" t="s">
        <v>639</v>
      </c>
      <c r="K519" s="261">
        <v>2007</v>
      </c>
      <c r="L519" s="261" t="s">
        <v>640</v>
      </c>
      <c r="M519" s="261" t="s">
        <v>640</v>
      </c>
    </row>
    <row r="520" spans="1:13">
      <c r="A520" s="261">
        <v>122543</v>
      </c>
      <c r="B520" s="261" t="s">
        <v>2391</v>
      </c>
      <c r="C520" s="261" t="s">
        <v>84</v>
      </c>
      <c r="D520" s="261" t="s">
        <v>585</v>
      </c>
      <c r="E520" s="261" t="s">
        <v>664</v>
      </c>
      <c r="F520" s="261">
        <v>32519</v>
      </c>
      <c r="G520" s="261" t="s">
        <v>747</v>
      </c>
      <c r="H520" s="261" t="s">
        <v>665</v>
      </c>
      <c r="I520" s="261" t="s">
        <v>3767</v>
      </c>
      <c r="J520" s="261" t="s">
        <v>667</v>
      </c>
      <c r="K520" s="261">
        <v>2009</v>
      </c>
      <c r="L520" s="261" t="s">
        <v>640</v>
      </c>
      <c r="M520" s="261" t="s">
        <v>640</v>
      </c>
    </row>
    <row r="521" spans="1:13">
      <c r="A521" s="261">
        <v>122544</v>
      </c>
      <c r="B521" s="261" t="s">
        <v>2392</v>
      </c>
      <c r="C521" s="261" t="s">
        <v>163</v>
      </c>
      <c r="D521" s="261" t="s">
        <v>503</v>
      </c>
      <c r="E521" s="261" t="s">
        <v>664</v>
      </c>
      <c r="F521" s="261">
        <v>36228</v>
      </c>
      <c r="G521" s="261" t="s">
        <v>743</v>
      </c>
      <c r="H521" s="261" t="s">
        <v>665</v>
      </c>
      <c r="I521" s="261" t="s">
        <v>3767</v>
      </c>
      <c r="J521" s="261" t="s">
        <v>639</v>
      </c>
      <c r="K521" s="261">
        <v>2017</v>
      </c>
      <c r="L521" s="261" t="s">
        <v>640</v>
      </c>
      <c r="M521" s="261" t="s">
        <v>640</v>
      </c>
    </row>
    <row r="522" spans="1:13">
      <c r="A522" s="261">
        <v>122545</v>
      </c>
      <c r="B522" s="261" t="s">
        <v>2393</v>
      </c>
      <c r="C522" s="261" t="s">
        <v>2394</v>
      </c>
      <c r="D522" s="261" t="s">
        <v>2395</v>
      </c>
      <c r="E522" s="261" t="s">
        <v>664</v>
      </c>
      <c r="F522" s="261">
        <v>35996</v>
      </c>
      <c r="G522" s="261" t="s">
        <v>3714</v>
      </c>
      <c r="H522" s="261" t="s">
        <v>665</v>
      </c>
      <c r="I522" s="261" t="s">
        <v>3767</v>
      </c>
      <c r="J522" s="261" t="s">
        <v>639</v>
      </c>
      <c r="K522" s="261">
        <v>2016</v>
      </c>
      <c r="L522" s="261" t="s">
        <v>652</v>
      </c>
      <c r="M522" s="261" t="s">
        <v>648</v>
      </c>
    </row>
    <row r="523" spans="1:13">
      <c r="A523" s="261">
        <v>122546</v>
      </c>
      <c r="B523" s="261" t="s">
        <v>2396</v>
      </c>
      <c r="C523" s="261" t="s">
        <v>95</v>
      </c>
      <c r="D523" s="261" t="s">
        <v>2397</v>
      </c>
      <c r="E523" s="261" t="s">
        <v>664</v>
      </c>
      <c r="F523" s="261">
        <v>35455</v>
      </c>
      <c r="G523" s="261" t="s">
        <v>753</v>
      </c>
      <c r="H523" s="261" t="s">
        <v>665</v>
      </c>
      <c r="I523" s="261" t="s">
        <v>3767</v>
      </c>
      <c r="J523" s="261" t="s">
        <v>639</v>
      </c>
      <c r="K523" s="261">
        <v>2014</v>
      </c>
      <c r="L523" s="261" t="s">
        <v>640</v>
      </c>
      <c r="M523" s="261" t="s">
        <v>640</v>
      </c>
    </row>
    <row r="524" spans="1:13">
      <c r="A524" s="261">
        <v>122547</v>
      </c>
      <c r="B524" s="261" t="s">
        <v>2398</v>
      </c>
      <c r="C524" s="261" t="s">
        <v>118</v>
      </c>
      <c r="D524" s="261" t="s">
        <v>1609</v>
      </c>
      <c r="E524" s="261" t="s">
        <v>664</v>
      </c>
      <c r="F524" s="261">
        <v>36161</v>
      </c>
      <c r="G524" s="261" t="s">
        <v>621</v>
      </c>
      <c r="H524" s="261" t="s">
        <v>665</v>
      </c>
      <c r="I524" s="261" t="s">
        <v>3767</v>
      </c>
      <c r="J524" s="261" t="s">
        <v>639</v>
      </c>
      <c r="K524" s="261">
        <v>2017</v>
      </c>
      <c r="L524" s="261" t="s">
        <v>659</v>
      </c>
      <c r="M524" s="261" t="s">
        <v>659</v>
      </c>
    </row>
    <row r="525" spans="1:13">
      <c r="A525" s="261">
        <v>122548</v>
      </c>
      <c r="B525" s="261" t="s">
        <v>2399</v>
      </c>
      <c r="C525" s="261" t="s">
        <v>135</v>
      </c>
      <c r="D525" s="261" t="s">
        <v>402</v>
      </c>
      <c r="E525" s="261" t="s">
        <v>664</v>
      </c>
      <c r="F525" s="261">
        <v>35095</v>
      </c>
      <c r="G525" s="261" t="s">
        <v>3715</v>
      </c>
      <c r="H525" s="261" t="s">
        <v>665</v>
      </c>
      <c r="I525" s="261" t="s">
        <v>3767</v>
      </c>
      <c r="J525" s="261" t="s">
        <v>639</v>
      </c>
      <c r="K525" s="261">
        <v>2013</v>
      </c>
      <c r="L525" s="261" t="s">
        <v>657</v>
      </c>
      <c r="M525" s="261" t="s">
        <v>657</v>
      </c>
    </row>
    <row r="526" spans="1:13">
      <c r="A526" s="261">
        <v>122549</v>
      </c>
      <c r="B526" s="261" t="s">
        <v>2400</v>
      </c>
      <c r="C526" s="261" t="s">
        <v>159</v>
      </c>
      <c r="D526" s="261" t="s">
        <v>2401</v>
      </c>
      <c r="E526" s="261" t="s">
        <v>664</v>
      </c>
      <c r="F526" s="261">
        <v>36358</v>
      </c>
      <c r="G526" s="261" t="s">
        <v>638</v>
      </c>
      <c r="H526" s="261" t="s">
        <v>665</v>
      </c>
      <c r="I526" s="261" t="s">
        <v>3767</v>
      </c>
      <c r="J526" s="261" t="s">
        <v>639</v>
      </c>
      <c r="K526" s="261">
        <v>2017</v>
      </c>
      <c r="L526" s="261" t="s">
        <v>640</v>
      </c>
      <c r="M526" s="261" t="s">
        <v>649</v>
      </c>
    </row>
    <row r="527" spans="1:13">
      <c r="A527" s="261">
        <v>122550</v>
      </c>
      <c r="B527" s="261" t="s">
        <v>2402</v>
      </c>
      <c r="C527" s="261" t="s">
        <v>78</v>
      </c>
      <c r="D527" s="261" t="s">
        <v>432</v>
      </c>
      <c r="E527" s="261" t="s">
        <v>664</v>
      </c>
      <c r="F527" s="261">
        <v>32920</v>
      </c>
      <c r="G527" s="261" t="s">
        <v>638</v>
      </c>
      <c r="H527" s="261" t="s">
        <v>665</v>
      </c>
      <c r="I527" s="261" t="s">
        <v>3767</v>
      </c>
      <c r="J527" s="261" t="s">
        <v>667</v>
      </c>
      <c r="K527" s="261">
        <v>2008</v>
      </c>
      <c r="L527" s="261" t="s">
        <v>638</v>
      </c>
      <c r="M527" s="261" t="s">
        <v>649</v>
      </c>
    </row>
    <row r="528" spans="1:13">
      <c r="A528" s="261">
        <v>122551</v>
      </c>
      <c r="B528" s="261" t="s">
        <v>2403</v>
      </c>
      <c r="C528" s="261" t="s">
        <v>139</v>
      </c>
      <c r="D528" s="261" t="s">
        <v>410</v>
      </c>
      <c r="E528" s="261" t="s">
        <v>663</v>
      </c>
      <c r="F528" s="261">
        <v>32243</v>
      </c>
      <c r="G528" s="261" t="s">
        <v>704</v>
      </c>
      <c r="H528" s="261" t="s">
        <v>665</v>
      </c>
      <c r="I528" s="261" t="s">
        <v>3767</v>
      </c>
      <c r="J528" s="261" t="s">
        <v>667</v>
      </c>
      <c r="K528" s="261">
        <v>2006</v>
      </c>
      <c r="L528" s="261" t="s">
        <v>658</v>
      </c>
      <c r="M528" s="261" t="s">
        <v>658</v>
      </c>
    </row>
    <row r="529" spans="1:13">
      <c r="A529" s="261">
        <v>122552</v>
      </c>
      <c r="B529" s="261" t="s">
        <v>2404</v>
      </c>
      <c r="C529" s="261" t="s">
        <v>279</v>
      </c>
      <c r="D529" s="261" t="s">
        <v>960</v>
      </c>
      <c r="E529" s="261" t="s">
        <v>663</v>
      </c>
      <c r="F529" s="261">
        <v>35643</v>
      </c>
      <c r="G529" s="261" t="s">
        <v>3515</v>
      </c>
      <c r="H529" s="261" t="s">
        <v>665</v>
      </c>
      <c r="I529" s="261" t="s">
        <v>3767</v>
      </c>
      <c r="J529" s="261" t="s">
        <v>639</v>
      </c>
      <c r="K529" s="261">
        <v>2015</v>
      </c>
      <c r="L529" s="261" t="s">
        <v>640</v>
      </c>
      <c r="M529" s="261" t="s">
        <v>640</v>
      </c>
    </row>
    <row r="530" spans="1:13">
      <c r="A530" s="261">
        <v>122553</v>
      </c>
      <c r="B530" s="261" t="s">
        <v>2405</v>
      </c>
      <c r="C530" s="261" t="s">
        <v>113</v>
      </c>
      <c r="D530" s="261" t="s">
        <v>565</v>
      </c>
      <c r="E530" s="261" t="s">
        <v>663</v>
      </c>
      <c r="F530" s="261">
        <v>26179</v>
      </c>
      <c r="G530" s="261" t="s">
        <v>740</v>
      </c>
      <c r="H530" s="261" t="s">
        <v>665</v>
      </c>
      <c r="I530" s="261" t="s">
        <v>3767</v>
      </c>
      <c r="J530" s="261" t="s">
        <v>639</v>
      </c>
      <c r="K530" s="261">
        <v>1989</v>
      </c>
      <c r="L530" s="261" t="s">
        <v>638</v>
      </c>
      <c r="M530" s="261" t="s">
        <v>640</v>
      </c>
    </row>
    <row r="531" spans="1:13">
      <c r="A531" s="261">
        <v>122554</v>
      </c>
      <c r="B531" s="261" t="s">
        <v>2406</v>
      </c>
      <c r="C531" s="261" t="s">
        <v>84</v>
      </c>
      <c r="D531" s="261" t="s">
        <v>2407</v>
      </c>
      <c r="E531" s="261" t="s">
        <v>664</v>
      </c>
      <c r="F531" s="261">
        <v>34516</v>
      </c>
      <c r="G531" s="261" t="s">
        <v>3561</v>
      </c>
      <c r="H531" s="261" t="s">
        <v>665</v>
      </c>
      <c r="I531" s="261" t="s">
        <v>3767</v>
      </c>
      <c r="J531" s="261" t="s">
        <v>639</v>
      </c>
      <c r="K531" s="261">
        <v>2012</v>
      </c>
      <c r="L531" s="261" t="s">
        <v>648</v>
      </c>
      <c r="M531" s="261" t="s">
        <v>648</v>
      </c>
    </row>
    <row r="532" spans="1:13">
      <c r="A532" s="261">
        <v>122555</v>
      </c>
      <c r="B532" s="261" t="s">
        <v>2408</v>
      </c>
      <c r="C532" s="261" t="s">
        <v>205</v>
      </c>
      <c r="D532" s="261" t="s">
        <v>2409</v>
      </c>
      <c r="E532" s="261" t="s">
        <v>664</v>
      </c>
      <c r="F532" s="261">
        <v>35573</v>
      </c>
      <c r="G532" s="261" t="s">
        <v>704</v>
      </c>
      <c r="H532" s="261" t="s">
        <v>812</v>
      </c>
      <c r="I532" s="261" t="s">
        <v>3767</v>
      </c>
      <c r="J532" s="261" t="s">
        <v>639</v>
      </c>
      <c r="K532" s="261">
        <v>2015</v>
      </c>
      <c r="L532" s="261" t="s">
        <v>640</v>
      </c>
      <c r="M532" s="261" t="s">
        <v>612</v>
      </c>
    </row>
    <row r="533" spans="1:13">
      <c r="A533" s="261">
        <v>122556</v>
      </c>
      <c r="B533" s="261" t="s">
        <v>2410</v>
      </c>
      <c r="C533" s="261" t="s">
        <v>2411</v>
      </c>
      <c r="D533" s="261" t="s">
        <v>448</v>
      </c>
      <c r="E533" s="261" t="s">
        <v>664</v>
      </c>
      <c r="F533" s="261">
        <v>35377</v>
      </c>
      <c r="G533" s="261" t="s">
        <v>638</v>
      </c>
      <c r="H533" s="261" t="s">
        <v>665</v>
      </c>
      <c r="I533" s="261" t="s">
        <v>3767</v>
      </c>
      <c r="J533" s="261" t="s">
        <v>639</v>
      </c>
      <c r="K533" s="261">
        <v>2014</v>
      </c>
      <c r="L533" s="261" t="s">
        <v>659</v>
      </c>
      <c r="M533" s="261" t="s">
        <v>659</v>
      </c>
    </row>
    <row r="534" spans="1:13">
      <c r="A534" s="261">
        <v>122557</v>
      </c>
      <c r="B534" s="261" t="s">
        <v>2412</v>
      </c>
      <c r="C534" s="261" t="s">
        <v>85</v>
      </c>
      <c r="D534" s="261" t="s">
        <v>475</v>
      </c>
      <c r="E534" s="261" t="s">
        <v>663</v>
      </c>
      <c r="F534" s="261">
        <v>29731</v>
      </c>
      <c r="G534" s="261" t="s">
        <v>3541</v>
      </c>
      <c r="H534" s="261" t="s">
        <v>665</v>
      </c>
      <c r="I534" s="261" t="s">
        <v>3767</v>
      </c>
      <c r="J534" s="261" t="s">
        <v>639</v>
      </c>
      <c r="K534" s="261">
        <v>2000</v>
      </c>
      <c r="L534" s="261" t="s">
        <v>649</v>
      </c>
      <c r="M534" s="261" t="s">
        <v>649</v>
      </c>
    </row>
    <row r="535" spans="1:13">
      <c r="A535" s="261">
        <v>122558</v>
      </c>
      <c r="B535" s="261" t="s">
        <v>2413</v>
      </c>
      <c r="C535" s="261" t="s">
        <v>862</v>
      </c>
      <c r="D535" s="261" t="s">
        <v>971</v>
      </c>
      <c r="E535" s="261" t="s">
        <v>663</v>
      </c>
      <c r="F535" s="261">
        <v>35675</v>
      </c>
      <c r="G535" s="261" t="s">
        <v>3716</v>
      </c>
      <c r="H535" s="261" t="s">
        <v>665</v>
      </c>
      <c r="I535" s="261" t="s">
        <v>3767</v>
      </c>
      <c r="J535" s="261" t="s">
        <v>639</v>
      </c>
      <c r="K535" s="261">
        <v>2015</v>
      </c>
      <c r="L535" s="261" t="s">
        <v>649</v>
      </c>
      <c r="M535" s="261" t="s">
        <v>649</v>
      </c>
    </row>
    <row r="536" spans="1:13">
      <c r="A536" s="261">
        <v>122559</v>
      </c>
      <c r="B536" s="261" t="s">
        <v>2414</v>
      </c>
      <c r="C536" s="261" t="s">
        <v>2415</v>
      </c>
      <c r="D536" s="261" t="s">
        <v>848</v>
      </c>
      <c r="E536" s="261" t="s">
        <v>664</v>
      </c>
      <c r="F536" s="261">
        <v>31306</v>
      </c>
      <c r="G536" s="261" t="s">
        <v>638</v>
      </c>
      <c r="H536" s="261" t="s">
        <v>665</v>
      </c>
      <c r="I536" s="261" t="s">
        <v>3767</v>
      </c>
      <c r="J536" s="261" t="s">
        <v>639</v>
      </c>
      <c r="K536" s="261">
        <v>2004</v>
      </c>
      <c r="L536" s="261" t="s">
        <v>638</v>
      </c>
      <c r="M536" s="261" t="s">
        <v>640</v>
      </c>
    </row>
    <row r="537" spans="1:13">
      <c r="A537" s="261">
        <v>122560</v>
      </c>
      <c r="B537" s="261" t="s">
        <v>2416</v>
      </c>
      <c r="C537" s="261" t="s">
        <v>868</v>
      </c>
      <c r="D537" s="261" t="s">
        <v>380</v>
      </c>
      <c r="E537" s="261" t="s">
        <v>664</v>
      </c>
      <c r="F537" s="261">
        <v>33809</v>
      </c>
      <c r="G537" s="261" t="s">
        <v>638</v>
      </c>
      <c r="H537" s="261" t="s">
        <v>665</v>
      </c>
      <c r="I537" s="261" t="s">
        <v>3767</v>
      </c>
      <c r="J537" s="261" t="s">
        <v>639</v>
      </c>
      <c r="K537" s="261">
        <v>2010</v>
      </c>
      <c r="L537" s="261" t="s">
        <v>638</v>
      </c>
      <c r="M537" s="261" t="s">
        <v>638</v>
      </c>
    </row>
    <row r="538" spans="1:13">
      <c r="A538" s="261">
        <v>122561</v>
      </c>
      <c r="B538" s="261" t="s">
        <v>2417</v>
      </c>
      <c r="C538" s="261" t="s">
        <v>2418</v>
      </c>
      <c r="D538" s="261" t="s">
        <v>489</v>
      </c>
      <c r="E538" s="261" t="s">
        <v>664</v>
      </c>
      <c r="F538" s="261">
        <v>35537</v>
      </c>
      <c r="G538" s="261" t="s">
        <v>661</v>
      </c>
      <c r="H538" s="261" t="s">
        <v>665</v>
      </c>
      <c r="I538" s="261" t="s">
        <v>3767</v>
      </c>
      <c r="J538" s="261" t="s">
        <v>639</v>
      </c>
      <c r="K538" s="261">
        <v>2015</v>
      </c>
      <c r="L538" s="261" t="s">
        <v>661</v>
      </c>
      <c r="M538" s="261" t="s">
        <v>661</v>
      </c>
    </row>
    <row r="539" spans="1:13">
      <c r="A539" s="261">
        <v>122562</v>
      </c>
      <c r="B539" s="261" t="s">
        <v>2419</v>
      </c>
      <c r="C539" s="261" t="s">
        <v>132</v>
      </c>
      <c r="D539" s="261" t="s">
        <v>367</v>
      </c>
      <c r="E539" s="261" t="s">
        <v>664</v>
      </c>
      <c r="F539" s="261">
        <v>31109</v>
      </c>
      <c r="G539" s="261" t="s">
        <v>734</v>
      </c>
      <c r="H539" s="261" t="s">
        <v>665</v>
      </c>
      <c r="I539" s="261" t="s">
        <v>3767</v>
      </c>
      <c r="J539" s="261" t="s">
        <v>639</v>
      </c>
      <c r="K539" s="261">
        <v>2003</v>
      </c>
      <c r="L539" s="261" t="s">
        <v>640</v>
      </c>
      <c r="M539" s="261" t="s">
        <v>640</v>
      </c>
    </row>
    <row r="540" spans="1:13">
      <c r="A540" s="261">
        <v>122563</v>
      </c>
      <c r="B540" s="261" t="s">
        <v>2420</v>
      </c>
      <c r="C540" s="261" t="s">
        <v>2421</v>
      </c>
      <c r="D540" s="261" t="s">
        <v>2422</v>
      </c>
      <c r="E540" s="261" t="s">
        <v>664</v>
      </c>
      <c r="F540" s="261">
        <v>35222</v>
      </c>
      <c r="G540" s="261" t="s">
        <v>638</v>
      </c>
      <c r="H540" s="261" t="s">
        <v>665</v>
      </c>
      <c r="I540" s="261" t="s">
        <v>3767</v>
      </c>
      <c r="J540" s="261" t="s">
        <v>667</v>
      </c>
      <c r="K540" s="261">
        <v>2014</v>
      </c>
      <c r="L540" s="261" t="s">
        <v>640</v>
      </c>
      <c r="M540" s="261" t="s">
        <v>638</v>
      </c>
    </row>
    <row r="541" spans="1:13">
      <c r="A541" s="261">
        <v>122564</v>
      </c>
      <c r="B541" s="261" t="s">
        <v>2423</v>
      </c>
      <c r="C541" s="261" t="s">
        <v>124</v>
      </c>
      <c r="D541" s="261" t="s">
        <v>2424</v>
      </c>
      <c r="E541" s="261" t="s">
        <v>664</v>
      </c>
      <c r="F541" s="261">
        <v>35065</v>
      </c>
      <c r="G541" s="261" t="s">
        <v>3717</v>
      </c>
      <c r="H541" s="261" t="s">
        <v>665</v>
      </c>
      <c r="I541" s="261" t="s">
        <v>3767</v>
      </c>
      <c r="J541" s="261" t="s">
        <v>667</v>
      </c>
      <c r="K541" s="261">
        <v>2014</v>
      </c>
      <c r="L541" s="261" t="s">
        <v>638</v>
      </c>
      <c r="M541" s="261" t="s">
        <v>647</v>
      </c>
    </row>
    <row r="542" spans="1:13">
      <c r="A542" s="261">
        <v>122565</v>
      </c>
      <c r="B542" s="261" t="s">
        <v>2425</v>
      </c>
      <c r="C542" s="261" t="s">
        <v>78</v>
      </c>
      <c r="D542" s="261" t="s">
        <v>342</v>
      </c>
      <c r="E542" s="261" t="s">
        <v>663</v>
      </c>
      <c r="F542" s="261">
        <v>35926</v>
      </c>
      <c r="G542" s="261" t="s">
        <v>638</v>
      </c>
      <c r="H542" s="261" t="s">
        <v>665</v>
      </c>
      <c r="I542" s="261" t="s">
        <v>3767</v>
      </c>
      <c r="J542" s="261" t="s">
        <v>639</v>
      </c>
      <c r="K542" s="261">
        <v>2016</v>
      </c>
      <c r="L542" s="261" t="s">
        <v>638</v>
      </c>
      <c r="M542" s="261" t="s">
        <v>648</v>
      </c>
    </row>
    <row r="543" spans="1:13">
      <c r="A543" s="261">
        <v>122566</v>
      </c>
      <c r="B543" s="261" t="s">
        <v>2426</v>
      </c>
      <c r="C543" s="261" t="s">
        <v>2427</v>
      </c>
      <c r="D543" s="261" t="s">
        <v>2428</v>
      </c>
      <c r="E543" s="261" t="s">
        <v>664</v>
      </c>
      <c r="F543" s="261">
        <v>35796</v>
      </c>
      <c r="G543" s="261" t="s">
        <v>638</v>
      </c>
      <c r="H543" s="261" t="s">
        <v>665</v>
      </c>
      <c r="I543" s="261" t="s">
        <v>3767</v>
      </c>
      <c r="J543" s="261" t="s">
        <v>667</v>
      </c>
      <c r="K543" s="261">
        <v>2015</v>
      </c>
      <c r="L543" s="261" t="s">
        <v>638</v>
      </c>
      <c r="M543" s="261" t="s">
        <v>638</v>
      </c>
    </row>
    <row r="544" spans="1:13">
      <c r="A544" s="261">
        <v>122567</v>
      </c>
      <c r="B544" s="261" t="s">
        <v>2429</v>
      </c>
      <c r="C544" s="261" t="s">
        <v>973</v>
      </c>
      <c r="D544" s="261" t="s">
        <v>2430</v>
      </c>
      <c r="E544" s="261" t="s">
        <v>664</v>
      </c>
      <c r="F544" s="261">
        <v>36192</v>
      </c>
      <c r="G544" s="261" t="s">
        <v>638</v>
      </c>
      <c r="H544" s="261" t="s">
        <v>665</v>
      </c>
      <c r="I544" s="261" t="s">
        <v>3767</v>
      </c>
      <c r="J544" s="261" t="s">
        <v>639</v>
      </c>
      <c r="K544" s="261">
        <v>2016</v>
      </c>
      <c r="L544" s="261" t="s">
        <v>638</v>
      </c>
      <c r="M544" s="261" t="s">
        <v>638</v>
      </c>
    </row>
    <row r="545" spans="1:20">
      <c r="A545" s="261">
        <v>122568</v>
      </c>
      <c r="B545" s="261" t="s">
        <v>2431</v>
      </c>
      <c r="C545" s="261" t="s">
        <v>179</v>
      </c>
      <c r="D545" s="261" t="s">
        <v>543</v>
      </c>
      <c r="E545" s="261" t="s">
        <v>664</v>
      </c>
      <c r="F545" s="261">
        <v>35457</v>
      </c>
      <c r="G545" s="261" t="s">
        <v>734</v>
      </c>
      <c r="H545" s="261" t="s">
        <v>665</v>
      </c>
      <c r="I545" s="261" t="s">
        <v>3767</v>
      </c>
      <c r="J545" s="261" t="s">
        <v>639</v>
      </c>
      <c r="K545" s="261">
        <v>2015</v>
      </c>
      <c r="L545" s="261" t="s">
        <v>640</v>
      </c>
      <c r="M545" s="261" t="s">
        <v>640</v>
      </c>
    </row>
    <row r="546" spans="1:20">
      <c r="A546" s="261">
        <v>122569</v>
      </c>
      <c r="B546" s="261" t="s">
        <v>2432</v>
      </c>
      <c r="C546" s="261" t="s">
        <v>2433</v>
      </c>
      <c r="D546" s="261" t="s">
        <v>348</v>
      </c>
      <c r="E546" s="261" t="s">
        <v>664</v>
      </c>
      <c r="F546" s="261">
        <v>31694</v>
      </c>
      <c r="G546" s="261" t="s">
        <v>638</v>
      </c>
      <c r="H546" s="261" t="s">
        <v>665</v>
      </c>
      <c r="I546" s="261" t="s">
        <v>3767</v>
      </c>
      <c r="J546" s="261" t="s">
        <v>667</v>
      </c>
      <c r="K546" s="261">
        <v>2018</v>
      </c>
      <c r="L546" s="261" t="s">
        <v>638</v>
      </c>
      <c r="M546" s="261" t="s">
        <v>638</v>
      </c>
    </row>
    <row r="547" spans="1:20">
      <c r="A547" s="261">
        <v>122570</v>
      </c>
      <c r="B547" s="261" t="s">
        <v>2434</v>
      </c>
      <c r="C547" s="261" t="s">
        <v>2435</v>
      </c>
      <c r="D547" s="261" t="s">
        <v>2436</v>
      </c>
      <c r="E547" s="261" t="s">
        <v>664</v>
      </c>
      <c r="F547" s="261">
        <v>35699</v>
      </c>
      <c r="G547" s="261" t="s">
        <v>638</v>
      </c>
      <c r="H547" s="261" t="s">
        <v>665</v>
      </c>
      <c r="I547" s="261" t="s">
        <v>3767</v>
      </c>
      <c r="J547" s="261" t="s">
        <v>639</v>
      </c>
      <c r="K547" s="261">
        <v>2015</v>
      </c>
      <c r="L547" s="261" t="s">
        <v>640</v>
      </c>
      <c r="M547" s="261" t="s">
        <v>647</v>
      </c>
    </row>
    <row r="548" spans="1:20">
      <c r="A548" s="261">
        <v>122571</v>
      </c>
      <c r="B548" s="261" t="s">
        <v>2437</v>
      </c>
      <c r="C548" s="261" t="s">
        <v>2438</v>
      </c>
      <c r="D548" s="261" t="s">
        <v>905</v>
      </c>
      <c r="E548" s="261" t="s">
        <v>664</v>
      </c>
      <c r="F548" s="261">
        <v>31444</v>
      </c>
      <c r="G548" s="261" t="s">
        <v>638</v>
      </c>
      <c r="H548" s="261" t="s">
        <v>665</v>
      </c>
      <c r="I548" s="261" t="s">
        <v>3767</v>
      </c>
      <c r="J548" s="261" t="s">
        <v>639</v>
      </c>
      <c r="K548" s="261">
        <v>2006</v>
      </c>
      <c r="L548" s="261" t="s">
        <v>658</v>
      </c>
      <c r="M548" s="261" t="s">
        <v>650</v>
      </c>
    </row>
    <row r="549" spans="1:20">
      <c r="A549" s="261">
        <v>122572</v>
      </c>
      <c r="B549" s="261" t="s">
        <v>2439</v>
      </c>
      <c r="C549" s="261" t="s">
        <v>122</v>
      </c>
      <c r="D549" s="261" t="s">
        <v>405</v>
      </c>
      <c r="E549" s="261" t="s">
        <v>664</v>
      </c>
      <c r="F549" s="261">
        <v>33399</v>
      </c>
      <c r="G549" s="261" t="s">
        <v>661</v>
      </c>
      <c r="H549" s="261" t="s">
        <v>665</v>
      </c>
      <c r="I549" s="261" t="s">
        <v>3767</v>
      </c>
      <c r="J549" s="261" t="s">
        <v>667</v>
      </c>
      <c r="K549" s="261">
        <v>2009</v>
      </c>
      <c r="L549" s="261" t="s">
        <v>661</v>
      </c>
      <c r="M549" s="261" t="s">
        <v>661</v>
      </c>
    </row>
    <row r="550" spans="1:20">
      <c r="A550" s="261">
        <v>122573</v>
      </c>
      <c r="B550" s="261" t="s">
        <v>2440</v>
      </c>
      <c r="C550" s="261" t="s">
        <v>79</v>
      </c>
      <c r="D550" s="261" t="s">
        <v>301</v>
      </c>
      <c r="E550" s="261" t="s">
        <v>664</v>
      </c>
      <c r="F550" s="261">
        <v>31672</v>
      </c>
      <c r="G550" s="261" t="s">
        <v>712</v>
      </c>
      <c r="H550" s="261" t="s">
        <v>665</v>
      </c>
      <c r="I550" s="261" t="s">
        <v>3767</v>
      </c>
      <c r="J550" s="261" t="s">
        <v>667</v>
      </c>
      <c r="K550" s="261">
        <v>2006</v>
      </c>
      <c r="L550" s="261" t="s">
        <v>813</v>
      </c>
      <c r="M550" s="261" t="s">
        <v>659</v>
      </c>
    </row>
    <row r="551" spans="1:20">
      <c r="A551" s="261">
        <v>122574</v>
      </c>
      <c r="B551" s="261" t="s">
        <v>2441</v>
      </c>
      <c r="C551" s="261" t="s">
        <v>123</v>
      </c>
      <c r="D551" s="261" t="s">
        <v>432</v>
      </c>
      <c r="E551" s="261" t="s">
        <v>664</v>
      </c>
      <c r="F551" s="261">
        <v>35051</v>
      </c>
      <c r="G551" s="261" t="s">
        <v>638</v>
      </c>
      <c r="H551" s="261" t="s">
        <v>665</v>
      </c>
      <c r="I551" s="261" t="s">
        <v>3767</v>
      </c>
      <c r="J551" s="261" t="s">
        <v>667</v>
      </c>
      <c r="K551" s="261">
        <v>2013</v>
      </c>
      <c r="L551" s="261" t="s">
        <v>650</v>
      </c>
      <c r="M551" s="261" t="s">
        <v>650</v>
      </c>
    </row>
    <row r="552" spans="1:20">
      <c r="A552" s="261">
        <v>122575</v>
      </c>
      <c r="B552" s="261" t="s">
        <v>2442</v>
      </c>
      <c r="C552" s="261" t="s">
        <v>116</v>
      </c>
      <c r="D552" s="261" t="s">
        <v>274</v>
      </c>
      <c r="E552" s="261" t="s">
        <v>664</v>
      </c>
      <c r="F552" s="261">
        <v>36373</v>
      </c>
      <c r="G552" s="261" t="s">
        <v>638</v>
      </c>
      <c r="H552" s="261" t="s">
        <v>665</v>
      </c>
      <c r="I552" s="261" t="s">
        <v>3767</v>
      </c>
      <c r="J552" s="261" t="s">
        <v>639</v>
      </c>
      <c r="K552" s="261">
        <v>2017</v>
      </c>
      <c r="L552" s="261" t="s">
        <v>638</v>
      </c>
      <c r="M552" s="261" t="s">
        <v>638</v>
      </c>
    </row>
    <row r="553" spans="1:20">
      <c r="A553" s="261">
        <v>122576</v>
      </c>
      <c r="B553" s="261" t="s">
        <v>2443</v>
      </c>
      <c r="C553" s="261" t="s">
        <v>205</v>
      </c>
      <c r="D553" s="261" t="s">
        <v>341</v>
      </c>
      <c r="E553" s="261" t="s">
        <v>664</v>
      </c>
      <c r="F553" s="261">
        <v>32217</v>
      </c>
      <c r="G553" s="261" t="s">
        <v>638</v>
      </c>
      <c r="H553" s="261" t="s">
        <v>665</v>
      </c>
      <c r="I553" s="261" t="s">
        <v>3767</v>
      </c>
      <c r="J553" s="261" t="s">
        <v>639</v>
      </c>
      <c r="K553" s="261">
        <v>2006</v>
      </c>
      <c r="L553" s="261" t="s">
        <v>638</v>
      </c>
      <c r="M553" s="261" t="s">
        <v>638</v>
      </c>
    </row>
    <row r="554" spans="1:20">
      <c r="A554" s="261">
        <v>122577</v>
      </c>
      <c r="B554" s="261" t="s">
        <v>2444</v>
      </c>
      <c r="C554" s="261" t="s">
        <v>869</v>
      </c>
      <c r="D554" s="261" t="s">
        <v>2445</v>
      </c>
      <c r="E554" s="261" t="s">
        <v>664</v>
      </c>
      <c r="F554" s="261">
        <v>34033</v>
      </c>
      <c r="G554" s="261" t="s">
        <v>638</v>
      </c>
      <c r="H554" s="261" t="s">
        <v>665</v>
      </c>
      <c r="I554" s="261" t="s">
        <v>3767</v>
      </c>
      <c r="J554" s="261" t="s">
        <v>639</v>
      </c>
      <c r="K554" s="261">
        <v>2011</v>
      </c>
      <c r="L554" s="261" t="s">
        <v>638</v>
      </c>
      <c r="M554" s="261" t="s">
        <v>638</v>
      </c>
    </row>
    <row r="555" spans="1:20">
      <c r="A555" s="261">
        <v>122578</v>
      </c>
      <c r="B555" s="261" t="s">
        <v>2446</v>
      </c>
      <c r="C555" s="261" t="s">
        <v>2447</v>
      </c>
      <c r="D555" s="261" t="s">
        <v>274</v>
      </c>
      <c r="E555" s="261" t="s">
        <v>664</v>
      </c>
      <c r="F555" s="261">
        <v>35832</v>
      </c>
      <c r="G555" s="261" t="s">
        <v>638</v>
      </c>
      <c r="H555" s="261" t="s">
        <v>665</v>
      </c>
      <c r="I555" s="261" t="s">
        <v>3767</v>
      </c>
      <c r="J555" s="261" t="s">
        <v>639</v>
      </c>
      <c r="K555" s="261">
        <v>2015</v>
      </c>
      <c r="L555" s="261" t="s">
        <v>640</v>
      </c>
      <c r="M555" s="261" t="s">
        <v>650</v>
      </c>
    </row>
    <row r="556" spans="1:20">
      <c r="A556" s="261">
        <v>122579</v>
      </c>
      <c r="B556" s="261" t="s">
        <v>2448</v>
      </c>
      <c r="C556" s="261" t="s">
        <v>82</v>
      </c>
      <c r="D556" s="261" t="s">
        <v>2449</v>
      </c>
      <c r="E556" s="261" t="s">
        <v>664</v>
      </c>
      <c r="F556" s="261">
        <v>36011</v>
      </c>
      <c r="G556" s="261" t="s">
        <v>782</v>
      </c>
      <c r="H556" s="261" t="s">
        <v>665</v>
      </c>
      <c r="I556" s="261" t="s">
        <v>3767</v>
      </c>
      <c r="J556" s="261" t="s">
        <v>639</v>
      </c>
      <c r="K556" s="261">
        <v>2016</v>
      </c>
      <c r="L556" s="261" t="s">
        <v>640</v>
      </c>
      <c r="M556" s="261" t="s">
        <v>661</v>
      </c>
      <c r="R556" s="261">
        <v>633</v>
      </c>
      <c r="S556" s="261" t="s">
        <v>3826</v>
      </c>
    </row>
    <row r="557" spans="1:20">
      <c r="A557" s="261">
        <v>122580</v>
      </c>
      <c r="B557" s="261" t="s">
        <v>2450</v>
      </c>
      <c r="C557" s="261" t="s">
        <v>99</v>
      </c>
      <c r="D557" s="261" t="s">
        <v>1853</v>
      </c>
      <c r="E557" s="261" t="s">
        <v>664</v>
      </c>
      <c r="F557" s="261">
        <v>36036</v>
      </c>
      <c r="G557" s="261" t="s">
        <v>737</v>
      </c>
      <c r="H557" s="261" t="s">
        <v>665</v>
      </c>
      <c r="I557" s="261" t="s">
        <v>3767</v>
      </c>
      <c r="J557" s="261" t="s">
        <v>639</v>
      </c>
      <c r="K557" s="261">
        <v>2016</v>
      </c>
      <c r="L557" s="261" t="s">
        <v>813</v>
      </c>
      <c r="M557" s="261" t="s">
        <v>658</v>
      </c>
      <c r="R557" s="261">
        <v>186</v>
      </c>
      <c r="S557" s="261">
        <v>44075</v>
      </c>
      <c r="T557" s="261">
        <v>25000</v>
      </c>
    </row>
    <row r="558" spans="1:20">
      <c r="A558" s="261">
        <v>122581</v>
      </c>
      <c r="B558" s="261" t="s">
        <v>2451</v>
      </c>
      <c r="C558" s="261" t="s">
        <v>907</v>
      </c>
      <c r="D558" s="261" t="s">
        <v>2452</v>
      </c>
      <c r="E558" s="261" t="s">
        <v>664</v>
      </c>
      <c r="F558" s="261">
        <v>36133</v>
      </c>
      <c r="G558" s="261" t="s">
        <v>638</v>
      </c>
      <c r="H558" s="261" t="s">
        <v>665</v>
      </c>
      <c r="I558" s="261" t="s">
        <v>3767</v>
      </c>
      <c r="J558" s="261" t="s">
        <v>667</v>
      </c>
      <c r="K558" s="261">
        <v>2016</v>
      </c>
      <c r="L558" s="261" t="s">
        <v>638</v>
      </c>
      <c r="M558" s="261" t="s">
        <v>638</v>
      </c>
    </row>
    <row r="559" spans="1:20">
      <c r="A559" s="261">
        <v>122582</v>
      </c>
      <c r="B559" s="261" t="s">
        <v>2453</v>
      </c>
      <c r="C559" s="261" t="s">
        <v>922</v>
      </c>
      <c r="D559" s="261" t="s">
        <v>345</v>
      </c>
      <c r="E559" s="261" t="s">
        <v>664</v>
      </c>
      <c r="F559" s="261">
        <v>34178</v>
      </c>
      <c r="G559" s="261" t="s">
        <v>3718</v>
      </c>
      <c r="H559" s="261" t="s">
        <v>665</v>
      </c>
      <c r="I559" s="261" t="s">
        <v>3767</v>
      </c>
      <c r="J559" s="261" t="s">
        <v>667</v>
      </c>
      <c r="K559" s="261">
        <v>2017</v>
      </c>
      <c r="L559" s="261" t="s">
        <v>640</v>
      </c>
      <c r="M559" s="261" t="s">
        <v>653</v>
      </c>
    </row>
    <row r="560" spans="1:20">
      <c r="A560" s="261">
        <v>122583</v>
      </c>
      <c r="B560" s="261" t="s">
        <v>2454</v>
      </c>
      <c r="C560" s="261" t="s">
        <v>79</v>
      </c>
      <c r="D560" s="261" t="s">
        <v>2455</v>
      </c>
      <c r="E560" s="261" t="s">
        <v>664</v>
      </c>
      <c r="F560" s="261">
        <v>34794</v>
      </c>
      <c r="G560" s="261" t="s">
        <v>638</v>
      </c>
      <c r="H560" s="261" t="s">
        <v>812</v>
      </c>
      <c r="I560" s="261" t="s">
        <v>3767</v>
      </c>
      <c r="J560" s="261" t="s">
        <v>639</v>
      </c>
      <c r="K560" s="261">
        <v>2013</v>
      </c>
      <c r="L560" s="261" t="s">
        <v>638</v>
      </c>
      <c r="M560" s="261" t="s">
        <v>612</v>
      </c>
    </row>
    <row r="561" spans="1:20">
      <c r="A561" s="261">
        <v>122584</v>
      </c>
      <c r="B561" s="261" t="s">
        <v>2456</v>
      </c>
      <c r="C561" s="261" t="s">
        <v>113</v>
      </c>
      <c r="D561" s="261" t="s">
        <v>455</v>
      </c>
      <c r="E561" s="261" t="s">
        <v>664</v>
      </c>
      <c r="F561" s="261">
        <v>30803</v>
      </c>
      <c r="G561" s="261" t="s">
        <v>3705</v>
      </c>
      <c r="H561" s="261" t="s">
        <v>665</v>
      </c>
      <c r="I561" s="261" t="s">
        <v>3767</v>
      </c>
      <c r="J561" s="261" t="s">
        <v>667</v>
      </c>
      <c r="K561" s="261">
        <v>2003</v>
      </c>
      <c r="L561" s="261" t="s">
        <v>640</v>
      </c>
      <c r="M561" s="261" t="s">
        <v>640</v>
      </c>
    </row>
    <row r="562" spans="1:20">
      <c r="A562" s="261">
        <v>122585</v>
      </c>
      <c r="B562" s="261" t="s">
        <v>2457</v>
      </c>
      <c r="C562" s="261" t="s">
        <v>113</v>
      </c>
      <c r="D562" s="261" t="s">
        <v>383</v>
      </c>
      <c r="E562" s="261" t="s">
        <v>663</v>
      </c>
      <c r="F562" s="261">
        <v>33744</v>
      </c>
      <c r="G562" s="261" t="s">
        <v>3719</v>
      </c>
      <c r="H562" s="261" t="s">
        <v>665</v>
      </c>
      <c r="I562" s="261" t="s">
        <v>3767</v>
      </c>
      <c r="J562" s="261" t="s">
        <v>667</v>
      </c>
      <c r="K562" s="261">
        <v>2010</v>
      </c>
      <c r="L562" s="261" t="s">
        <v>649</v>
      </c>
      <c r="M562" s="261" t="s">
        <v>649</v>
      </c>
    </row>
    <row r="563" spans="1:20">
      <c r="A563" s="261">
        <v>122586</v>
      </c>
      <c r="B563" s="261" t="s">
        <v>2458</v>
      </c>
      <c r="C563" s="261" t="s">
        <v>2459</v>
      </c>
      <c r="D563" s="261" t="s">
        <v>392</v>
      </c>
      <c r="E563" s="261" t="s">
        <v>663</v>
      </c>
      <c r="F563" s="261">
        <v>35400</v>
      </c>
      <c r="G563" s="261" t="s">
        <v>648</v>
      </c>
      <c r="H563" s="261" t="s">
        <v>665</v>
      </c>
      <c r="I563" s="261" t="s">
        <v>3767</v>
      </c>
      <c r="J563" s="261" t="s">
        <v>639</v>
      </c>
      <c r="K563" s="261">
        <v>2014</v>
      </c>
      <c r="L563" s="261" t="s">
        <v>638</v>
      </c>
      <c r="M563" s="261" t="s">
        <v>648</v>
      </c>
    </row>
    <row r="564" spans="1:20">
      <c r="A564" s="261">
        <v>122587</v>
      </c>
      <c r="B564" s="261" t="s">
        <v>2460</v>
      </c>
      <c r="C564" s="261" t="s">
        <v>168</v>
      </c>
      <c r="D564" s="261" t="s">
        <v>2461</v>
      </c>
      <c r="E564" s="261" t="s">
        <v>664</v>
      </c>
      <c r="F564" s="261">
        <v>30446</v>
      </c>
      <c r="G564" s="261" t="s">
        <v>638</v>
      </c>
      <c r="H564" s="261" t="s">
        <v>665</v>
      </c>
      <c r="I564" s="261" t="s">
        <v>3767</v>
      </c>
      <c r="J564" s="261" t="s">
        <v>639</v>
      </c>
      <c r="K564" s="261">
        <v>2001</v>
      </c>
      <c r="L564" s="261" t="s">
        <v>640</v>
      </c>
      <c r="M564" s="261" t="s">
        <v>638</v>
      </c>
    </row>
    <row r="565" spans="1:20">
      <c r="A565" s="261">
        <v>122588</v>
      </c>
      <c r="B565" s="261" t="s">
        <v>2462</v>
      </c>
      <c r="C565" s="261" t="s">
        <v>118</v>
      </c>
      <c r="D565" s="261" t="s">
        <v>2463</v>
      </c>
      <c r="E565" s="261" t="s">
        <v>664</v>
      </c>
      <c r="F565" s="261">
        <v>29449</v>
      </c>
      <c r="G565" s="261" t="s">
        <v>648</v>
      </c>
      <c r="H565" s="261" t="s">
        <v>665</v>
      </c>
      <c r="I565" s="261" t="s">
        <v>3767</v>
      </c>
      <c r="J565" s="261" t="s">
        <v>639</v>
      </c>
      <c r="K565" s="261">
        <v>2000</v>
      </c>
      <c r="L565" s="261" t="s">
        <v>649</v>
      </c>
      <c r="M565" s="261" t="s">
        <v>648</v>
      </c>
      <c r="R565" s="261">
        <v>355</v>
      </c>
      <c r="S565" s="261" t="s">
        <v>3813</v>
      </c>
      <c r="T565" s="261">
        <v>25000</v>
      </c>
    </row>
    <row r="566" spans="1:20">
      <c r="A566" s="261">
        <v>122589</v>
      </c>
      <c r="B566" s="261" t="s">
        <v>2464</v>
      </c>
      <c r="C566" s="261" t="s">
        <v>79</v>
      </c>
      <c r="D566" s="261" t="s">
        <v>521</v>
      </c>
      <c r="E566" s="261" t="s">
        <v>664</v>
      </c>
      <c r="F566" s="261">
        <v>35431</v>
      </c>
      <c r="G566" s="261" t="s">
        <v>638</v>
      </c>
      <c r="H566" s="261" t="s">
        <v>665</v>
      </c>
      <c r="I566" s="261" t="s">
        <v>3767</v>
      </c>
      <c r="J566" s="261" t="s">
        <v>639</v>
      </c>
      <c r="K566" s="261">
        <v>2014</v>
      </c>
      <c r="L566" s="261" t="s">
        <v>657</v>
      </c>
      <c r="M566" s="261" t="s">
        <v>657</v>
      </c>
    </row>
    <row r="567" spans="1:20">
      <c r="A567" s="261">
        <v>122590</v>
      </c>
      <c r="B567" s="261" t="s">
        <v>2465</v>
      </c>
      <c r="C567" s="261" t="s">
        <v>2466</v>
      </c>
      <c r="D567" s="261" t="s">
        <v>438</v>
      </c>
      <c r="E567" s="261" t="s">
        <v>664</v>
      </c>
      <c r="F567" s="261">
        <v>35373</v>
      </c>
      <c r="G567" s="261" t="s">
        <v>638</v>
      </c>
      <c r="H567" s="261" t="s">
        <v>665</v>
      </c>
      <c r="I567" s="261" t="s">
        <v>3767</v>
      </c>
      <c r="J567" s="261" t="s">
        <v>639</v>
      </c>
      <c r="K567" s="261">
        <v>2014</v>
      </c>
      <c r="L567" s="261" t="s">
        <v>638</v>
      </c>
      <c r="M567" s="261" t="s">
        <v>638</v>
      </c>
    </row>
    <row r="568" spans="1:20">
      <c r="A568" s="261">
        <v>122591</v>
      </c>
      <c r="B568" s="261" t="s">
        <v>2467</v>
      </c>
      <c r="C568" s="261" t="s">
        <v>84</v>
      </c>
      <c r="D568" s="261" t="s">
        <v>1937</v>
      </c>
      <c r="E568" s="261" t="s">
        <v>664</v>
      </c>
      <c r="F568" s="261">
        <v>36493</v>
      </c>
      <c r="G568" s="261" t="s">
        <v>638</v>
      </c>
      <c r="H568" s="261" t="s">
        <v>665</v>
      </c>
      <c r="I568" s="261" t="s">
        <v>3767</v>
      </c>
      <c r="J568" s="261" t="s">
        <v>639</v>
      </c>
      <c r="K568" s="261">
        <v>2017</v>
      </c>
      <c r="L568" s="261" t="s">
        <v>658</v>
      </c>
      <c r="M568" s="261" t="s">
        <v>658</v>
      </c>
    </row>
    <row r="569" spans="1:20">
      <c r="A569" s="261">
        <v>122592</v>
      </c>
      <c r="B569" s="261" t="s">
        <v>2468</v>
      </c>
      <c r="C569" s="261" t="s">
        <v>2469</v>
      </c>
      <c r="D569" s="261" t="s">
        <v>348</v>
      </c>
      <c r="E569" s="261" t="s">
        <v>664</v>
      </c>
      <c r="F569" s="261">
        <v>34488</v>
      </c>
      <c r="G569" s="261" t="s">
        <v>638</v>
      </c>
      <c r="H569" s="261" t="s">
        <v>665</v>
      </c>
      <c r="I569" s="261" t="s">
        <v>3767</v>
      </c>
      <c r="J569" s="261" t="s">
        <v>639</v>
      </c>
      <c r="K569" s="261">
        <v>2012</v>
      </c>
      <c r="L569" s="261" t="s">
        <v>638</v>
      </c>
      <c r="M569" s="261" t="s">
        <v>647</v>
      </c>
    </row>
    <row r="570" spans="1:20">
      <c r="A570" s="261">
        <v>122593</v>
      </c>
      <c r="B570" s="261" t="s">
        <v>2470</v>
      </c>
      <c r="C570" s="261" t="s">
        <v>186</v>
      </c>
      <c r="D570" s="261" t="s">
        <v>392</v>
      </c>
      <c r="E570" s="261" t="s">
        <v>663</v>
      </c>
      <c r="F570" s="261">
        <v>34700</v>
      </c>
      <c r="G570" s="261" t="s">
        <v>3720</v>
      </c>
      <c r="H570" s="261" t="s">
        <v>665</v>
      </c>
      <c r="I570" s="261" t="s">
        <v>3767</v>
      </c>
      <c r="J570" s="261" t="s">
        <v>639</v>
      </c>
      <c r="K570" s="261">
        <v>2014</v>
      </c>
      <c r="L570" s="261" t="s">
        <v>640</v>
      </c>
      <c r="M570" s="261" t="s">
        <v>640</v>
      </c>
    </row>
    <row r="571" spans="1:20">
      <c r="A571" s="261">
        <v>122594</v>
      </c>
      <c r="B571" s="261" t="s">
        <v>2471</v>
      </c>
      <c r="C571" s="261" t="s">
        <v>99</v>
      </c>
      <c r="D571" s="261" t="s">
        <v>2472</v>
      </c>
      <c r="E571" s="261" t="s">
        <v>663</v>
      </c>
      <c r="F571" s="261">
        <v>30364</v>
      </c>
      <c r="G571" s="261" t="s">
        <v>732</v>
      </c>
      <c r="H571" s="261" t="s">
        <v>665</v>
      </c>
      <c r="I571" s="261" t="s">
        <v>3767</v>
      </c>
      <c r="J571" s="261" t="s">
        <v>639</v>
      </c>
      <c r="K571" s="261">
        <v>2002</v>
      </c>
      <c r="L571" s="261" t="s">
        <v>638</v>
      </c>
      <c r="M571" s="261" t="s">
        <v>640</v>
      </c>
    </row>
    <row r="572" spans="1:20">
      <c r="A572" s="261">
        <v>122595</v>
      </c>
      <c r="B572" s="261" t="s">
        <v>2473</v>
      </c>
      <c r="C572" s="261" t="s">
        <v>2474</v>
      </c>
      <c r="D572" s="261" t="s">
        <v>481</v>
      </c>
      <c r="E572" s="261" t="s">
        <v>664</v>
      </c>
      <c r="F572" s="261">
        <v>35450</v>
      </c>
      <c r="G572" s="261" t="s">
        <v>779</v>
      </c>
      <c r="H572" s="261" t="s">
        <v>665</v>
      </c>
      <c r="I572" s="261" t="s">
        <v>3767</v>
      </c>
      <c r="J572" s="261" t="s">
        <v>639</v>
      </c>
      <c r="K572" s="261">
        <v>2015</v>
      </c>
      <c r="L572" s="261" t="s">
        <v>640</v>
      </c>
      <c r="M572" s="261" t="s">
        <v>661</v>
      </c>
    </row>
    <row r="573" spans="1:20">
      <c r="A573" s="261">
        <v>122596</v>
      </c>
      <c r="B573" s="261" t="s">
        <v>2475</v>
      </c>
      <c r="C573" s="261" t="s">
        <v>205</v>
      </c>
      <c r="D573" s="261" t="s">
        <v>540</v>
      </c>
      <c r="E573" s="261" t="s">
        <v>664</v>
      </c>
      <c r="F573" s="261">
        <v>33604</v>
      </c>
      <c r="G573" s="261" t="s">
        <v>785</v>
      </c>
      <c r="H573" s="261" t="s">
        <v>665</v>
      </c>
      <c r="I573" s="261" t="s">
        <v>3767</v>
      </c>
      <c r="J573" s="261" t="s">
        <v>639</v>
      </c>
      <c r="K573" s="261">
        <v>2010</v>
      </c>
      <c r="L573" s="261" t="s">
        <v>659</v>
      </c>
      <c r="M573" s="261" t="s">
        <v>659</v>
      </c>
    </row>
    <row r="574" spans="1:20">
      <c r="A574" s="261">
        <v>122597</v>
      </c>
      <c r="B574" s="261" t="s">
        <v>2476</v>
      </c>
      <c r="C574" s="261" t="s">
        <v>2477</v>
      </c>
      <c r="D574" s="261" t="s">
        <v>2478</v>
      </c>
      <c r="E574" s="261" t="s">
        <v>664</v>
      </c>
      <c r="F574" s="261">
        <v>28352</v>
      </c>
      <c r="G574" s="261" t="s">
        <v>638</v>
      </c>
      <c r="H574" s="261" t="s">
        <v>665</v>
      </c>
      <c r="I574" s="261" t="s">
        <v>3767</v>
      </c>
      <c r="J574" s="261" t="s">
        <v>667</v>
      </c>
      <c r="K574" s="261">
        <v>2012</v>
      </c>
      <c r="L574" s="261" t="s">
        <v>640</v>
      </c>
      <c r="M574" s="261" t="s">
        <v>647</v>
      </c>
    </row>
    <row r="575" spans="1:20">
      <c r="A575" s="261">
        <v>122598</v>
      </c>
      <c r="B575" s="261" t="s">
        <v>2479</v>
      </c>
      <c r="C575" s="261" t="s">
        <v>1318</v>
      </c>
      <c r="D575" s="261" t="s">
        <v>414</v>
      </c>
      <c r="E575" s="261" t="s">
        <v>664</v>
      </c>
      <c r="F575" s="261">
        <v>36457</v>
      </c>
      <c r="G575" s="261" t="s">
        <v>638</v>
      </c>
      <c r="H575" s="261" t="s">
        <v>665</v>
      </c>
      <c r="I575" s="261" t="s">
        <v>3767</v>
      </c>
      <c r="J575" s="261" t="s">
        <v>3766</v>
      </c>
      <c r="K575" s="261">
        <v>2017</v>
      </c>
      <c r="L575" s="261" t="s">
        <v>638</v>
      </c>
      <c r="M575" s="261" t="s">
        <v>638</v>
      </c>
    </row>
    <row r="576" spans="1:20">
      <c r="A576" s="261">
        <v>122599</v>
      </c>
      <c r="B576" s="261" t="s">
        <v>2480</v>
      </c>
      <c r="C576" s="261" t="s">
        <v>86</v>
      </c>
      <c r="D576" s="261" t="s">
        <v>511</v>
      </c>
      <c r="E576" s="261" t="s">
        <v>664</v>
      </c>
      <c r="F576" s="261">
        <v>34354</v>
      </c>
      <c r="G576" s="261" t="s">
        <v>709</v>
      </c>
      <c r="H576" s="261" t="s">
        <v>665</v>
      </c>
      <c r="I576" s="261" t="s">
        <v>3767</v>
      </c>
      <c r="J576" s="261" t="s">
        <v>639</v>
      </c>
      <c r="K576" s="261">
        <v>2017</v>
      </c>
      <c r="L576" s="261" t="s">
        <v>640</v>
      </c>
      <c r="M576" s="261" t="s">
        <v>640</v>
      </c>
    </row>
    <row r="577" spans="1:20">
      <c r="A577" s="261">
        <v>122600</v>
      </c>
      <c r="B577" s="261" t="s">
        <v>2481</v>
      </c>
      <c r="C577" s="261" t="s">
        <v>936</v>
      </c>
      <c r="D577" s="261" t="s">
        <v>848</v>
      </c>
      <c r="E577" s="261" t="s">
        <v>664</v>
      </c>
      <c r="F577" s="261">
        <v>33614</v>
      </c>
      <c r="G577" s="261" t="s">
        <v>638</v>
      </c>
      <c r="H577" s="261" t="s">
        <v>665</v>
      </c>
      <c r="I577" s="261" t="s">
        <v>3767</v>
      </c>
      <c r="M577" s="261" t="s">
        <v>638</v>
      </c>
    </row>
    <row r="578" spans="1:20">
      <c r="A578" s="261">
        <v>122601</v>
      </c>
      <c r="B578" s="261" t="s">
        <v>2482</v>
      </c>
      <c r="C578" s="261" t="s">
        <v>268</v>
      </c>
      <c r="D578" s="261" t="s">
        <v>2483</v>
      </c>
      <c r="E578" s="261" t="s">
        <v>664</v>
      </c>
      <c r="F578" s="261">
        <v>35825</v>
      </c>
      <c r="G578" s="261" t="s">
        <v>638</v>
      </c>
      <c r="H578" s="261" t="s">
        <v>665</v>
      </c>
      <c r="I578" s="261" t="s">
        <v>3767</v>
      </c>
      <c r="J578" s="261" t="s">
        <v>639</v>
      </c>
      <c r="K578" s="261">
        <v>2015</v>
      </c>
      <c r="L578" s="261" t="s">
        <v>638</v>
      </c>
      <c r="M578" s="261" t="s">
        <v>638</v>
      </c>
    </row>
    <row r="579" spans="1:20">
      <c r="A579" s="261">
        <v>122602</v>
      </c>
      <c r="B579" s="261" t="s">
        <v>2484</v>
      </c>
      <c r="C579" s="261" t="s">
        <v>2485</v>
      </c>
      <c r="D579" s="261" t="s">
        <v>2486</v>
      </c>
      <c r="E579" s="261" t="s">
        <v>664</v>
      </c>
      <c r="F579" s="261">
        <v>36161</v>
      </c>
      <c r="G579" s="261" t="s">
        <v>638</v>
      </c>
      <c r="H579" s="261" t="s">
        <v>665</v>
      </c>
      <c r="I579" s="261" t="s">
        <v>3767</v>
      </c>
      <c r="J579" s="261" t="s">
        <v>639</v>
      </c>
      <c r="K579" s="261">
        <v>2016</v>
      </c>
      <c r="L579" s="261" t="s">
        <v>638</v>
      </c>
      <c r="M579" s="261" t="s">
        <v>638</v>
      </c>
    </row>
    <row r="580" spans="1:20">
      <c r="A580" s="261">
        <v>122603</v>
      </c>
      <c r="B580" s="261" t="s">
        <v>2487</v>
      </c>
      <c r="C580" s="261" t="s">
        <v>1210</v>
      </c>
      <c r="D580" s="261" t="s">
        <v>440</v>
      </c>
      <c r="E580" s="261" t="s">
        <v>664</v>
      </c>
      <c r="F580" s="261">
        <v>35898</v>
      </c>
      <c r="G580" s="261" t="s">
        <v>638</v>
      </c>
      <c r="H580" s="261" t="s">
        <v>665</v>
      </c>
      <c r="I580" s="261" t="s">
        <v>3767</v>
      </c>
      <c r="J580" s="261" t="s">
        <v>639</v>
      </c>
      <c r="K580" s="261">
        <v>2016</v>
      </c>
      <c r="L580" s="261" t="s">
        <v>640</v>
      </c>
      <c r="M580" s="261" t="s">
        <v>640</v>
      </c>
    </row>
    <row r="581" spans="1:20">
      <c r="A581" s="261">
        <v>122604</v>
      </c>
      <c r="B581" s="261" t="s">
        <v>2488</v>
      </c>
      <c r="C581" s="261" t="s">
        <v>97</v>
      </c>
      <c r="D581" s="261" t="s">
        <v>385</v>
      </c>
      <c r="E581" s="261" t="s">
        <v>664</v>
      </c>
      <c r="F581" s="261">
        <v>33604</v>
      </c>
      <c r="H581" s="261" t="s">
        <v>665</v>
      </c>
      <c r="I581" s="261" t="s">
        <v>3767</v>
      </c>
      <c r="J581" s="261" t="s">
        <v>639</v>
      </c>
      <c r="K581" s="261">
        <v>2010</v>
      </c>
      <c r="L581" s="261" t="s">
        <v>638</v>
      </c>
      <c r="M581" s="261" t="s">
        <v>638</v>
      </c>
      <c r="R581" s="261">
        <v>835</v>
      </c>
      <c r="S581" s="261" t="s">
        <v>3827</v>
      </c>
      <c r="T581" s="261">
        <v>10000</v>
      </c>
    </row>
    <row r="582" spans="1:20">
      <c r="A582" s="261">
        <v>122605</v>
      </c>
      <c r="B582" s="261" t="s">
        <v>2489</v>
      </c>
      <c r="C582" s="261" t="s">
        <v>260</v>
      </c>
      <c r="D582" s="261" t="s">
        <v>2490</v>
      </c>
      <c r="E582" s="261" t="s">
        <v>664</v>
      </c>
      <c r="F582" s="261">
        <v>35796</v>
      </c>
      <c r="G582" s="261" t="s">
        <v>638</v>
      </c>
      <c r="H582" s="261" t="s">
        <v>812</v>
      </c>
      <c r="I582" s="261" t="s">
        <v>3767</v>
      </c>
      <c r="J582" s="261" t="s">
        <v>639</v>
      </c>
      <c r="K582" s="261">
        <v>2015</v>
      </c>
      <c r="L582" s="261" t="s">
        <v>638</v>
      </c>
      <c r="M582" s="261" t="s">
        <v>612</v>
      </c>
    </row>
    <row r="583" spans="1:20">
      <c r="A583" s="261">
        <v>122606</v>
      </c>
      <c r="B583" s="261" t="s">
        <v>2491</v>
      </c>
      <c r="C583" s="261" t="s">
        <v>992</v>
      </c>
      <c r="D583" s="261" t="s">
        <v>388</v>
      </c>
      <c r="E583" s="261" t="s">
        <v>664</v>
      </c>
      <c r="F583" s="261">
        <v>35081</v>
      </c>
      <c r="G583" s="261" t="s">
        <v>3631</v>
      </c>
      <c r="H583" s="261" t="s">
        <v>665</v>
      </c>
      <c r="I583" s="261" t="s">
        <v>3767</v>
      </c>
      <c r="J583" s="261" t="s">
        <v>3766</v>
      </c>
      <c r="K583" s="261">
        <v>2013</v>
      </c>
      <c r="L583" s="261" t="s">
        <v>659</v>
      </c>
      <c r="M583" s="261" t="s">
        <v>659</v>
      </c>
    </row>
    <row r="584" spans="1:20">
      <c r="A584" s="261">
        <v>122607</v>
      </c>
      <c r="B584" s="261" t="s">
        <v>2492</v>
      </c>
      <c r="C584" s="261" t="s">
        <v>185</v>
      </c>
      <c r="D584" s="261" t="s">
        <v>348</v>
      </c>
      <c r="E584" s="261" t="s">
        <v>664</v>
      </c>
      <c r="F584" s="261">
        <v>35124</v>
      </c>
      <c r="G584" s="261" t="s">
        <v>640</v>
      </c>
      <c r="H584" s="261" t="s">
        <v>665</v>
      </c>
      <c r="I584" s="261" t="s">
        <v>3767</v>
      </c>
      <c r="J584" s="261" t="s">
        <v>639</v>
      </c>
      <c r="K584" s="261">
        <v>2014</v>
      </c>
      <c r="L584" s="261" t="s">
        <v>640</v>
      </c>
      <c r="M584" s="261" t="s">
        <v>638</v>
      </c>
    </row>
    <row r="585" spans="1:20">
      <c r="A585" s="261">
        <v>122608</v>
      </c>
      <c r="B585" s="261" t="s">
        <v>2493</v>
      </c>
      <c r="C585" s="261" t="s">
        <v>88</v>
      </c>
      <c r="D585" s="261" t="s">
        <v>449</v>
      </c>
      <c r="E585" s="261" t="s">
        <v>664</v>
      </c>
      <c r="F585" s="261">
        <v>34335</v>
      </c>
      <c r="H585" s="261" t="s">
        <v>812</v>
      </c>
      <c r="I585" s="261" t="s">
        <v>3767</v>
      </c>
      <c r="J585" s="261" t="s">
        <v>667</v>
      </c>
      <c r="K585" s="261">
        <v>2012</v>
      </c>
      <c r="L585" s="261" t="s">
        <v>647</v>
      </c>
      <c r="M585" s="261" t="s">
        <v>612</v>
      </c>
    </row>
    <row r="586" spans="1:20">
      <c r="A586" s="261">
        <v>122609</v>
      </c>
      <c r="B586" s="261" t="s">
        <v>2494</v>
      </c>
      <c r="C586" s="261" t="s">
        <v>88</v>
      </c>
      <c r="D586" s="261" t="s">
        <v>440</v>
      </c>
      <c r="E586" s="261" t="s">
        <v>664</v>
      </c>
      <c r="F586" s="261">
        <v>36161</v>
      </c>
      <c r="H586" s="261" t="s">
        <v>665</v>
      </c>
      <c r="I586" s="261" t="s">
        <v>3767</v>
      </c>
      <c r="J586" s="261" t="s">
        <v>639</v>
      </c>
      <c r="K586" s="261">
        <v>2017</v>
      </c>
      <c r="L586" s="261" t="s">
        <v>640</v>
      </c>
      <c r="M586" s="261" t="s">
        <v>640</v>
      </c>
    </row>
    <row r="587" spans="1:20">
      <c r="A587" s="261">
        <v>122610</v>
      </c>
      <c r="B587" s="261" t="s">
        <v>2495</v>
      </c>
      <c r="C587" s="261" t="s">
        <v>86</v>
      </c>
      <c r="D587" s="261" t="s">
        <v>2496</v>
      </c>
      <c r="E587" s="261" t="s">
        <v>664</v>
      </c>
      <c r="H587" s="261" t="s">
        <v>665</v>
      </c>
      <c r="I587" s="261" t="s">
        <v>3767</v>
      </c>
      <c r="J587" s="261" t="s">
        <v>639</v>
      </c>
      <c r="K587" s="261">
        <v>2004</v>
      </c>
      <c r="L587" s="261" t="s">
        <v>638</v>
      </c>
      <c r="M587" s="261" t="s">
        <v>652</v>
      </c>
    </row>
    <row r="588" spans="1:20">
      <c r="A588" s="261">
        <v>122611</v>
      </c>
      <c r="B588" s="261" t="s">
        <v>2497</v>
      </c>
      <c r="C588" s="261" t="s">
        <v>873</v>
      </c>
      <c r="D588" s="261" t="s">
        <v>2498</v>
      </c>
      <c r="E588" s="261" t="s">
        <v>664</v>
      </c>
      <c r="H588" s="261" t="s">
        <v>812</v>
      </c>
      <c r="I588" s="261" t="s">
        <v>3767</v>
      </c>
      <c r="J588" s="261" t="s">
        <v>639</v>
      </c>
      <c r="K588" s="261">
        <v>2000</v>
      </c>
      <c r="L588" s="261" t="s">
        <v>640</v>
      </c>
      <c r="M588" s="261" t="s">
        <v>612</v>
      </c>
    </row>
    <row r="589" spans="1:20">
      <c r="A589" s="261">
        <v>122612</v>
      </c>
      <c r="B589" s="261" t="s">
        <v>2499</v>
      </c>
      <c r="C589" s="261" t="s">
        <v>2500</v>
      </c>
      <c r="D589" s="261" t="s">
        <v>2501</v>
      </c>
      <c r="E589" s="261" t="s">
        <v>664</v>
      </c>
      <c r="F589" s="261">
        <v>35494</v>
      </c>
      <c r="G589" s="261" t="s">
        <v>736</v>
      </c>
      <c r="H589" s="261" t="s">
        <v>665</v>
      </c>
      <c r="I589" s="261" t="s">
        <v>3767</v>
      </c>
      <c r="J589" s="261" t="s">
        <v>667</v>
      </c>
      <c r="K589" s="261">
        <v>2015</v>
      </c>
      <c r="L589" s="261" t="s">
        <v>813</v>
      </c>
      <c r="M589" s="261" t="s">
        <v>640</v>
      </c>
    </row>
    <row r="590" spans="1:20">
      <c r="A590" s="261">
        <v>122613</v>
      </c>
      <c r="B590" s="261" t="s">
        <v>2502</v>
      </c>
      <c r="C590" s="261" t="s">
        <v>185</v>
      </c>
      <c r="D590" s="261" t="s">
        <v>388</v>
      </c>
      <c r="E590" s="261" t="s">
        <v>664</v>
      </c>
      <c r="F590" s="261">
        <v>35796</v>
      </c>
      <c r="H590" s="261" t="s">
        <v>665</v>
      </c>
      <c r="I590" s="261" t="s">
        <v>3767</v>
      </c>
      <c r="J590" s="261" t="s">
        <v>639</v>
      </c>
      <c r="K590" s="261">
        <v>2016</v>
      </c>
      <c r="L590" s="261" t="s">
        <v>638</v>
      </c>
      <c r="M590" s="261" t="s">
        <v>638</v>
      </c>
    </row>
    <row r="591" spans="1:20">
      <c r="A591" s="261">
        <v>122614</v>
      </c>
      <c r="B591" s="261" t="s">
        <v>2503</v>
      </c>
      <c r="C591" s="261" t="s">
        <v>2504</v>
      </c>
      <c r="D591" s="261" t="s">
        <v>448</v>
      </c>
      <c r="E591" s="261" t="s">
        <v>664</v>
      </c>
      <c r="F591" s="261">
        <v>36161</v>
      </c>
      <c r="H591" s="261" t="s">
        <v>665</v>
      </c>
      <c r="I591" s="261" t="s">
        <v>3767</v>
      </c>
      <c r="J591" s="261" t="s">
        <v>667</v>
      </c>
      <c r="K591" s="261">
        <v>2017</v>
      </c>
      <c r="L591" s="261" t="s">
        <v>657</v>
      </c>
      <c r="M591" s="261" t="s">
        <v>657</v>
      </c>
    </row>
    <row r="592" spans="1:20">
      <c r="A592" s="261">
        <v>122615</v>
      </c>
      <c r="B592" s="261" t="s">
        <v>2505</v>
      </c>
      <c r="C592" s="261" t="s">
        <v>869</v>
      </c>
      <c r="D592" s="261" t="s">
        <v>381</v>
      </c>
      <c r="E592" s="261" t="s">
        <v>664</v>
      </c>
      <c r="F592" s="261">
        <v>33535</v>
      </c>
      <c r="G592" s="261" t="s">
        <v>638</v>
      </c>
      <c r="H592" s="261" t="s">
        <v>665</v>
      </c>
      <c r="I592" s="261" t="s">
        <v>3767</v>
      </c>
      <c r="J592" s="261" t="s">
        <v>667</v>
      </c>
      <c r="K592" s="261">
        <v>2013</v>
      </c>
      <c r="L592" s="261" t="s">
        <v>640</v>
      </c>
      <c r="M592" s="261" t="s">
        <v>657</v>
      </c>
    </row>
    <row r="593" spans="1:20">
      <c r="A593" s="261">
        <v>122616</v>
      </c>
      <c r="B593" s="261" t="s">
        <v>2506</v>
      </c>
      <c r="C593" s="261" t="s">
        <v>255</v>
      </c>
      <c r="D593" s="261" t="s">
        <v>483</v>
      </c>
      <c r="E593" s="261" t="s">
        <v>664</v>
      </c>
      <c r="F593" s="261">
        <v>35796</v>
      </c>
      <c r="H593" s="261" t="s">
        <v>665</v>
      </c>
      <c r="I593" s="261" t="s">
        <v>3767</v>
      </c>
      <c r="J593" s="261" t="s">
        <v>639</v>
      </c>
      <c r="K593" s="261">
        <v>2016</v>
      </c>
      <c r="L593" s="261" t="s">
        <v>813</v>
      </c>
      <c r="M593" s="261" t="s">
        <v>640</v>
      </c>
    </row>
    <row r="594" spans="1:20">
      <c r="A594" s="261">
        <v>122617</v>
      </c>
      <c r="B594" s="261" t="s">
        <v>2507</v>
      </c>
      <c r="C594" s="261" t="s">
        <v>1077</v>
      </c>
      <c r="D594" s="261" t="s">
        <v>2508</v>
      </c>
      <c r="E594" s="261" t="s">
        <v>664</v>
      </c>
      <c r="F594" s="261">
        <v>35431</v>
      </c>
      <c r="H594" s="261" t="s">
        <v>665</v>
      </c>
      <c r="I594" s="261" t="s">
        <v>3767</v>
      </c>
      <c r="J594" s="261" t="s">
        <v>639</v>
      </c>
      <c r="K594" s="261">
        <v>2017</v>
      </c>
      <c r="L594" s="261" t="s">
        <v>638</v>
      </c>
      <c r="M594" s="261" t="s">
        <v>638</v>
      </c>
    </row>
    <row r="595" spans="1:20">
      <c r="A595" s="261">
        <v>122618</v>
      </c>
      <c r="B595" s="261" t="s">
        <v>2509</v>
      </c>
      <c r="C595" s="261" t="s">
        <v>154</v>
      </c>
      <c r="D595" s="261" t="s">
        <v>413</v>
      </c>
      <c r="E595" s="261" t="s">
        <v>664</v>
      </c>
      <c r="F595" s="261">
        <v>35431</v>
      </c>
      <c r="H595" s="261" t="s">
        <v>665</v>
      </c>
      <c r="I595" s="261" t="s">
        <v>3767</v>
      </c>
      <c r="J595" s="261" t="s">
        <v>667</v>
      </c>
      <c r="K595" s="261">
        <v>2015</v>
      </c>
      <c r="L595" s="261" t="s">
        <v>638</v>
      </c>
      <c r="M595" s="261" t="s">
        <v>638</v>
      </c>
    </row>
    <row r="596" spans="1:20">
      <c r="A596" s="261">
        <v>122619</v>
      </c>
      <c r="B596" s="261" t="s">
        <v>2510</v>
      </c>
      <c r="C596" s="261" t="s">
        <v>616</v>
      </c>
      <c r="D596" s="261" t="s">
        <v>2511</v>
      </c>
      <c r="E596" s="261" t="s">
        <v>663</v>
      </c>
      <c r="F596" s="261">
        <v>34700</v>
      </c>
      <c r="H596" s="261" t="s">
        <v>665</v>
      </c>
      <c r="I596" s="261" t="s">
        <v>3767</v>
      </c>
      <c r="J596" s="261" t="s">
        <v>639</v>
      </c>
      <c r="K596" s="261">
        <v>2014</v>
      </c>
      <c r="L596" s="261" t="s">
        <v>660</v>
      </c>
      <c r="M596" s="261" t="s">
        <v>661</v>
      </c>
    </row>
    <row r="597" spans="1:20">
      <c r="A597" s="261">
        <v>122620</v>
      </c>
      <c r="B597" s="261" t="s">
        <v>2512</v>
      </c>
      <c r="C597" s="261" t="s">
        <v>86</v>
      </c>
      <c r="D597" s="261" t="s">
        <v>475</v>
      </c>
      <c r="E597" s="261" t="s">
        <v>664</v>
      </c>
      <c r="F597" s="261">
        <v>35796</v>
      </c>
      <c r="H597" s="261" t="s">
        <v>665</v>
      </c>
      <c r="I597" s="261" t="s">
        <v>3767</v>
      </c>
      <c r="J597" s="261" t="s">
        <v>639</v>
      </c>
      <c r="K597" s="261">
        <v>2016</v>
      </c>
      <c r="L597" s="261" t="s">
        <v>652</v>
      </c>
      <c r="M597" s="261" t="s">
        <v>652</v>
      </c>
    </row>
    <row r="598" spans="1:20">
      <c r="A598" s="261">
        <v>122621</v>
      </c>
      <c r="B598" s="261" t="s">
        <v>2513</v>
      </c>
      <c r="C598" s="261" t="s">
        <v>2514</v>
      </c>
      <c r="D598" s="261" t="s">
        <v>1893</v>
      </c>
      <c r="E598" s="261" t="s">
        <v>664</v>
      </c>
      <c r="H598" s="261" t="s">
        <v>665</v>
      </c>
      <c r="I598" s="261" t="s">
        <v>3767</v>
      </c>
      <c r="J598" s="261" t="s">
        <v>639</v>
      </c>
      <c r="K598" s="261">
        <v>2002</v>
      </c>
      <c r="L598" s="261" t="s">
        <v>638</v>
      </c>
      <c r="M598" s="261" t="s">
        <v>638</v>
      </c>
    </row>
    <row r="599" spans="1:20">
      <c r="A599" s="261">
        <v>122622</v>
      </c>
      <c r="B599" s="261" t="s">
        <v>2515</v>
      </c>
      <c r="C599" s="261" t="s">
        <v>172</v>
      </c>
      <c r="D599" s="261" t="s">
        <v>2516</v>
      </c>
      <c r="E599" s="261" t="s">
        <v>663</v>
      </c>
      <c r="F599" s="261">
        <v>32874</v>
      </c>
      <c r="H599" s="261" t="s">
        <v>665</v>
      </c>
      <c r="I599" s="261" t="s">
        <v>3767</v>
      </c>
      <c r="J599" s="261" t="s">
        <v>667</v>
      </c>
      <c r="K599" s="261">
        <v>2007</v>
      </c>
      <c r="L599" s="261" t="s">
        <v>662</v>
      </c>
      <c r="M599" s="261" t="s">
        <v>662</v>
      </c>
    </row>
    <row r="600" spans="1:20">
      <c r="A600" s="261">
        <v>122623</v>
      </c>
      <c r="B600" s="261" t="s">
        <v>2517</v>
      </c>
      <c r="C600" s="261" t="s">
        <v>85</v>
      </c>
      <c r="D600" s="261" t="s">
        <v>510</v>
      </c>
      <c r="E600" s="261" t="s">
        <v>664</v>
      </c>
      <c r="F600" s="261">
        <v>28491</v>
      </c>
      <c r="H600" s="261" t="s">
        <v>665</v>
      </c>
      <c r="I600" s="261" t="s">
        <v>3767</v>
      </c>
      <c r="J600" s="261" t="s">
        <v>667</v>
      </c>
      <c r="K600" s="261">
        <v>1996</v>
      </c>
      <c r="L600" s="261" t="s">
        <v>638</v>
      </c>
      <c r="M600" s="261" t="s">
        <v>658</v>
      </c>
      <c r="R600" s="261">
        <v>393</v>
      </c>
      <c r="S600" s="261" t="s">
        <v>3813</v>
      </c>
      <c r="T600" s="261">
        <v>16000</v>
      </c>
    </row>
    <row r="601" spans="1:20">
      <c r="A601" s="261">
        <v>122624</v>
      </c>
      <c r="B601" s="261" t="s">
        <v>2518</v>
      </c>
      <c r="C601" s="261" t="s">
        <v>2519</v>
      </c>
      <c r="D601" s="261" t="s">
        <v>414</v>
      </c>
      <c r="E601" s="261" t="s">
        <v>664</v>
      </c>
      <c r="F601" s="261">
        <v>34335</v>
      </c>
      <c r="H601" s="261" t="s">
        <v>665</v>
      </c>
      <c r="I601" s="261" t="s">
        <v>3767</v>
      </c>
      <c r="J601" s="261" t="s">
        <v>639</v>
      </c>
      <c r="K601" s="261">
        <v>2013</v>
      </c>
      <c r="L601" s="261" t="s">
        <v>657</v>
      </c>
      <c r="M601" s="261" t="s">
        <v>657</v>
      </c>
    </row>
    <row r="602" spans="1:20">
      <c r="A602" s="261">
        <v>122625</v>
      </c>
      <c r="B602" s="261" t="s">
        <v>2520</v>
      </c>
      <c r="C602" s="261" t="s">
        <v>233</v>
      </c>
      <c r="D602" s="261" t="s">
        <v>966</v>
      </c>
      <c r="E602" s="261" t="s">
        <v>664</v>
      </c>
      <c r="F602" s="261">
        <v>36161</v>
      </c>
      <c r="H602" s="261" t="s">
        <v>665</v>
      </c>
      <c r="I602" s="261" t="s">
        <v>3767</v>
      </c>
      <c r="J602" s="261" t="s">
        <v>667</v>
      </c>
      <c r="K602" s="261">
        <v>2017</v>
      </c>
      <c r="L602" s="261" t="s">
        <v>638</v>
      </c>
      <c r="M602" s="261" t="s">
        <v>649</v>
      </c>
    </row>
    <row r="603" spans="1:20">
      <c r="A603" s="261">
        <v>122626</v>
      </c>
      <c r="B603" s="261" t="s">
        <v>2521</v>
      </c>
      <c r="C603" s="261" t="s">
        <v>211</v>
      </c>
      <c r="D603" s="261" t="s">
        <v>472</v>
      </c>
      <c r="E603" s="261" t="s">
        <v>663</v>
      </c>
      <c r="F603" s="261">
        <v>34700</v>
      </c>
      <c r="H603" s="261" t="s">
        <v>665</v>
      </c>
      <c r="I603" s="261" t="s">
        <v>3767</v>
      </c>
      <c r="J603" s="261" t="s">
        <v>639</v>
      </c>
      <c r="K603" s="261">
        <v>2013</v>
      </c>
      <c r="L603" s="261" t="s">
        <v>649</v>
      </c>
      <c r="M603" s="261" t="s">
        <v>648</v>
      </c>
    </row>
    <row r="604" spans="1:20">
      <c r="A604" s="261">
        <v>122627</v>
      </c>
      <c r="B604" s="261" t="s">
        <v>2522</v>
      </c>
      <c r="C604" s="261" t="s">
        <v>84</v>
      </c>
      <c r="D604" s="261" t="s">
        <v>539</v>
      </c>
      <c r="E604" s="261" t="s">
        <v>663</v>
      </c>
      <c r="F604" s="261">
        <v>34700</v>
      </c>
      <c r="H604" s="261" t="s">
        <v>665</v>
      </c>
      <c r="I604" s="261" t="s">
        <v>3767</v>
      </c>
      <c r="J604" s="261" t="s">
        <v>639</v>
      </c>
      <c r="K604" s="261">
        <v>2013</v>
      </c>
      <c r="L604" s="261" t="s">
        <v>649</v>
      </c>
      <c r="M604" s="261" t="s">
        <v>649</v>
      </c>
    </row>
    <row r="605" spans="1:20">
      <c r="A605" s="261">
        <v>122628</v>
      </c>
      <c r="B605" s="261" t="s">
        <v>2523</v>
      </c>
      <c r="C605" s="261" t="s">
        <v>891</v>
      </c>
      <c r="D605" s="261" t="s">
        <v>877</v>
      </c>
      <c r="E605" s="261" t="s">
        <v>664</v>
      </c>
      <c r="F605" s="261">
        <v>35629</v>
      </c>
      <c r="G605" s="261" t="s">
        <v>3721</v>
      </c>
      <c r="H605" s="261" t="s">
        <v>665</v>
      </c>
      <c r="I605" s="261" t="s">
        <v>3767</v>
      </c>
      <c r="J605" s="261" t="s">
        <v>639</v>
      </c>
      <c r="K605" s="261">
        <v>2015</v>
      </c>
      <c r="L605" s="261" t="s">
        <v>658</v>
      </c>
      <c r="M605" s="261" t="s">
        <v>658</v>
      </c>
    </row>
    <row r="606" spans="1:20">
      <c r="A606" s="261">
        <v>122629</v>
      </c>
      <c r="B606" s="261" t="s">
        <v>2524</v>
      </c>
      <c r="C606" s="261" t="s">
        <v>2525</v>
      </c>
      <c r="D606" s="261" t="s">
        <v>519</v>
      </c>
      <c r="E606" s="261" t="s">
        <v>664</v>
      </c>
      <c r="F606" s="261">
        <v>35431</v>
      </c>
      <c r="H606" s="261" t="s">
        <v>665</v>
      </c>
      <c r="I606" s="261" t="s">
        <v>3767</v>
      </c>
      <c r="J606" s="261" t="s">
        <v>639</v>
      </c>
      <c r="K606" s="261">
        <v>2015</v>
      </c>
      <c r="L606" s="261" t="s">
        <v>640</v>
      </c>
      <c r="M606" s="261" t="s">
        <v>640</v>
      </c>
    </row>
    <row r="607" spans="1:20">
      <c r="A607" s="261">
        <v>122630</v>
      </c>
      <c r="B607" s="261" t="s">
        <v>2526</v>
      </c>
      <c r="C607" s="261" t="s">
        <v>391</v>
      </c>
      <c r="D607" s="261" t="s">
        <v>2527</v>
      </c>
      <c r="E607" s="261" t="s">
        <v>663</v>
      </c>
      <c r="F607" s="261">
        <v>35917</v>
      </c>
      <c r="G607" s="261" t="s">
        <v>638</v>
      </c>
      <c r="H607" s="261" t="s">
        <v>665</v>
      </c>
      <c r="I607" s="261" t="s">
        <v>3767</v>
      </c>
      <c r="J607" s="261" t="s">
        <v>639</v>
      </c>
      <c r="K607" s="261">
        <v>2016</v>
      </c>
      <c r="L607" s="261" t="s">
        <v>649</v>
      </c>
      <c r="M607" s="261" t="s">
        <v>649</v>
      </c>
    </row>
    <row r="608" spans="1:20">
      <c r="A608" s="261">
        <v>122631</v>
      </c>
      <c r="B608" s="261" t="s">
        <v>2528</v>
      </c>
      <c r="C608" s="261" t="s">
        <v>2529</v>
      </c>
      <c r="D608" s="261" t="s">
        <v>2530</v>
      </c>
      <c r="E608" s="261" t="s">
        <v>664</v>
      </c>
      <c r="F608" s="261">
        <v>34700</v>
      </c>
      <c r="H608" s="261" t="s">
        <v>665</v>
      </c>
      <c r="I608" s="261" t="s">
        <v>3767</v>
      </c>
      <c r="J608" s="261" t="s">
        <v>639</v>
      </c>
      <c r="K608" s="261">
        <v>2013</v>
      </c>
      <c r="L608" s="261" t="s">
        <v>661</v>
      </c>
      <c r="M608" s="261" t="s">
        <v>661</v>
      </c>
    </row>
    <row r="609" spans="1:13">
      <c r="A609" s="261">
        <v>122632</v>
      </c>
      <c r="B609" s="261" t="s">
        <v>2531</v>
      </c>
      <c r="C609" s="261" t="s">
        <v>83</v>
      </c>
      <c r="D609" s="261" t="s">
        <v>2532</v>
      </c>
      <c r="E609" s="261" t="s">
        <v>664</v>
      </c>
      <c r="F609" s="261">
        <v>35966</v>
      </c>
      <c r="G609" s="261" t="s">
        <v>3672</v>
      </c>
      <c r="H609" s="261" t="s">
        <v>665</v>
      </c>
      <c r="I609" s="261" t="s">
        <v>3767</v>
      </c>
      <c r="J609" s="261" t="s">
        <v>639</v>
      </c>
      <c r="K609" s="261">
        <v>1995</v>
      </c>
      <c r="L609" s="261" t="s">
        <v>657</v>
      </c>
      <c r="M609" s="261" t="s">
        <v>657</v>
      </c>
    </row>
    <row r="610" spans="1:13">
      <c r="A610" s="261">
        <v>122633</v>
      </c>
      <c r="B610" s="261" t="s">
        <v>2533</v>
      </c>
      <c r="C610" s="261" t="s">
        <v>153</v>
      </c>
      <c r="D610" s="261" t="s">
        <v>380</v>
      </c>
      <c r="E610" s="261" t="s">
        <v>664</v>
      </c>
      <c r="F610" s="261">
        <v>34700</v>
      </c>
      <c r="H610" s="261" t="s">
        <v>665</v>
      </c>
      <c r="I610" s="261" t="s">
        <v>3767</v>
      </c>
      <c r="J610" s="261" t="s">
        <v>667</v>
      </c>
      <c r="K610" s="261">
        <v>2013</v>
      </c>
      <c r="L610" s="261" t="s">
        <v>638</v>
      </c>
      <c r="M610" s="261" t="s">
        <v>638</v>
      </c>
    </row>
    <row r="611" spans="1:13">
      <c r="A611" s="261">
        <v>122634</v>
      </c>
      <c r="B611" s="261" t="s">
        <v>2534</v>
      </c>
      <c r="C611" s="261" t="s">
        <v>1240</v>
      </c>
      <c r="D611" s="261" t="s">
        <v>576</v>
      </c>
      <c r="E611" s="261" t="s">
        <v>664</v>
      </c>
      <c r="F611" s="261">
        <v>36161</v>
      </c>
      <c r="H611" s="261" t="s">
        <v>665</v>
      </c>
      <c r="I611" s="261" t="s">
        <v>3767</v>
      </c>
      <c r="J611" s="261" t="s">
        <v>667</v>
      </c>
      <c r="K611" s="261">
        <v>2017</v>
      </c>
      <c r="L611" s="261" t="s">
        <v>638</v>
      </c>
      <c r="M611" s="261" t="s">
        <v>652</v>
      </c>
    </row>
    <row r="612" spans="1:13">
      <c r="A612" s="261">
        <v>122635</v>
      </c>
      <c r="B612" s="261" t="s">
        <v>2535</v>
      </c>
      <c r="C612" s="261" t="s">
        <v>2536</v>
      </c>
      <c r="D612" s="261" t="s">
        <v>2537</v>
      </c>
      <c r="E612" s="261" t="s">
        <v>663</v>
      </c>
      <c r="F612" s="261">
        <v>35796</v>
      </c>
      <c r="H612" s="261" t="s">
        <v>665</v>
      </c>
      <c r="I612" s="261" t="s">
        <v>3767</v>
      </c>
      <c r="J612" s="261" t="s">
        <v>639</v>
      </c>
      <c r="K612" s="261">
        <v>2016</v>
      </c>
      <c r="L612" s="261" t="s">
        <v>657</v>
      </c>
      <c r="M612" s="261" t="s">
        <v>657</v>
      </c>
    </row>
    <row r="613" spans="1:13">
      <c r="A613" s="261">
        <v>122636</v>
      </c>
      <c r="B613" s="261" t="s">
        <v>2538</v>
      </c>
      <c r="C613" s="261" t="s">
        <v>146</v>
      </c>
      <c r="D613" s="261" t="s">
        <v>2539</v>
      </c>
      <c r="E613" s="261" t="s">
        <v>663</v>
      </c>
      <c r="F613" s="261">
        <v>36216</v>
      </c>
      <c r="G613" s="261" t="s">
        <v>647</v>
      </c>
      <c r="H613" s="261" t="s">
        <v>665</v>
      </c>
      <c r="I613" s="261" t="s">
        <v>3767</v>
      </c>
      <c r="J613" s="261" t="s">
        <v>639</v>
      </c>
      <c r="K613" s="261">
        <v>2017</v>
      </c>
      <c r="L613" s="261" t="s">
        <v>638</v>
      </c>
      <c r="M613" s="261" t="s">
        <v>653</v>
      </c>
    </row>
    <row r="614" spans="1:13">
      <c r="A614" s="261">
        <v>122637</v>
      </c>
      <c r="B614" s="261" t="s">
        <v>2540</v>
      </c>
      <c r="C614" s="261" t="s">
        <v>281</v>
      </c>
      <c r="D614" s="261" t="s">
        <v>2541</v>
      </c>
      <c r="E614" s="261" t="s">
        <v>663</v>
      </c>
      <c r="F614" s="261">
        <v>33318</v>
      </c>
      <c r="G614" s="261" t="s">
        <v>638</v>
      </c>
      <c r="H614" s="261" t="s">
        <v>665</v>
      </c>
      <c r="I614" s="261" t="s">
        <v>3767</v>
      </c>
      <c r="J614" s="261" t="s">
        <v>639</v>
      </c>
      <c r="K614" s="261">
        <v>2009</v>
      </c>
      <c r="L614" s="261" t="s">
        <v>638</v>
      </c>
      <c r="M614" s="261" t="s">
        <v>638</v>
      </c>
    </row>
    <row r="615" spans="1:13">
      <c r="A615" s="261">
        <v>122638</v>
      </c>
      <c r="B615" s="261" t="s">
        <v>2542</v>
      </c>
      <c r="C615" s="261" t="s">
        <v>2543</v>
      </c>
      <c r="D615" s="261" t="s">
        <v>998</v>
      </c>
      <c r="E615" s="261" t="s">
        <v>664</v>
      </c>
      <c r="F615" s="261">
        <v>25569</v>
      </c>
      <c r="H615" s="261" t="s">
        <v>665</v>
      </c>
      <c r="I615" s="261" t="s">
        <v>3767</v>
      </c>
      <c r="J615" s="261" t="s">
        <v>639</v>
      </c>
      <c r="K615" s="261">
        <v>1989</v>
      </c>
      <c r="L615" s="261" t="s">
        <v>660</v>
      </c>
      <c r="M615" s="261" t="s">
        <v>660</v>
      </c>
    </row>
    <row r="616" spans="1:13">
      <c r="A616" s="261">
        <v>122639</v>
      </c>
      <c r="B616" s="261" t="s">
        <v>2544</v>
      </c>
      <c r="C616" s="261" t="s">
        <v>268</v>
      </c>
      <c r="D616" s="261" t="s">
        <v>2545</v>
      </c>
      <c r="E616" s="261" t="s">
        <v>664</v>
      </c>
      <c r="F616" s="261">
        <v>35431</v>
      </c>
      <c r="H616" s="261" t="s">
        <v>665</v>
      </c>
      <c r="I616" s="261" t="s">
        <v>3767</v>
      </c>
      <c r="J616" s="261" t="s">
        <v>639</v>
      </c>
      <c r="K616" s="261">
        <v>2015</v>
      </c>
      <c r="L616" s="261" t="s">
        <v>638</v>
      </c>
      <c r="M616" s="261" t="s">
        <v>638</v>
      </c>
    </row>
    <row r="617" spans="1:13">
      <c r="A617" s="261">
        <v>122640</v>
      </c>
      <c r="B617" s="261" t="s">
        <v>2546</v>
      </c>
      <c r="C617" s="261" t="s">
        <v>247</v>
      </c>
      <c r="D617" s="261" t="s">
        <v>2547</v>
      </c>
      <c r="E617" s="261" t="s">
        <v>664</v>
      </c>
      <c r="F617" s="261">
        <v>32509</v>
      </c>
      <c r="H617" s="261" t="s">
        <v>665</v>
      </c>
      <c r="I617" s="261" t="s">
        <v>3767</v>
      </c>
      <c r="J617" s="261" t="s">
        <v>639</v>
      </c>
      <c r="K617" s="261">
        <v>2008</v>
      </c>
      <c r="L617" s="261" t="s">
        <v>657</v>
      </c>
      <c r="M617" s="261" t="s">
        <v>657</v>
      </c>
    </row>
    <row r="618" spans="1:13">
      <c r="A618" s="261">
        <v>122641</v>
      </c>
      <c r="B618" s="261" t="s">
        <v>2548</v>
      </c>
      <c r="C618" s="261" t="s">
        <v>106</v>
      </c>
      <c r="D618" s="261" t="s">
        <v>380</v>
      </c>
      <c r="E618" s="261" t="s">
        <v>664</v>
      </c>
      <c r="F618" s="261">
        <v>35796</v>
      </c>
      <c r="H618" s="261" t="s">
        <v>665</v>
      </c>
      <c r="I618" s="261" t="s">
        <v>3767</v>
      </c>
      <c r="J618" s="261" t="s">
        <v>667</v>
      </c>
      <c r="K618" s="261">
        <v>2016</v>
      </c>
      <c r="L618" s="261" t="s">
        <v>638</v>
      </c>
      <c r="M618" s="261" t="s">
        <v>640</v>
      </c>
    </row>
    <row r="619" spans="1:13">
      <c r="A619" s="261">
        <v>122642</v>
      </c>
      <c r="B619" s="261" t="s">
        <v>2549</v>
      </c>
      <c r="C619" s="261" t="s">
        <v>949</v>
      </c>
      <c r="D619" s="261" t="s">
        <v>2550</v>
      </c>
      <c r="E619" s="261" t="s">
        <v>664</v>
      </c>
      <c r="F619" s="261">
        <v>35086</v>
      </c>
      <c r="G619" s="261" t="s">
        <v>777</v>
      </c>
      <c r="H619" s="261" t="s">
        <v>665</v>
      </c>
      <c r="I619" s="261" t="s">
        <v>3767</v>
      </c>
      <c r="J619" s="261" t="s">
        <v>639</v>
      </c>
      <c r="K619" s="261">
        <v>2013</v>
      </c>
      <c r="L619" s="261" t="s">
        <v>660</v>
      </c>
      <c r="M619" s="261" t="s">
        <v>660</v>
      </c>
    </row>
    <row r="620" spans="1:13">
      <c r="A620" s="261">
        <v>122643</v>
      </c>
      <c r="B620" s="261" t="s">
        <v>2551</v>
      </c>
      <c r="C620" s="261" t="s">
        <v>2552</v>
      </c>
      <c r="D620" s="261" t="s">
        <v>1940</v>
      </c>
      <c r="E620" s="261" t="s">
        <v>663</v>
      </c>
      <c r="F620" s="261">
        <v>33239</v>
      </c>
      <c r="H620" s="261" t="s">
        <v>665</v>
      </c>
      <c r="I620" s="261" t="s">
        <v>3767</v>
      </c>
      <c r="J620" s="261" t="s">
        <v>639</v>
      </c>
      <c r="K620" s="261">
        <v>2011</v>
      </c>
      <c r="L620" s="261" t="s">
        <v>660</v>
      </c>
      <c r="M620" s="261" t="s">
        <v>660</v>
      </c>
    </row>
    <row r="621" spans="1:13">
      <c r="A621" s="261">
        <v>122644</v>
      </c>
      <c r="B621" s="261" t="s">
        <v>2553</v>
      </c>
      <c r="C621" s="261" t="s">
        <v>186</v>
      </c>
      <c r="D621" s="261" t="s">
        <v>536</v>
      </c>
      <c r="E621" s="261" t="s">
        <v>663</v>
      </c>
      <c r="F621" s="261">
        <v>36093</v>
      </c>
      <c r="G621" s="261" t="s">
        <v>759</v>
      </c>
      <c r="H621" s="261" t="s">
        <v>665</v>
      </c>
      <c r="I621" s="261" t="s">
        <v>3767</v>
      </c>
      <c r="J621" s="261" t="s">
        <v>667</v>
      </c>
      <c r="K621" s="261">
        <v>2016</v>
      </c>
      <c r="L621" s="261" t="s">
        <v>640</v>
      </c>
      <c r="M621" s="261" t="s">
        <v>640</v>
      </c>
    </row>
    <row r="622" spans="1:13">
      <c r="A622" s="261">
        <v>122645</v>
      </c>
      <c r="B622" s="261" t="s">
        <v>2554</v>
      </c>
      <c r="C622" s="261" t="s">
        <v>2555</v>
      </c>
      <c r="D622" s="261" t="s">
        <v>1337</v>
      </c>
      <c r="E622" s="261" t="s">
        <v>664</v>
      </c>
      <c r="F622" s="261">
        <v>36435</v>
      </c>
      <c r="G622" s="261" t="s">
        <v>3722</v>
      </c>
      <c r="H622" s="261" t="s">
        <v>665</v>
      </c>
      <c r="I622" s="261" t="s">
        <v>3767</v>
      </c>
      <c r="J622" s="261" t="s">
        <v>639</v>
      </c>
      <c r="K622" s="261">
        <v>2017</v>
      </c>
      <c r="L622" s="261" t="s">
        <v>638</v>
      </c>
      <c r="M622" s="261" t="s">
        <v>638</v>
      </c>
    </row>
    <row r="623" spans="1:13">
      <c r="A623" s="261">
        <v>122646</v>
      </c>
      <c r="B623" s="261" t="s">
        <v>2556</v>
      </c>
      <c r="C623" s="261" t="s">
        <v>78</v>
      </c>
      <c r="D623" s="261" t="s">
        <v>402</v>
      </c>
      <c r="E623" s="261" t="s">
        <v>663</v>
      </c>
      <c r="F623" s="261">
        <v>35065</v>
      </c>
      <c r="H623" s="261" t="s">
        <v>665</v>
      </c>
      <c r="I623" s="261" t="s">
        <v>3767</v>
      </c>
      <c r="J623" s="261" t="s">
        <v>639</v>
      </c>
      <c r="K623" s="261">
        <v>2014</v>
      </c>
      <c r="L623" s="261" t="s">
        <v>658</v>
      </c>
      <c r="M623" s="261" t="s">
        <v>658</v>
      </c>
    </row>
    <row r="624" spans="1:13">
      <c r="A624" s="261">
        <v>122647</v>
      </c>
      <c r="B624" s="261" t="s">
        <v>2557</v>
      </c>
      <c r="C624" s="261" t="s">
        <v>193</v>
      </c>
      <c r="D624" s="261" t="s">
        <v>344</v>
      </c>
      <c r="E624" s="261" t="s">
        <v>663</v>
      </c>
      <c r="F624" s="261">
        <v>35431</v>
      </c>
      <c r="H624" s="261" t="s">
        <v>665</v>
      </c>
      <c r="I624" s="261" t="s">
        <v>3767</v>
      </c>
      <c r="J624" s="261" t="s">
        <v>639</v>
      </c>
      <c r="K624" s="261">
        <v>2015</v>
      </c>
      <c r="L624" s="261" t="s">
        <v>640</v>
      </c>
      <c r="M624" s="261" t="s">
        <v>640</v>
      </c>
    </row>
    <row r="625" spans="1:13">
      <c r="A625" s="261">
        <v>122648</v>
      </c>
      <c r="B625" s="261" t="s">
        <v>2558</v>
      </c>
      <c r="C625" s="261" t="s">
        <v>132</v>
      </c>
      <c r="D625" s="261" t="s">
        <v>2559</v>
      </c>
      <c r="E625" s="261" t="s">
        <v>663</v>
      </c>
      <c r="F625" s="261">
        <v>35401</v>
      </c>
      <c r="G625" s="261" t="s">
        <v>3723</v>
      </c>
      <c r="H625" s="261" t="s">
        <v>665</v>
      </c>
      <c r="I625" s="261" t="s">
        <v>3767</v>
      </c>
      <c r="J625" s="261" t="s">
        <v>3766</v>
      </c>
      <c r="K625" s="261">
        <v>2014</v>
      </c>
      <c r="L625" s="261" t="s">
        <v>647</v>
      </c>
      <c r="M625" s="261" t="s">
        <v>647</v>
      </c>
    </row>
    <row r="626" spans="1:13">
      <c r="A626" s="261">
        <v>122649</v>
      </c>
      <c r="B626" s="261" t="s">
        <v>2560</v>
      </c>
      <c r="C626" s="261" t="s">
        <v>149</v>
      </c>
      <c r="D626" s="261" t="s">
        <v>442</v>
      </c>
      <c r="E626" s="261" t="s">
        <v>663</v>
      </c>
      <c r="F626" s="261">
        <v>35065</v>
      </c>
      <c r="H626" s="261" t="s">
        <v>665</v>
      </c>
      <c r="I626" s="261" t="s">
        <v>3767</v>
      </c>
      <c r="J626" s="261" t="s">
        <v>639</v>
      </c>
      <c r="K626" s="261">
        <v>2014</v>
      </c>
      <c r="L626" s="261" t="s">
        <v>640</v>
      </c>
      <c r="M626" s="261" t="s">
        <v>658</v>
      </c>
    </row>
    <row r="627" spans="1:13">
      <c r="A627" s="261">
        <v>122650</v>
      </c>
      <c r="B627" s="261" t="s">
        <v>2561</v>
      </c>
      <c r="C627" s="261" t="s">
        <v>131</v>
      </c>
      <c r="D627" s="261" t="s">
        <v>2562</v>
      </c>
      <c r="E627" s="261" t="s">
        <v>663</v>
      </c>
      <c r="F627" s="261">
        <v>35796</v>
      </c>
      <c r="G627" s="261" t="s">
        <v>638</v>
      </c>
      <c r="H627" s="261" t="s">
        <v>665</v>
      </c>
      <c r="I627" s="261" t="s">
        <v>3767</v>
      </c>
      <c r="J627" s="261" t="s">
        <v>667</v>
      </c>
      <c r="K627" s="261">
        <v>2016</v>
      </c>
      <c r="L627" s="261" t="s">
        <v>638</v>
      </c>
      <c r="M627" s="261" t="s">
        <v>638</v>
      </c>
    </row>
    <row r="628" spans="1:13">
      <c r="A628" s="261">
        <v>122651</v>
      </c>
      <c r="B628" s="261" t="s">
        <v>2563</v>
      </c>
      <c r="C628" s="261" t="s">
        <v>2564</v>
      </c>
      <c r="D628" s="261" t="s">
        <v>405</v>
      </c>
      <c r="E628" s="261" t="s">
        <v>663</v>
      </c>
      <c r="F628" s="261">
        <v>35065</v>
      </c>
      <c r="H628" s="261" t="s">
        <v>665</v>
      </c>
      <c r="I628" s="261" t="s">
        <v>3767</v>
      </c>
      <c r="J628" s="261" t="s">
        <v>639</v>
      </c>
      <c r="K628" s="261">
        <v>2013</v>
      </c>
      <c r="L628" s="261" t="s">
        <v>650</v>
      </c>
      <c r="M628" s="261" t="s">
        <v>650</v>
      </c>
    </row>
    <row r="629" spans="1:13">
      <c r="A629" s="261">
        <v>122652</v>
      </c>
      <c r="B629" s="261" t="s">
        <v>2565</v>
      </c>
      <c r="C629" s="261" t="s">
        <v>214</v>
      </c>
      <c r="D629" s="261" t="s">
        <v>464</v>
      </c>
      <c r="E629" s="261" t="s">
        <v>664</v>
      </c>
      <c r="F629" s="261">
        <v>34700</v>
      </c>
      <c r="H629" s="261" t="s">
        <v>665</v>
      </c>
      <c r="I629" s="261" t="s">
        <v>3767</v>
      </c>
      <c r="J629" s="261" t="s">
        <v>639</v>
      </c>
      <c r="K629" s="261">
        <v>2014</v>
      </c>
      <c r="L629" s="261" t="s">
        <v>638</v>
      </c>
      <c r="M629" s="261" t="s">
        <v>640</v>
      </c>
    </row>
    <row r="630" spans="1:13">
      <c r="A630" s="261">
        <v>122653</v>
      </c>
      <c r="B630" s="261" t="s">
        <v>2566</v>
      </c>
      <c r="C630" s="261" t="s">
        <v>999</v>
      </c>
      <c r="D630" s="261" t="s">
        <v>2567</v>
      </c>
      <c r="E630" s="261" t="s">
        <v>663</v>
      </c>
      <c r="F630" s="261">
        <v>35796</v>
      </c>
      <c r="H630" s="261" t="s">
        <v>665</v>
      </c>
      <c r="I630" s="261" t="s">
        <v>3767</v>
      </c>
      <c r="J630" s="261" t="s">
        <v>639</v>
      </c>
      <c r="K630" s="261">
        <v>2016</v>
      </c>
      <c r="L630" s="261" t="s">
        <v>640</v>
      </c>
      <c r="M630" s="261" t="s">
        <v>650</v>
      </c>
    </row>
    <row r="631" spans="1:13">
      <c r="A631" s="261">
        <v>122654</v>
      </c>
      <c r="B631" s="261" t="s">
        <v>2568</v>
      </c>
      <c r="C631" s="261" t="s">
        <v>84</v>
      </c>
      <c r="D631" s="261" t="s">
        <v>1937</v>
      </c>
      <c r="E631" s="261" t="s">
        <v>664</v>
      </c>
      <c r="F631" s="261">
        <v>33604</v>
      </c>
      <c r="H631" s="261" t="s">
        <v>665</v>
      </c>
      <c r="I631" s="261" t="s">
        <v>3767</v>
      </c>
      <c r="J631" s="261" t="s">
        <v>667</v>
      </c>
      <c r="K631" s="261">
        <v>2009</v>
      </c>
      <c r="L631" s="261" t="s">
        <v>638</v>
      </c>
      <c r="M631" s="261" t="s">
        <v>652</v>
      </c>
    </row>
    <row r="632" spans="1:13">
      <c r="A632" s="261">
        <v>122655</v>
      </c>
      <c r="B632" s="261" t="s">
        <v>2569</v>
      </c>
      <c r="C632" s="261" t="s">
        <v>2570</v>
      </c>
      <c r="D632" s="261" t="s">
        <v>376</v>
      </c>
      <c r="E632" s="261" t="s">
        <v>664</v>
      </c>
      <c r="F632" s="261">
        <v>35065</v>
      </c>
      <c r="H632" s="261" t="s">
        <v>665</v>
      </c>
      <c r="I632" s="261" t="s">
        <v>3767</v>
      </c>
      <c r="J632" s="261" t="s">
        <v>667</v>
      </c>
      <c r="K632" s="261">
        <v>2013</v>
      </c>
      <c r="L632" s="261" t="s">
        <v>638</v>
      </c>
      <c r="M632" s="261" t="s">
        <v>649</v>
      </c>
    </row>
    <row r="633" spans="1:13">
      <c r="A633" s="261">
        <v>122656</v>
      </c>
      <c r="B633" s="261" t="s">
        <v>2571</v>
      </c>
      <c r="C633" s="261" t="s">
        <v>2572</v>
      </c>
      <c r="D633" s="261" t="s">
        <v>2573</v>
      </c>
      <c r="E633" s="261" t="s">
        <v>663</v>
      </c>
      <c r="F633" s="261">
        <v>35065</v>
      </c>
      <c r="H633" s="261" t="s">
        <v>665</v>
      </c>
      <c r="I633" s="261" t="s">
        <v>3767</v>
      </c>
      <c r="J633" s="261" t="s">
        <v>639</v>
      </c>
      <c r="K633" s="261">
        <v>2014</v>
      </c>
      <c r="L633" s="261" t="s">
        <v>649</v>
      </c>
      <c r="M633" s="261" t="s">
        <v>653</v>
      </c>
    </row>
    <row r="634" spans="1:13">
      <c r="A634" s="261">
        <v>122657</v>
      </c>
      <c r="B634" s="261" t="s">
        <v>2574</v>
      </c>
      <c r="C634" s="261" t="s">
        <v>113</v>
      </c>
      <c r="D634" s="261" t="s">
        <v>2575</v>
      </c>
      <c r="E634" s="261" t="s">
        <v>664</v>
      </c>
      <c r="H634" s="261" t="s">
        <v>665</v>
      </c>
      <c r="I634" s="261" t="s">
        <v>3767</v>
      </c>
      <c r="J634" s="261" t="s">
        <v>639</v>
      </c>
      <c r="K634" s="261">
        <v>2003</v>
      </c>
      <c r="L634" s="261" t="s">
        <v>640</v>
      </c>
      <c r="M634" s="261" t="s">
        <v>640</v>
      </c>
    </row>
    <row r="635" spans="1:13">
      <c r="A635" s="261">
        <v>122658</v>
      </c>
      <c r="B635" s="261" t="s">
        <v>2576</v>
      </c>
      <c r="C635" s="261" t="s">
        <v>87</v>
      </c>
      <c r="D635" s="261" t="s">
        <v>542</v>
      </c>
      <c r="E635" s="261" t="s">
        <v>664</v>
      </c>
      <c r="F635" s="261">
        <v>28491</v>
      </c>
      <c r="H635" s="261" t="s">
        <v>665</v>
      </c>
      <c r="I635" s="261" t="s">
        <v>3767</v>
      </c>
      <c r="J635" s="261" t="s">
        <v>667</v>
      </c>
      <c r="K635" s="261">
        <v>1996</v>
      </c>
      <c r="L635" s="261" t="s">
        <v>640</v>
      </c>
      <c r="M635" s="261" t="s">
        <v>658</v>
      </c>
    </row>
    <row r="636" spans="1:13">
      <c r="A636" s="261">
        <v>122659</v>
      </c>
      <c r="B636" s="261" t="s">
        <v>2577</v>
      </c>
      <c r="C636" s="261" t="s">
        <v>273</v>
      </c>
      <c r="D636" s="261" t="s">
        <v>2578</v>
      </c>
      <c r="E636" s="261" t="s">
        <v>663</v>
      </c>
      <c r="F636" s="261">
        <v>36526</v>
      </c>
      <c r="H636" s="261" t="s">
        <v>665</v>
      </c>
      <c r="I636" s="261" t="s">
        <v>3767</v>
      </c>
      <c r="J636" s="261" t="s">
        <v>667</v>
      </c>
      <c r="K636" s="261">
        <v>2017</v>
      </c>
      <c r="L636" s="261" t="s">
        <v>659</v>
      </c>
      <c r="M636" s="261" t="s">
        <v>659</v>
      </c>
    </row>
    <row r="637" spans="1:13">
      <c r="A637" s="261">
        <v>122660</v>
      </c>
      <c r="B637" s="261" t="s">
        <v>2579</v>
      </c>
      <c r="C637" s="261" t="s">
        <v>2580</v>
      </c>
      <c r="D637" s="261" t="s">
        <v>2581</v>
      </c>
      <c r="E637" s="261" t="s">
        <v>663</v>
      </c>
      <c r="F637" s="261">
        <v>36161</v>
      </c>
      <c r="H637" s="261" t="s">
        <v>665</v>
      </c>
      <c r="I637" s="261" t="s">
        <v>3767</v>
      </c>
      <c r="J637" s="261" t="s">
        <v>639</v>
      </c>
      <c r="K637" s="261">
        <v>2017</v>
      </c>
      <c r="L637" s="261" t="s">
        <v>659</v>
      </c>
      <c r="M637" s="261" t="s">
        <v>659</v>
      </c>
    </row>
    <row r="638" spans="1:13">
      <c r="A638" s="261">
        <v>122661</v>
      </c>
      <c r="B638" s="261" t="s">
        <v>2582</v>
      </c>
      <c r="C638" s="261" t="s">
        <v>132</v>
      </c>
      <c r="D638" s="261" t="s">
        <v>872</v>
      </c>
      <c r="E638" s="261" t="s">
        <v>663</v>
      </c>
      <c r="F638" s="261">
        <v>35796</v>
      </c>
      <c r="G638" s="261" t="s">
        <v>3724</v>
      </c>
      <c r="H638" s="261" t="s">
        <v>665</v>
      </c>
      <c r="I638" s="261" t="s">
        <v>3767</v>
      </c>
      <c r="J638" s="261" t="s">
        <v>639</v>
      </c>
      <c r="K638" s="261">
        <v>2016</v>
      </c>
      <c r="L638" s="261" t="s">
        <v>640</v>
      </c>
      <c r="M638" s="261" t="s">
        <v>640</v>
      </c>
    </row>
    <row r="639" spans="1:13">
      <c r="A639" s="261">
        <v>122662</v>
      </c>
      <c r="B639" s="261" t="s">
        <v>2583</v>
      </c>
      <c r="C639" s="261" t="s">
        <v>2584</v>
      </c>
      <c r="D639" s="261" t="s">
        <v>369</v>
      </c>
      <c r="E639" s="261" t="s">
        <v>663</v>
      </c>
      <c r="F639" s="261">
        <v>36227</v>
      </c>
      <c r="G639" s="261" t="s">
        <v>3725</v>
      </c>
      <c r="H639" s="261" t="s">
        <v>665</v>
      </c>
      <c r="I639" s="261" t="s">
        <v>3767</v>
      </c>
      <c r="J639" s="261" t="s">
        <v>639</v>
      </c>
      <c r="K639" s="261">
        <v>2017</v>
      </c>
      <c r="L639" s="261" t="s">
        <v>640</v>
      </c>
      <c r="M639" s="261" t="s">
        <v>659</v>
      </c>
    </row>
    <row r="640" spans="1:13">
      <c r="A640" s="261">
        <v>122663</v>
      </c>
      <c r="B640" s="261" t="s">
        <v>2585</v>
      </c>
      <c r="C640" s="261" t="s">
        <v>1208</v>
      </c>
      <c r="D640" s="261" t="s">
        <v>148</v>
      </c>
      <c r="E640" s="261" t="s">
        <v>664</v>
      </c>
      <c r="F640" s="261">
        <v>33239</v>
      </c>
      <c r="H640" s="261" t="s">
        <v>665</v>
      </c>
      <c r="I640" s="261" t="s">
        <v>3767</v>
      </c>
      <c r="J640" s="261" t="s">
        <v>667</v>
      </c>
      <c r="K640" s="261">
        <v>2010</v>
      </c>
      <c r="L640" s="261" t="s">
        <v>661</v>
      </c>
      <c r="M640" s="261" t="s">
        <v>661</v>
      </c>
    </row>
    <row r="641" spans="1:13">
      <c r="A641" s="261">
        <v>122664</v>
      </c>
      <c r="B641" s="261" t="s">
        <v>870</v>
      </c>
      <c r="C641" s="261" t="s">
        <v>90</v>
      </c>
      <c r="D641" s="261" t="s">
        <v>858</v>
      </c>
      <c r="E641" s="261" t="s">
        <v>664</v>
      </c>
      <c r="F641" s="261">
        <v>35065</v>
      </c>
      <c r="H641" s="261" t="s">
        <v>665</v>
      </c>
      <c r="I641" s="261" t="s">
        <v>3767</v>
      </c>
      <c r="J641" s="261" t="s">
        <v>639</v>
      </c>
      <c r="K641" s="261">
        <v>2014</v>
      </c>
      <c r="L641" s="261" t="s">
        <v>659</v>
      </c>
      <c r="M641" s="261" t="s">
        <v>659</v>
      </c>
    </row>
    <row r="642" spans="1:13">
      <c r="A642" s="261">
        <v>122665</v>
      </c>
      <c r="B642" s="261" t="s">
        <v>2586</v>
      </c>
      <c r="C642" s="261" t="s">
        <v>293</v>
      </c>
      <c r="D642" s="261" t="s">
        <v>388</v>
      </c>
      <c r="E642" s="261" t="s">
        <v>664</v>
      </c>
      <c r="F642" s="261">
        <v>33604</v>
      </c>
      <c r="H642" s="261" t="s">
        <v>665</v>
      </c>
      <c r="I642" s="261" t="s">
        <v>3767</v>
      </c>
      <c r="J642" s="261" t="s">
        <v>639</v>
      </c>
      <c r="K642" s="261">
        <v>2011</v>
      </c>
      <c r="L642" s="261" t="s">
        <v>640</v>
      </c>
      <c r="M642" s="261" t="s">
        <v>640</v>
      </c>
    </row>
    <row r="643" spans="1:13">
      <c r="A643" s="261">
        <v>122666</v>
      </c>
      <c r="B643" s="261" t="s">
        <v>2587</v>
      </c>
      <c r="C643" s="261" t="s">
        <v>2588</v>
      </c>
      <c r="D643" s="261" t="s">
        <v>967</v>
      </c>
      <c r="E643" s="261" t="s">
        <v>664</v>
      </c>
      <c r="F643" s="261">
        <v>35065</v>
      </c>
      <c r="H643" s="261" t="s">
        <v>665</v>
      </c>
      <c r="I643" s="261" t="s">
        <v>3767</v>
      </c>
      <c r="J643" s="261" t="s">
        <v>639</v>
      </c>
      <c r="K643" s="261">
        <v>2014</v>
      </c>
      <c r="L643" s="261" t="s">
        <v>640</v>
      </c>
      <c r="M643" s="261" t="s">
        <v>638</v>
      </c>
    </row>
    <row r="644" spans="1:13">
      <c r="A644" s="261">
        <v>122667</v>
      </c>
      <c r="B644" s="261" t="s">
        <v>2589</v>
      </c>
      <c r="C644" s="261" t="s">
        <v>218</v>
      </c>
      <c r="D644" s="261" t="s">
        <v>2590</v>
      </c>
      <c r="E644" s="261" t="s">
        <v>664</v>
      </c>
      <c r="F644" s="261">
        <v>33970</v>
      </c>
      <c r="H644" s="261" t="s">
        <v>665</v>
      </c>
      <c r="I644" s="261" t="s">
        <v>3767</v>
      </c>
      <c r="J644" s="261" t="s">
        <v>639</v>
      </c>
      <c r="K644" s="261">
        <v>2012</v>
      </c>
      <c r="L644" s="261" t="s">
        <v>659</v>
      </c>
      <c r="M644" s="261" t="s">
        <v>659</v>
      </c>
    </row>
    <row r="645" spans="1:13">
      <c r="A645" s="261">
        <v>122668</v>
      </c>
      <c r="B645" s="261" t="s">
        <v>2591</v>
      </c>
      <c r="C645" s="261" t="s">
        <v>183</v>
      </c>
      <c r="D645" s="261" t="s">
        <v>2592</v>
      </c>
      <c r="E645" s="261" t="s">
        <v>664</v>
      </c>
      <c r="F645" s="261">
        <v>36161</v>
      </c>
      <c r="H645" s="261" t="s">
        <v>665</v>
      </c>
      <c r="I645" s="261" t="s">
        <v>3767</v>
      </c>
      <c r="J645" s="261" t="s">
        <v>667</v>
      </c>
      <c r="K645" s="261">
        <v>2016</v>
      </c>
      <c r="L645" s="261" t="s">
        <v>649</v>
      </c>
      <c r="M645" s="261" t="s">
        <v>640</v>
      </c>
    </row>
    <row r="646" spans="1:13">
      <c r="A646" s="261">
        <v>122669</v>
      </c>
      <c r="B646" s="261" t="s">
        <v>2593</v>
      </c>
      <c r="C646" s="261" t="s">
        <v>429</v>
      </c>
      <c r="D646" s="261" t="s">
        <v>989</v>
      </c>
      <c r="E646" s="261" t="s">
        <v>664</v>
      </c>
      <c r="F646" s="261">
        <v>33279</v>
      </c>
      <c r="G646" s="261" t="s">
        <v>3726</v>
      </c>
      <c r="H646" s="261" t="s">
        <v>665</v>
      </c>
      <c r="I646" s="261" t="s">
        <v>3767</v>
      </c>
      <c r="J646" s="261" t="s">
        <v>667</v>
      </c>
      <c r="K646" s="261">
        <v>2010</v>
      </c>
      <c r="L646" s="261" t="s">
        <v>657</v>
      </c>
      <c r="M646" s="261" t="s">
        <v>657</v>
      </c>
    </row>
    <row r="647" spans="1:13">
      <c r="A647" s="261">
        <v>122670</v>
      </c>
      <c r="B647" s="261" t="s">
        <v>2594</v>
      </c>
      <c r="C647" s="261" t="s">
        <v>2595</v>
      </c>
      <c r="D647" s="261" t="s">
        <v>2596</v>
      </c>
      <c r="E647" s="261" t="s">
        <v>664</v>
      </c>
      <c r="F647" s="261">
        <v>36678</v>
      </c>
      <c r="G647" s="261" t="s">
        <v>657</v>
      </c>
      <c r="H647" s="261" t="s">
        <v>665</v>
      </c>
      <c r="I647" s="261" t="s">
        <v>3767</v>
      </c>
      <c r="J647" s="261" t="s">
        <v>667</v>
      </c>
      <c r="K647" s="261">
        <v>2017</v>
      </c>
      <c r="L647" s="261" t="s">
        <v>657</v>
      </c>
      <c r="M647" s="261" t="s">
        <v>657</v>
      </c>
    </row>
    <row r="648" spans="1:13">
      <c r="A648" s="261">
        <v>122671</v>
      </c>
      <c r="B648" s="261" t="s">
        <v>2597</v>
      </c>
      <c r="C648" s="261" t="s">
        <v>182</v>
      </c>
      <c r="D648" s="261" t="s">
        <v>399</v>
      </c>
      <c r="E648" s="261" t="s">
        <v>664</v>
      </c>
      <c r="F648" s="261">
        <v>36161</v>
      </c>
      <c r="H648" s="261" t="s">
        <v>665</v>
      </c>
      <c r="I648" s="261" t="s">
        <v>3767</v>
      </c>
      <c r="J648" s="261" t="s">
        <v>639</v>
      </c>
      <c r="K648" s="261">
        <v>2017</v>
      </c>
      <c r="L648" s="261" t="s">
        <v>659</v>
      </c>
      <c r="M648" s="261" t="s">
        <v>659</v>
      </c>
    </row>
    <row r="649" spans="1:13">
      <c r="A649" s="261">
        <v>122672</v>
      </c>
      <c r="B649" s="261" t="s">
        <v>2598</v>
      </c>
      <c r="C649" s="261" t="s">
        <v>112</v>
      </c>
      <c r="D649" s="261" t="s">
        <v>355</v>
      </c>
      <c r="E649" s="261" t="s">
        <v>664</v>
      </c>
      <c r="F649" s="261">
        <v>35796</v>
      </c>
      <c r="H649" s="261" t="s">
        <v>665</v>
      </c>
      <c r="I649" s="261" t="s">
        <v>3767</v>
      </c>
      <c r="J649" s="261" t="s">
        <v>667</v>
      </c>
      <c r="K649" s="261">
        <v>2016</v>
      </c>
      <c r="L649" s="261" t="s">
        <v>638</v>
      </c>
      <c r="M649" s="261" t="s">
        <v>638</v>
      </c>
    </row>
    <row r="650" spans="1:13">
      <c r="A650" s="261">
        <v>122673</v>
      </c>
      <c r="B650" s="261" t="s">
        <v>2599</v>
      </c>
      <c r="C650" s="261" t="s">
        <v>109</v>
      </c>
      <c r="D650" s="261" t="s">
        <v>375</v>
      </c>
      <c r="E650" s="261" t="s">
        <v>664</v>
      </c>
      <c r="F650" s="261">
        <v>35796</v>
      </c>
      <c r="H650" s="261" t="s">
        <v>665</v>
      </c>
      <c r="I650" s="261" t="s">
        <v>3767</v>
      </c>
      <c r="J650" s="261" t="s">
        <v>667</v>
      </c>
      <c r="K650" s="261">
        <v>2017</v>
      </c>
      <c r="L650" s="261" t="s">
        <v>657</v>
      </c>
      <c r="M650" s="261" t="s">
        <v>657</v>
      </c>
    </row>
    <row r="651" spans="1:13">
      <c r="A651" s="261">
        <v>122674</v>
      </c>
      <c r="B651" s="261" t="s">
        <v>2600</v>
      </c>
      <c r="C651" s="261" t="s">
        <v>82</v>
      </c>
      <c r="D651" s="261" t="s">
        <v>495</v>
      </c>
      <c r="E651" s="261" t="s">
        <v>663</v>
      </c>
      <c r="H651" s="261" t="s">
        <v>812</v>
      </c>
      <c r="I651" s="261" t="s">
        <v>3767</v>
      </c>
      <c r="J651" s="261" t="s">
        <v>667</v>
      </c>
      <c r="K651" s="261">
        <v>1997</v>
      </c>
      <c r="L651" s="261" t="s">
        <v>638</v>
      </c>
      <c r="M651" s="261" t="s">
        <v>612</v>
      </c>
    </row>
    <row r="652" spans="1:13">
      <c r="A652" s="261">
        <v>122675</v>
      </c>
      <c r="B652" s="261" t="s">
        <v>2601</v>
      </c>
      <c r="C652" s="261" t="s">
        <v>1077</v>
      </c>
      <c r="D652" s="261" t="s">
        <v>519</v>
      </c>
      <c r="E652" s="261" t="s">
        <v>663</v>
      </c>
      <c r="F652" s="261">
        <v>36161</v>
      </c>
      <c r="H652" s="261" t="s">
        <v>665</v>
      </c>
      <c r="I652" s="261" t="s">
        <v>3767</v>
      </c>
      <c r="J652" s="261" t="s">
        <v>667</v>
      </c>
      <c r="K652" s="261">
        <v>2017</v>
      </c>
      <c r="L652" s="261" t="s">
        <v>638</v>
      </c>
      <c r="M652" s="261" t="s">
        <v>638</v>
      </c>
    </row>
    <row r="653" spans="1:13">
      <c r="A653" s="261">
        <v>122676</v>
      </c>
      <c r="B653" s="261" t="s">
        <v>2602</v>
      </c>
      <c r="C653" s="261" t="s">
        <v>82</v>
      </c>
      <c r="D653" s="261" t="s">
        <v>418</v>
      </c>
      <c r="E653" s="261" t="s">
        <v>663</v>
      </c>
      <c r="F653" s="261">
        <v>35796</v>
      </c>
      <c r="G653" s="261" t="s">
        <v>3727</v>
      </c>
      <c r="H653" s="261" t="s">
        <v>665</v>
      </c>
      <c r="I653" s="261" t="s">
        <v>3767</v>
      </c>
      <c r="J653" s="261" t="s">
        <v>639</v>
      </c>
      <c r="K653" s="261">
        <v>2015</v>
      </c>
      <c r="L653" s="261" t="s">
        <v>652</v>
      </c>
      <c r="M653" s="261" t="s">
        <v>652</v>
      </c>
    </row>
    <row r="654" spans="1:13">
      <c r="A654" s="261">
        <v>122677</v>
      </c>
      <c r="B654" s="261" t="s">
        <v>2603</v>
      </c>
      <c r="C654" s="261" t="s">
        <v>78</v>
      </c>
      <c r="D654" s="261" t="s">
        <v>2604</v>
      </c>
      <c r="E654" s="261" t="s">
        <v>663</v>
      </c>
      <c r="F654" s="261">
        <v>36526</v>
      </c>
      <c r="H654" s="261" t="s">
        <v>812</v>
      </c>
      <c r="I654" s="261" t="s">
        <v>3767</v>
      </c>
      <c r="J654" s="261" t="s">
        <v>667</v>
      </c>
      <c r="K654" s="261">
        <v>2017</v>
      </c>
      <c r="L654" s="261" t="s">
        <v>659</v>
      </c>
      <c r="M654" s="261" t="s">
        <v>612</v>
      </c>
    </row>
    <row r="655" spans="1:13">
      <c r="A655" s="261">
        <v>122678</v>
      </c>
      <c r="B655" s="261" t="s">
        <v>2605</v>
      </c>
      <c r="C655" s="261" t="s">
        <v>265</v>
      </c>
      <c r="D655" s="261" t="s">
        <v>888</v>
      </c>
      <c r="E655" s="261" t="s">
        <v>664</v>
      </c>
      <c r="F655" s="261">
        <v>35431</v>
      </c>
      <c r="H655" s="261" t="s">
        <v>665</v>
      </c>
      <c r="I655" s="261" t="s">
        <v>3767</v>
      </c>
      <c r="J655" s="261" t="s">
        <v>639</v>
      </c>
      <c r="K655" s="261">
        <v>2014</v>
      </c>
      <c r="L655" s="261" t="s">
        <v>660</v>
      </c>
      <c r="M655" s="261" t="s">
        <v>660</v>
      </c>
    </row>
    <row r="656" spans="1:13">
      <c r="A656" s="261">
        <v>122679</v>
      </c>
      <c r="B656" s="261" t="s">
        <v>2606</v>
      </c>
      <c r="C656" s="261" t="s">
        <v>82</v>
      </c>
      <c r="D656" s="261" t="s">
        <v>2607</v>
      </c>
      <c r="E656" s="261" t="s">
        <v>664</v>
      </c>
      <c r="F656" s="261">
        <v>34335</v>
      </c>
      <c r="H656" s="261" t="s">
        <v>665</v>
      </c>
      <c r="I656" s="261" t="s">
        <v>3767</v>
      </c>
      <c r="J656" s="261" t="s">
        <v>639</v>
      </c>
      <c r="K656" s="261">
        <v>2015</v>
      </c>
      <c r="L656" s="261" t="s">
        <v>640</v>
      </c>
      <c r="M656" s="261" t="s">
        <v>640</v>
      </c>
    </row>
    <row r="657" spans="1:20">
      <c r="A657" s="261">
        <v>122680</v>
      </c>
      <c r="B657" s="261" t="s">
        <v>2608</v>
      </c>
      <c r="C657" s="261" t="s">
        <v>2609</v>
      </c>
      <c r="D657" s="261" t="s">
        <v>2610</v>
      </c>
      <c r="E657" s="261" t="s">
        <v>664</v>
      </c>
      <c r="F657" s="261">
        <v>34370</v>
      </c>
      <c r="G657" s="261" t="s">
        <v>638</v>
      </c>
      <c r="H657" s="261" t="s">
        <v>665</v>
      </c>
      <c r="I657" s="261" t="s">
        <v>3767</v>
      </c>
      <c r="J657" s="261" t="s">
        <v>639</v>
      </c>
      <c r="K657" s="261">
        <v>2012</v>
      </c>
      <c r="L657" s="261" t="s">
        <v>638</v>
      </c>
      <c r="M657" s="261" t="s">
        <v>638</v>
      </c>
    </row>
    <row r="658" spans="1:20">
      <c r="A658" s="261">
        <v>122681</v>
      </c>
      <c r="B658" s="261" t="s">
        <v>2611</v>
      </c>
      <c r="C658" s="261" t="s">
        <v>2329</v>
      </c>
      <c r="D658" s="261" t="s">
        <v>2612</v>
      </c>
      <c r="E658" s="261" t="s">
        <v>664</v>
      </c>
      <c r="F658" s="261">
        <v>35796</v>
      </c>
      <c r="H658" s="261" t="s">
        <v>665</v>
      </c>
      <c r="I658" s="261" t="s">
        <v>3767</v>
      </c>
      <c r="J658" s="261" t="s">
        <v>667</v>
      </c>
      <c r="K658" s="261">
        <v>2016</v>
      </c>
      <c r="L658" s="261" t="s">
        <v>638</v>
      </c>
      <c r="M658" s="261" t="s">
        <v>640</v>
      </c>
    </row>
    <row r="659" spans="1:20">
      <c r="A659" s="261">
        <v>122682</v>
      </c>
      <c r="B659" s="261" t="s">
        <v>2613</v>
      </c>
      <c r="C659" s="261" t="s">
        <v>164</v>
      </c>
      <c r="D659" s="261" t="s">
        <v>953</v>
      </c>
      <c r="E659" s="261" t="s">
        <v>664</v>
      </c>
      <c r="F659" s="261">
        <v>35816</v>
      </c>
      <c r="G659" s="261" t="s">
        <v>3728</v>
      </c>
      <c r="H659" s="261" t="s">
        <v>665</v>
      </c>
      <c r="I659" s="261" t="s">
        <v>3767</v>
      </c>
      <c r="J659" s="261" t="s">
        <v>639</v>
      </c>
      <c r="K659" s="261">
        <v>2015</v>
      </c>
      <c r="L659" s="261" t="s">
        <v>649</v>
      </c>
      <c r="M659" s="261" t="s">
        <v>649</v>
      </c>
    </row>
    <row r="660" spans="1:20">
      <c r="A660" s="261">
        <v>122683</v>
      </c>
      <c r="B660" s="261" t="s">
        <v>2614</v>
      </c>
      <c r="C660" s="261" t="s">
        <v>78</v>
      </c>
      <c r="D660" s="261" t="s">
        <v>848</v>
      </c>
      <c r="E660" s="261" t="s">
        <v>664</v>
      </c>
      <c r="F660" s="261">
        <v>24473</v>
      </c>
      <c r="H660" s="261" t="s">
        <v>665</v>
      </c>
      <c r="I660" s="261" t="s">
        <v>3767</v>
      </c>
      <c r="J660" s="261" t="s">
        <v>667</v>
      </c>
      <c r="K660" s="261">
        <v>1986</v>
      </c>
      <c r="L660" s="261" t="s">
        <v>638</v>
      </c>
      <c r="M660" s="261" t="s">
        <v>658</v>
      </c>
    </row>
    <row r="661" spans="1:20">
      <c r="A661" s="261">
        <v>122684</v>
      </c>
      <c r="B661" s="261" t="s">
        <v>2615</v>
      </c>
      <c r="C661" s="261" t="s">
        <v>253</v>
      </c>
      <c r="D661" s="261" t="s">
        <v>855</v>
      </c>
      <c r="E661" s="261" t="s">
        <v>664</v>
      </c>
      <c r="F661" s="261">
        <v>35431</v>
      </c>
      <c r="H661" s="261" t="s">
        <v>665</v>
      </c>
      <c r="I661" s="261" t="s">
        <v>3767</v>
      </c>
      <c r="J661" s="261" t="s">
        <v>667</v>
      </c>
      <c r="K661" s="261">
        <v>2015</v>
      </c>
      <c r="L661" s="261" t="s">
        <v>657</v>
      </c>
      <c r="M661" s="261" t="s">
        <v>657</v>
      </c>
      <c r="R661" s="261">
        <v>49</v>
      </c>
      <c r="S661" s="261">
        <v>43952</v>
      </c>
      <c r="T661" s="261">
        <v>15000</v>
      </c>
    </row>
    <row r="662" spans="1:20">
      <c r="A662" s="261">
        <v>122685</v>
      </c>
      <c r="B662" s="261" t="s">
        <v>2616</v>
      </c>
      <c r="C662" s="261" t="s">
        <v>78</v>
      </c>
      <c r="D662" s="261" t="s">
        <v>388</v>
      </c>
      <c r="E662" s="261" t="s">
        <v>663</v>
      </c>
      <c r="F662" s="261">
        <v>35796</v>
      </c>
      <c r="H662" s="261" t="s">
        <v>665</v>
      </c>
      <c r="I662" s="261" t="s">
        <v>3767</v>
      </c>
      <c r="J662" s="261" t="s">
        <v>639</v>
      </c>
      <c r="K662" s="261">
        <v>2015</v>
      </c>
      <c r="L662" s="261" t="s">
        <v>640</v>
      </c>
      <c r="M662" s="261" t="s">
        <v>640</v>
      </c>
    </row>
    <row r="663" spans="1:20">
      <c r="A663" s="261">
        <v>122686</v>
      </c>
      <c r="B663" s="261" t="s">
        <v>2617</v>
      </c>
      <c r="C663" s="261" t="s">
        <v>114</v>
      </c>
      <c r="D663" s="261" t="s">
        <v>2618</v>
      </c>
      <c r="E663" s="261" t="s">
        <v>664</v>
      </c>
      <c r="F663" s="261">
        <v>32509</v>
      </c>
      <c r="H663" s="261" t="s">
        <v>665</v>
      </c>
      <c r="I663" s="261" t="s">
        <v>3767</v>
      </c>
      <c r="J663" s="261" t="s">
        <v>667</v>
      </c>
      <c r="K663" s="261">
        <v>2006</v>
      </c>
      <c r="L663" s="261" t="s">
        <v>638</v>
      </c>
      <c r="M663" s="261" t="s">
        <v>649</v>
      </c>
    </row>
    <row r="664" spans="1:20">
      <c r="A664" s="261">
        <v>122687</v>
      </c>
      <c r="B664" s="261" t="s">
        <v>2619</v>
      </c>
      <c r="C664" s="261" t="s">
        <v>2620</v>
      </c>
      <c r="D664" s="261" t="s">
        <v>2621</v>
      </c>
      <c r="E664" s="261" t="s">
        <v>664</v>
      </c>
      <c r="F664" s="261">
        <v>33970</v>
      </c>
      <c r="H664" s="261" t="s">
        <v>665</v>
      </c>
      <c r="I664" s="261" t="s">
        <v>3767</v>
      </c>
      <c r="J664" s="261" t="s">
        <v>639</v>
      </c>
      <c r="K664" s="261">
        <v>2010</v>
      </c>
      <c r="L664" s="261" t="s">
        <v>640</v>
      </c>
      <c r="M664" s="261" t="s">
        <v>638</v>
      </c>
    </row>
    <row r="665" spans="1:20">
      <c r="A665" s="261">
        <v>122688</v>
      </c>
      <c r="B665" s="261" t="s">
        <v>2622</v>
      </c>
      <c r="C665" s="261" t="s">
        <v>84</v>
      </c>
      <c r="D665" s="261" t="s">
        <v>1937</v>
      </c>
      <c r="E665" s="261" t="s">
        <v>664</v>
      </c>
      <c r="F665" s="261">
        <v>35796</v>
      </c>
      <c r="H665" s="261" t="s">
        <v>665</v>
      </c>
      <c r="I665" s="261" t="s">
        <v>3767</v>
      </c>
      <c r="J665" s="261" t="s">
        <v>639</v>
      </c>
      <c r="K665" s="261">
        <v>2015</v>
      </c>
      <c r="L665" s="261" t="s">
        <v>813</v>
      </c>
      <c r="M665" s="261" t="s">
        <v>638</v>
      </c>
    </row>
    <row r="666" spans="1:20">
      <c r="A666" s="261">
        <v>122689</v>
      </c>
      <c r="B666" s="261" t="s">
        <v>2623</v>
      </c>
      <c r="C666" s="261" t="s">
        <v>122</v>
      </c>
      <c r="D666" s="261" t="s">
        <v>498</v>
      </c>
      <c r="E666" s="261" t="s">
        <v>664</v>
      </c>
      <c r="F666" s="261">
        <v>35065</v>
      </c>
      <c r="H666" s="261" t="s">
        <v>665</v>
      </c>
      <c r="I666" s="261" t="s">
        <v>3767</v>
      </c>
      <c r="J666" s="261" t="s">
        <v>639</v>
      </c>
      <c r="K666" s="261">
        <v>2014</v>
      </c>
      <c r="L666" s="261" t="s">
        <v>640</v>
      </c>
      <c r="M666" s="261" t="s">
        <v>640</v>
      </c>
    </row>
    <row r="667" spans="1:20">
      <c r="A667" s="261">
        <v>122690</v>
      </c>
      <c r="B667" s="261" t="s">
        <v>2624</v>
      </c>
      <c r="C667" s="261" t="s">
        <v>183</v>
      </c>
      <c r="D667" s="261" t="s">
        <v>504</v>
      </c>
      <c r="E667" s="261" t="s">
        <v>664</v>
      </c>
      <c r="F667" s="261">
        <v>35646</v>
      </c>
      <c r="G667" s="261" t="s">
        <v>638</v>
      </c>
      <c r="H667" s="261" t="s">
        <v>665</v>
      </c>
      <c r="I667" s="261" t="s">
        <v>3767</v>
      </c>
      <c r="J667" s="261" t="s">
        <v>639</v>
      </c>
      <c r="K667" s="261">
        <v>2015</v>
      </c>
      <c r="L667" s="261" t="s">
        <v>640</v>
      </c>
      <c r="M667" s="261" t="s">
        <v>638</v>
      </c>
    </row>
    <row r="668" spans="1:20">
      <c r="A668" s="261">
        <v>122691</v>
      </c>
      <c r="B668" s="261" t="s">
        <v>2625</v>
      </c>
      <c r="C668" s="261" t="s">
        <v>168</v>
      </c>
      <c r="D668" s="261" t="s">
        <v>344</v>
      </c>
      <c r="E668" s="261" t="s">
        <v>664</v>
      </c>
      <c r="F668" s="261">
        <v>31413</v>
      </c>
      <c r="H668" s="261" t="s">
        <v>665</v>
      </c>
      <c r="I668" s="261" t="s">
        <v>3767</v>
      </c>
      <c r="J668" s="261" t="s">
        <v>667</v>
      </c>
      <c r="K668" s="261">
        <v>2007</v>
      </c>
      <c r="L668" s="261" t="s">
        <v>640</v>
      </c>
      <c r="M668" s="261" t="s">
        <v>640</v>
      </c>
    </row>
    <row r="669" spans="1:20">
      <c r="A669" s="261">
        <v>122692</v>
      </c>
      <c r="B669" s="261" t="s">
        <v>2626</v>
      </c>
      <c r="C669" s="261" t="s">
        <v>86</v>
      </c>
      <c r="D669" s="261" t="s">
        <v>2445</v>
      </c>
      <c r="E669" s="261" t="s">
        <v>664</v>
      </c>
      <c r="F669" s="261">
        <v>35431</v>
      </c>
      <c r="H669" s="261" t="s">
        <v>665</v>
      </c>
      <c r="I669" s="261" t="s">
        <v>3767</v>
      </c>
      <c r="J669" s="261" t="s">
        <v>639</v>
      </c>
      <c r="K669" s="261">
        <v>2014</v>
      </c>
      <c r="L669" s="261" t="s">
        <v>640</v>
      </c>
      <c r="M669" s="261" t="s">
        <v>640</v>
      </c>
    </row>
    <row r="670" spans="1:20">
      <c r="A670" s="261">
        <v>122693</v>
      </c>
      <c r="B670" s="261" t="s">
        <v>2627</v>
      </c>
      <c r="C670" s="261" t="s">
        <v>868</v>
      </c>
      <c r="D670" s="261" t="s">
        <v>348</v>
      </c>
      <c r="E670" s="261" t="s">
        <v>664</v>
      </c>
      <c r="F670" s="261">
        <v>35992</v>
      </c>
      <c r="G670" s="261" t="s">
        <v>638</v>
      </c>
      <c r="H670" s="261" t="s">
        <v>665</v>
      </c>
      <c r="I670" s="261" t="s">
        <v>3767</v>
      </c>
      <c r="J670" s="261" t="s">
        <v>639</v>
      </c>
      <c r="K670" s="261">
        <v>2017</v>
      </c>
      <c r="L670" s="261" t="s">
        <v>638</v>
      </c>
      <c r="M670" s="261" t="s">
        <v>640</v>
      </c>
    </row>
    <row r="671" spans="1:20">
      <c r="A671" s="261">
        <v>122694</v>
      </c>
      <c r="B671" s="261" t="s">
        <v>2628</v>
      </c>
      <c r="C671" s="261" t="s">
        <v>1672</v>
      </c>
      <c r="D671" s="261" t="s">
        <v>2629</v>
      </c>
      <c r="E671" s="261" t="s">
        <v>664</v>
      </c>
      <c r="F671" s="261">
        <v>34108</v>
      </c>
      <c r="G671" s="261" t="s">
        <v>3729</v>
      </c>
      <c r="H671" s="261" t="s">
        <v>665</v>
      </c>
      <c r="I671" s="261" t="s">
        <v>3767</v>
      </c>
      <c r="J671" s="261" t="s">
        <v>639</v>
      </c>
      <c r="K671" s="261">
        <v>2011</v>
      </c>
      <c r="L671" s="261" t="s">
        <v>640</v>
      </c>
      <c r="M671" s="261" t="s">
        <v>640</v>
      </c>
    </row>
    <row r="672" spans="1:20">
      <c r="A672" s="261">
        <v>122695</v>
      </c>
      <c r="B672" s="261" t="s">
        <v>2630</v>
      </c>
      <c r="C672" s="261" t="s">
        <v>164</v>
      </c>
      <c r="D672" s="261" t="s">
        <v>2631</v>
      </c>
      <c r="E672" s="261" t="s">
        <v>664</v>
      </c>
      <c r="F672" s="261">
        <v>35796</v>
      </c>
      <c r="H672" s="261" t="s">
        <v>665</v>
      </c>
      <c r="I672" s="261" t="s">
        <v>3767</v>
      </c>
      <c r="J672" s="261" t="s">
        <v>639</v>
      </c>
      <c r="K672" s="261">
        <v>2015</v>
      </c>
      <c r="L672" s="261" t="s">
        <v>638</v>
      </c>
      <c r="M672" s="261" t="s">
        <v>638</v>
      </c>
    </row>
    <row r="673" spans="1:13">
      <c r="A673" s="261">
        <v>122696</v>
      </c>
      <c r="B673" s="261" t="s">
        <v>2632</v>
      </c>
      <c r="C673" s="261" t="s">
        <v>2633</v>
      </c>
      <c r="D673" s="261" t="s">
        <v>436</v>
      </c>
      <c r="E673" s="261" t="s">
        <v>664</v>
      </c>
      <c r="F673" s="261">
        <v>34571</v>
      </c>
      <c r="G673" s="261" t="s">
        <v>638</v>
      </c>
      <c r="H673" s="261" t="s">
        <v>665</v>
      </c>
      <c r="I673" s="261" t="s">
        <v>3767</v>
      </c>
      <c r="J673" s="261" t="s">
        <v>639</v>
      </c>
      <c r="K673" s="261">
        <v>2013</v>
      </c>
      <c r="L673" s="261" t="s">
        <v>638</v>
      </c>
      <c r="M673" s="261" t="s">
        <v>638</v>
      </c>
    </row>
    <row r="674" spans="1:13">
      <c r="A674" s="261">
        <v>122697</v>
      </c>
      <c r="B674" s="261" t="s">
        <v>2634</v>
      </c>
      <c r="C674" s="261" t="s">
        <v>972</v>
      </c>
      <c r="D674" s="261" t="s">
        <v>534</v>
      </c>
      <c r="E674" s="261" t="s">
        <v>664</v>
      </c>
      <c r="F674" s="261">
        <v>32714</v>
      </c>
      <c r="G674" s="261" t="s">
        <v>638</v>
      </c>
      <c r="H674" s="261" t="s">
        <v>665</v>
      </c>
      <c r="I674" s="261" t="s">
        <v>3767</v>
      </c>
      <c r="J674" s="261" t="s">
        <v>639</v>
      </c>
      <c r="K674" s="261">
        <v>2010</v>
      </c>
      <c r="L674" s="261" t="s">
        <v>638</v>
      </c>
      <c r="M674" s="261" t="s">
        <v>638</v>
      </c>
    </row>
    <row r="675" spans="1:13">
      <c r="A675" s="261">
        <v>122698</v>
      </c>
      <c r="B675" s="261" t="s">
        <v>2635</v>
      </c>
      <c r="C675" s="261" t="s">
        <v>1077</v>
      </c>
      <c r="D675" s="261" t="s">
        <v>505</v>
      </c>
      <c r="E675" s="261" t="s">
        <v>664</v>
      </c>
      <c r="F675" s="261">
        <v>33970</v>
      </c>
      <c r="H675" s="261" t="s">
        <v>665</v>
      </c>
      <c r="I675" s="261" t="s">
        <v>3767</v>
      </c>
      <c r="J675" s="261" t="s">
        <v>639</v>
      </c>
      <c r="K675" s="261">
        <v>2010</v>
      </c>
      <c r="L675" s="261" t="s">
        <v>638</v>
      </c>
      <c r="M675" s="261" t="s">
        <v>658</v>
      </c>
    </row>
    <row r="676" spans="1:13">
      <c r="A676" s="261">
        <v>122699</v>
      </c>
      <c r="B676" s="261" t="s">
        <v>2636</v>
      </c>
      <c r="C676" s="261" t="s">
        <v>851</v>
      </c>
      <c r="D676" s="261" t="s">
        <v>545</v>
      </c>
      <c r="E676" s="261" t="s">
        <v>664</v>
      </c>
      <c r="F676" s="261">
        <v>35065</v>
      </c>
      <c r="H676" s="261" t="s">
        <v>665</v>
      </c>
      <c r="I676" s="261" t="s">
        <v>3767</v>
      </c>
      <c r="J676" s="261" t="s">
        <v>667</v>
      </c>
      <c r="K676" s="261">
        <v>2013</v>
      </c>
      <c r="L676" s="261" t="s">
        <v>640</v>
      </c>
      <c r="M676" s="261" t="s">
        <v>640</v>
      </c>
    </row>
    <row r="677" spans="1:13">
      <c r="A677" s="261">
        <v>122700</v>
      </c>
      <c r="B677" s="261" t="s">
        <v>2637</v>
      </c>
      <c r="C677" s="261" t="s">
        <v>2638</v>
      </c>
      <c r="D677" s="261" t="s">
        <v>2639</v>
      </c>
      <c r="E677" s="261" t="s">
        <v>664</v>
      </c>
      <c r="F677" s="261">
        <v>33713</v>
      </c>
      <c r="G677" s="261" t="s">
        <v>638</v>
      </c>
      <c r="H677" s="261" t="s">
        <v>665</v>
      </c>
      <c r="I677" s="261" t="s">
        <v>3767</v>
      </c>
      <c r="J677" s="261" t="s">
        <v>667</v>
      </c>
      <c r="K677" s="261">
        <v>2010</v>
      </c>
      <c r="L677" s="261" t="s">
        <v>640</v>
      </c>
      <c r="M677" s="261" t="s">
        <v>640</v>
      </c>
    </row>
    <row r="678" spans="1:13">
      <c r="A678" s="261">
        <v>122701</v>
      </c>
      <c r="B678" s="261" t="s">
        <v>2640</v>
      </c>
      <c r="C678" s="261" t="s">
        <v>2641</v>
      </c>
      <c r="D678" s="261" t="s">
        <v>392</v>
      </c>
      <c r="E678" s="261" t="s">
        <v>663</v>
      </c>
      <c r="F678" s="261">
        <v>33970</v>
      </c>
      <c r="H678" s="261" t="s">
        <v>665</v>
      </c>
      <c r="I678" s="261" t="s">
        <v>3767</v>
      </c>
      <c r="J678" s="261" t="s">
        <v>639</v>
      </c>
      <c r="K678" s="261">
        <v>2011</v>
      </c>
      <c r="L678" s="261" t="s">
        <v>638</v>
      </c>
      <c r="M678" s="261" t="s">
        <v>638</v>
      </c>
    </row>
    <row r="679" spans="1:13">
      <c r="A679" s="261">
        <v>122702</v>
      </c>
      <c r="B679" s="261" t="s">
        <v>2642</v>
      </c>
      <c r="C679" s="261" t="s">
        <v>938</v>
      </c>
      <c r="D679" s="261" t="s">
        <v>342</v>
      </c>
      <c r="E679" s="261" t="s">
        <v>664</v>
      </c>
      <c r="F679" s="261">
        <v>33604</v>
      </c>
      <c r="H679" s="261" t="s">
        <v>665</v>
      </c>
      <c r="I679" s="261" t="s">
        <v>3767</v>
      </c>
      <c r="J679" s="261" t="s">
        <v>667</v>
      </c>
      <c r="K679" s="261">
        <v>2011</v>
      </c>
      <c r="L679" s="261" t="s">
        <v>638</v>
      </c>
      <c r="M679" s="261" t="s">
        <v>638</v>
      </c>
    </row>
    <row r="680" spans="1:13">
      <c r="A680" s="261">
        <v>122703</v>
      </c>
      <c r="B680" s="261" t="s">
        <v>2643</v>
      </c>
      <c r="C680" s="261" t="s">
        <v>2644</v>
      </c>
      <c r="D680" s="261" t="s">
        <v>2645</v>
      </c>
      <c r="E680" s="261" t="s">
        <v>664</v>
      </c>
      <c r="F680" s="261">
        <v>35213</v>
      </c>
      <c r="G680" s="261" t="s">
        <v>638</v>
      </c>
      <c r="H680" s="261" t="s">
        <v>665</v>
      </c>
      <c r="I680" s="261" t="s">
        <v>3767</v>
      </c>
      <c r="J680" s="261" t="s">
        <v>639</v>
      </c>
      <c r="K680" s="261">
        <v>2014</v>
      </c>
      <c r="L680" s="261" t="s">
        <v>658</v>
      </c>
      <c r="M680" s="261" t="s">
        <v>658</v>
      </c>
    </row>
    <row r="681" spans="1:13">
      <c r="A681" s="261">
        <v>122704</v>
      </c>
      <c r="B681" s="261" t="s">
        <v>2646</v>
      </c>
      <c r="C681" s="261" t="s">
        <v>2647</v>
      </c>
      <c r="D681" s="261" t="s">
        <v>979</v>
      </c>
      <c r="E681" s="261" t="s">
        <v>664</v>
      </c>
      <c r="F681" s="261">
        <v>35065</v>
      </c>
      <c r="H681" s="261" t="s">
        <v>812</v>
      </c>
      <c r="I681" s="261" t="s">
        <v>3767</v>
      </c>
      <c r="J681" s="261" t="s">
        <v>639</v>
      </c>
      <c r="K681" s="261">
        <v>2014</v>
      </c>
      <c r="L681" s="261" t="s">
        <v>638</v>
      </c>
      <c r="M681" s="261" t="s">
        <v>612</v>
      </c>
    </row>
    <row r="682" spans="1:13">
      <c r="A682" s="261">
        <v>122705</v>
      </c>
      <c r="B682" s="261" t="s">
        <v>2648</v>
      </c>
      <c r="C682" s="261" t="s">
        <v>124</v>
      </c>
      <c r="D682" s="261" t="s">
        <v>970</v>
      </c>
      <c r="E682" s="261" t="s">
        <v>664</v>
      </c>
      <c r="H682" s="261" t="s">
        <v>665</v>
      </c>
      <c r="I682" s="261" t="s">
        <v>3767</v>
      </c>
      <c r="J682" s="261" t="s">
        <v>639</v>
      </c>
      <c r="K682" s="261">
        <v>2002</v>
      </c>
      <c r="L682" s="261" t="s">
        <v>640</v>
      </c>
      <c r="M682" s="261" t="s">
        <v>650</v>
      </c>
    </row>
    <row r="683" spans="1:13">
      <c r="A683" s="261">
        <v>122706</v>
      </c>
      <c r="B683" s="261" t="s">
        <v>2649</v>
      </c>
      <c r="C683" s="261" t="s">
        <v>144</v>
      </c>
      <c r="D683" s="261" t="s">
        <v>366</v>
      </c>
      <c r="E683" s="261" t="s">
        <v>664</v>
      </c>
      <c r="F683" s="261">
        <v>36526</v>
      </c>
      <c r="H683" s="261" t="s">
        <v>665</v>
      </c>
      <c r="I683" s="261" t="s">
        <v>3767</v>
      </c>
      <c r="J683" s="261" t="s">
        <v>639</v>
      </c>
      <c r="K683" s="261">
        <v>2017</v>
      </c>
      <c r="L683" s="261" t="s">
        <v>640</v>
      </c>
      <c r="M683" s="261" t="s">
        <v>657</v>
      </c>
    </row>
    <row r="684" spans="1:13">
      <c r="A684" s="261">
        <v>122707</v>
      </c>
      <c r="B684" s="261" t="s">
        <v>2650</v>
      </c>
      <c r="C684" s="261" t="s">
        <v>114</v>
      </c>
      <c r="D684" s="261" t="s">
        <v>2651</v>
      </c>
      <c r="E684" s="261" t="s">
        <v>664</v>
      </c>
      <c r="F684" s="261">
        <v>35238</v>
      </c>
      <c r="G684" s="261" t="s">
        <v>638</v>
      </c>
      <c r="H684" s="261" t="s">
        <v>665</v>
      </c>
      <c r="I684" s="261" t="s">
        <v>3767</v>
      </c>
      <c r="J684" s="261" t="s">
        <v>667</v>
      </c>
      <c r="K684" s="261">
        <v>2014</v>
      </c>
      <c r="L684" s="261" t="s">
        <v>640</v>
      </c>
      <c r="M684" s="261" t="s">
        <v>653</v>
      </c>
    </row>
    <row r="685" spans="1:13">
      <c r="A685" s="261">
        <v>122708</v>
      </c>
      <c r="B685" s="261" t="s">
        <v>2652</v>
      </c>
      <c r="C685" s="261" t="s">
        <v>181</v>
      </c>
      <c r="D685" s="261" t="s">
        <v>541</v>
      </c>
      <c r="E685" s="261" t="s">
        <v>664</v>
      </c>
      <c r="F685" s="261">
        <v>34700</v>
      </c>
      <c r="H685" s="261" t="s">
        <v>665</v>
      </c>
      <c r="I685" s="261" t="s">
        <v>3767</v>
      </c>
      <c r="J685" s="261" t="s">
        <v>639</v>
      </c>
      <c r="K685" s="261">
        <v>2013</v>
      </c>
      <c r="L685" s="261" t="s">
        <v>657</v>
      </c>
      <c r="M685" s="261" t="s">
        <v>657</v>
      </c>
    </row>
    <row r="686" spans="1:13">
      <c r="A686" s="261">
        <v>122709</v>
      </c>
      <c r="B686" s="261" t="s">
        <v>2653</v>
      </c>
      <c r="C686" s="261" t="s">
        <v>135</v>
      </c>
      <c r="D686" s="261" t="s">
        <v>2654</v>
      </c>
      <c r="E686" s="261" t="s">
        <v>664</v>
      </c>
      <c r="F686" s="261">
        <v>33239</v>
      </c>
      <c r="H686" s="261" t="s">
        <v>665</v>
      </c>
      <c r="I686" s="261" t="s">
        <v>3767</v>
      </c>
      <c r="J686" s="261" t="s">
        <v>639</v>
      </c>
      <c r="K686" s="261">
        <v>2016</v>
      </c>
      <c r="L686" s="261" t="s">
        <v>658</v>
      </c>
      <c r="M686" s="261" t="s">
        <v>647</v>
      </c>
    </row>
    <row r="687" spans="1:13">
      <c r="A687" s="261">
        <v>122710</v>
      </c>
      <c r="B687" s="261" t="s">
        <v>2655</v>
      </c>
      <c r="C687" s="261" t="s">
        <v>229</v>
      </c>
      <c r="D687" s="261" t="s">
        <v>2656</v>
      </c>
      <c r="E687" s="261" t="s">
        <v>664</v>
      </c>
      <c r="F687" s="261">
        <v>33239</v>
      </c>
      <c r="H687" s="261" t="s">
        <v>665</v>
      </c>
      <c r="I687" s="261" t="s">
        <v>3767</v>
      </c>
      <c r="J687" s="261" t="s">
        <v>639</v>
      </c>
      <c r="K687" s="261">
        <v>2010</v>
      </c>
      <c r="L687" s="261" t="s">
        <v>638</v>
      </c>
      <c r="M687" s="261" t="s">
        <v>659</v>
      </c>
    </row>
    <row r="688" spans="1:13">
      <c r="A688" s="261">
        <v>122711</v>
      </c>
      <c r="B688" s="261" t="s">
        <v>2657</v>
      </c>
      <c r="C688" s="261" t="s">
        <v>2658</v>
      </c>
      <c r="D688" s="261" t="s">
        <v>2659</v>
      </c>
      <c r="E688" s="261" t="s">
        <v>664</v>
      </c>
      <c r="F688" s="261">
        <v>30852</v>
      </c>
      <c r="G688" s="261" t="s">
        <v>638</v>
      </c>
      <c r="H688" s="261" t="s">
        <v>665</v>
      </c>
      <c r="I688" s="261" t="s">
        <v>3767</v>
      </c>
      <c r="J688" s="261" t="s">
        <v>639</v>
      </c>
      <c r="K688" s="261">
        <v>2002</v>
      </c>
      <c r="L688" s="261" t="s">
        <v>638</v>
      </c>
      <c r="M688" s="261" t="s">
        <v>657</v>
      </c>
    </row>
    <row r="689" spans="1:13">
      <c r="A689" s="261">
        <v>122712</v>
      </c>
      <c r="B689" s="261" t="s">
        <v>2660</v>
      </c>
      <c r="C689" s="261" t="s">
        <v>2661</v>
      </c>
      <c r="D689" s="261" t="s">
        <v>2662</v>
      </c>
      <c r="E689" s="261" t="s">
        <v>664</v>
      </c>
      <c r="F689" s="261">
        <v>36527</v>
      </c>
      <c r="G689" s="261" t="s">
        <v>3730</v>
      </c>
      <c r="H689" s="261" t="s">
        <v>665</v>
      </c>
      <c r="I689" s="261" t="s">
        <v>3767</v>
      </c>
      <c r="J689" s="261" t="s">
        <v>639</v>
      </c>
      <c r="K689" s="261">
        <v>2017</v>
      </c>
      <c r="L689" s="261" t="s">
        <v>649</v>
      </c>
      <c r="M689" s="261" t="s">
        <v>649</v>
      </c>
    </row>
    <row r="690" spans="1:13">
      <c r="A690" s="261">
        <v>122713</v>
      </c>
      <c r="B690" s="261" t="s">
        <v>2663</v>
      </c>
      <c r="C690" s="261" t="s">
        <v>84</v>
      </c>
      <c r="D690" s="261" t="s">
        <v>363</v>
      </c>
      <c r="E690" s="261" t="s">
        <v>664</v>
      </c>
      <c r="F690" s="261">
        <v>35796</v>
      </c>
      <c r="H690" s="261" t="s">
        <v>665</v>
      </c>
      <c r="I690" s="261" t="s">
        <v>3767</v>
      </c>
      <c r="J690" s="261" t="s">
        <v>639</v>
      </c>
      <c r="K690" s="261">
        <v>2015</v>
      </c>
      <c r="L690" s="261" t="s">
        <v>638</v>
      </c>
      <c r="M690" s="261" t="s">
        <v>638</v>
      </c>
    </row>
    <row r="691" spans="1:13">
      <c r="A691" s="261">
        <v>122714</v>
      </c>
      <c r="B691" s="261" t="s">
        <v>2664</v>
      </c>
      <c r="C691" s="261" t="s">
        <v>2665</v>
      </c>
      <c r="D691" s="261" t="s">
        <v>2666</v>
      </c>
      <c r="E691" s="261" t="s">
        <v>664</v>
      </c>
      <c r="F691" s="261">
        <v>36526</v>
      </c>
      <c r="G691" s="261" t="s">
        <v>638</v>
      </c>
      <c r="H691" s="261" t="s">
        <v>665</v>
      </c>
      <c r="I691" s="261" t="s">
        <v>3767</v>
      </c>
      <c r="J691" s="261" t="s">
        <v>639</v>
      </c>
      <c r="K691" s="261">
        <v>2017</v>
      </c>
      <c r="L691" s="261" t="s">
        <v>638</v>
      </c>
      <c r="M691" s="261" t="s">
        <v>638</v>
      </c>
    </row>
    <row r="692" spans="1:13">
      <c r="A692" s="261">
        <v>122715</v>
      </c>
      <c r="B692" s="261" t="s">
        <v>2667</v>
      </c>
      <c r="C692" s="261" t="s">
        <v>165</v>
      </c>
      <c r="D692" s="261" t="s">
        <v>2668</v>
      </c>
      <c r="E692" s="261" t="s">
        <v>664</v>
      </c>
      <c r="F692" s="261">
        <v>33604</v>
      </c>
      <c r="H692" s="261" t="s">
        <v>665</v>
      </c>
      <c r="I692" s="261" t="s">
        <v>3767</v>
      </c>
      <c r="J692" s="261" t="s">
        <v>667</v>
      </c>
      <c r="K692" s="261">
        <v>2010</v>
      </c>
      <c r="L692" s="261" t="s">
        <v>640</v>
      </c>
      <c r="M692" s="261" t="s">
        <v>640</v>
      </c>
    </row>
    <row r="693" spans="1:13">
      <c r="A693" s="261">
        <v>122716</v>
      </c>
      <c r="B693" s="261" t="s">
        <v>2669</v>
      </c>
      <c r="C693" s="261" t="s">
        <v>214</v>
      </c>
      <c r="D693" s="261" t="s">
        <v>2670</v>
      </c>
      <c r="E693" s="261" t="s">
        <v>664</v>
      </c>
      <c r="F693" s="261">
        <v>34547</v>
      </c>
      <c r="G693" s="261" t="s">
        <v>3731</v>
      </c>
      <c r="H693" s="261" t="s">
        <v>665</v>
      </c>
      <c r="I693" s="261" t="s">
        <v>3767</v>
      </c>
      <c r="J693" s="261" t="s">
        <v>639</v>
      </c>
      <c r="K693" s="261">
        <v>2012</v>
      </c>
      <c r="L693" s="261" t="s">
        <v>638</v>
      </c>
      <c r="M693" s="261" t="s">
        <v>640</v>
      </c>
    </row>
    <row r="694" spans="1:13">
      <c r="A694" s="261">
        <v>122717</v>
      </c>
      <c r="B694" s="261" t="s">
        <v>2671</v>
      </c>
      <c r="C694" s="261" t="s">
        <v>92</v>
      </c>
      <c r="D694" s="261" t="s">
        <v>395</v>
      </c>
      <c r="E694" s="261" t="s">
        <v>664</v>
      </c>
      <c r="F694" s="261">
        <v>31580</v>
      </c>
      <c r="G694" s="261" t="s">
        <v>638</v>
      </c>
      <c r="H694" s="261" t="s">
        <v>665</v>
      </c>
      <c r="I694" s="261" t="s">
        <v>3767</v>
      </c>
      <c r="J694" s="261" t="s">
        <v>815</v>
      </c>
      <c r="K694" s="261">
        <v>2004</v>
      </c>
      <c r="L694" s="261" t="s">
        <v>638</v>
      </c>
      <c r="M694" s="261" t="s">
        <v>638</v>
      </c>
    </row>
    <row r="695" spans="1:13">
      <c r="A695" s="261">
        <v>122718</v>
      </c>
      <c r="B695" s="261" t="s">
        <v>2672</v>
      </c>
      <c r="C695" s="261" t="s">
        <v>140</v>
      </c>
      <c r="D695" s="261" t="s">
        <v>418</v>
      </c>
      <c r="E695" s="261" t="s">
        <v>664</v>
      </c>
      <c r="F695" s="261">
        <v>35065</v>
      </c>
      <c r="H695" s="261" t="s">
        <v>665</v>
      </c>
      <c r="I695" s="261" t="s">
        <v>3767</v>
      </c>
      <c r="J695" s="261" t="s">
        <v>639</v>
      </c>
      <c r="K695" s="261">
        <v>2014</v>
      </c>
      <c r="L695" s="261" t="s">
        <v>638</v>
      </c>
      <c r="M695" s="261" t="s">
        <v>638</v>
      </c>
    </row>
    <row r="696" spans="1:13">
      <c r="A696" s="261">
        <v>122719</v>
      </c>
      <c r="B696" s="261" t="s">
        <v>2673</v>
      </c>
      <c r="C696" s="261" t="s">
        <v>2674</v>
      </c>
      <c r="D696" s="261" t="s">
        <v>2675</v>
      </c>
      <c r="E696" s="261" t="s">
        <v>664</v>
      </c>
      <c r="F696" s="261">
        <v>35617</v>
      </c>
      <c r="G696" s="261" t="s">
        <v>638</v>
      </c>
      <c r="H696" s="261" t="s">
        <v>665</v>
      </c>
      <c r="I696" s="261" t="s">
        <v>3767</v>
      </c>
      <c r="J696" s="261" t="s">
        <v>667</v>
      </c>
      <c r="K696" s="261">
        <v>2015</v>
      </c>
      <c r="L696" s="261" t="s">
        <v>638</v>
      </c>
      <c r="M696" s="261" t="s">
        <v>638</v>
      </c>
    </row>
    <row r="697" spans="1:13">
      <c r="A697" s="261">
        <v>122720</v>
      </c>
      <c r="B697" s="261" t="s">
        <v>2676</v>
      </c>
      <c r="C697" s="261" t="s">
        <v>113</v>
      </c>
      <c r="D697" s="261" t="s">
        <v>2677</v>
      </c>
      <c r="E697" s="261" t="s">
        <v>664</v>
      </c>
      <c r="F697" s="261">
        <v>35445</v>
      </c>
      <c r="G697" s="261" t="s">
        <v>638</v>
      </c>
      <c r="H697" s="261" t="s">
        <v>665</v>
      </c>
      <c r="I697" s="261" t="s">
        <v>3767</v>
      </c>
      <c r="J697" s="261" t="s">
        <v>639</v>
      </c>
      <c r="K697" s="261">
        <v>2016</v>
      </c>
      <c r="L697" s="261" t="s">
        <v>640</v>
      </c>
      <c r="M697" s="261" t="s">
        <v>658</v>
      </c>
    </row>
    <row r="698" spans="1:13">
      <c r="A698" s="261">
        <v>122721</v>
      </c>
      <c r="B698" s="261" t="s">
        <v>2678</v>
      </c>
      <c r="C698" s="261" t="s">
        <v>164</v>
      </c>
      <c r="D698" s="261" t="s">
        <v>2679</v>
      </c>
      <c r="E698" s="261" t="s">
        <v>664</v>
      </c>
      <c r="F698" s="261">
        <v>35808</v>
      </c>
      <c r="G698" s="261" t="s">
        <v>3641</v>
      </c>
      <c r="H698" s="261" t="s">
        <v>665</v>
      </c>
      <c r="I698" s="261" t="s">
        <v>3767</v>
      </c>
      <c r="J698" s="261" t="s">
        <v>667</v>
      </c>
      <c r="K698" s="261">
        <v>2015</v>
      </c>
      <c r="L698" s="261" t="s">
        <v>640</v>
      </c>
      <c r="M698" s="261" t="s">
        <v>640</v>
      </c>
    </row>
    <row r="699" spans="1:13">
      <c r="A699" s="261">
        <v>122722</v>
      </c>
      <c r="B699" s="261" t="s">
        <v>2680</v>
      </c>
      <c r="C699" s="261" t="s">
        <v>193</v>
      </c>
      <c r="D699" s="261" t="s">
        <v>2681</v>
      </c>
      <c r="E699" s="261" t="s">
        <v>664</v>
      </c>
      <c r="F699" s="261">
        <v>35903</v>
      </c>
      <c r="G699" s="261" t="s">
        <v>3732</v>
      </c>
      <c r="H699" s="261" t="s">
        <v>665</v>
      </c>
      <c r="I699" s="261" t="s">
        <v>3767</v>
      </c>
      <c r="J699" s="261" t="s">
        <v>639</v>
      </c>
      <c r="K699" s="261">
        <v>2016</v>
      </c>
      <c r="L699" s="261" t="s">
        <v>640</v>
      </c>
      <c r="M699" s="261" t="s">
        <v>640</v>
      </c>
    </row>
    <row r="700" spans="1:13">
      <c r="A700" s="261">
        <v>122723</v>
      </c>
      <c r="B700" s="261" t="s">
        <v>2682</v>
      </c>
      <c r="C700" s="261" t="s">
        <v>127</v>
      </c>
      <c r="D700" s="261" t="s">
        <v>620</v>
      </c>
      <c r="E700" s="261" t="s">
        <v>664</v>
      </c>
      <c r="F700" s="261">
        <v>34790</v>
      </c>
      <c r="G700" s="261" t="s">
        <v>638</v>
      </c>
      <c r="H700" s="261" t="s">
        <v>665</v>
      </c>
      <c r="I700" s="261" t="s">
        <v>3767</v>
      </c>
      <c r="J700" s="261" t="s">
        <v>639</v>
      </c>
      <c r="K700" s="261">
        <v>2013</v>
      </c>
      <c r="L700" s="261" t="s">
        <v>638</v>
      </c>
      <c r="M700" s="261" t="s">
        <v>652</v>
      </c>
    </row>
    <row r="701" spans="1:13">
      <c r="A701" s="261">
        <v>122724</v>
      </c>
      <c r="B701" s="261" t="s">
        <v>2683</v>
      </c>
      <c r="C701" s="261" t="s">
        <v>269</v>
      </c>
      <c r="D701" s="261" t="s">
        <v>379</v>
      </c>
      <c r="E701" s="261" t="s">
        <v>664</v>
      </c>
      <c r="F701" s="261">
        <v>35580</v>
      </c>
      <c r="G701" s="261" t="s">
        <v>638</v>
      </c>
      <c r="H701" s="261" t="s">
        <v>665</v>
      </c>
      <c r="I701" s="261" t="s">
        <v>3767</v>
      </c>
      <c r="J701" s="261" t="s">
        <v>639</v>
      </c>
      <c r="K701" s="261">
        <v>2015</v>
      </c>
      <c r="L701" s="261" t="s">
        <v>640</v>
      </c>
      <c r="M701" s="261" t="s">
        <v>640</v>
      </c>
    </row>
    <row r="702" spans="1:13">
      <c r="A702" s="261">
        <v>122725</v>
      </c>
      <c r="B702" s="261" t="s">
        <v>2684</v>
      </c>
      <c r="C702" s="261" t="s">
        <v>938</v>
      </c>
      <c r="D702" s="261" t="s">
        <v>425</v>
      </c>
      <c r="E702" s="261" t="s">
        <v>664</v>
      </c>
      <c r="F702" s="261">
        <v>35065</v>
      </c>
      <c r="H702" s="261" t="s">
        <v>665</v>
      </c>
      <c r="I702" s="261" t="s">
        <v>3767</v>
      </c>
      <c r="J702" s="261" t="s">
        <v>667</v>
      </c>
      <c r="K702" s="261">
        <v>2014</v>
      </c>
      <c r="L702" s="261" t="s">
        <v>657</v>
      </c>
      <c r="M702" s="261" t="s">
        <v>657</v>
      </c>
    </row>
    <row r="703" spans="1:13">
      <c r="A703" s="261">
        <v>122726</v>
      </c>
      <c r="B703" s="261" t="s">
        <v>2685</v>
      </c>
      <c r="C703" s="261" t="s">
        <v>868</v>
      </c>
      <c r="D703" s="261" t="s">
        <v>397</v>
      </c>
      <c r="E703" s="261" t="s">
        <v>664</v>
      </c>
      <c r="F703" s="261">
        <v>34700</v>
      </c>
      <c r="H703" s="261" t="s">
        <v>665</v>
      </c>
      <c r="I703" s="261" t="s">
        <v>3767</v>
      </c>
      <c r="J703" s="261" t="s">
        <v>667</v>
      </c>
      <c r="K703" s="261">
        <v>2013</v>
      </c>
      <c r="L703" s="261" t="s">
        <v>640</v>
      </c>
      <c r="M703" s="261" t="s">
        <v>640</v>
      </c>
    </row>
    <row r="704" spans="1:13">
      <c r="A704" s="261">
        <v>122727</v>
      </c>
      <c r="B704" s="261" t="s">
        <v>2686</v>
      </c>
      <c r="C704" s="261" t="s">
        <v>299</v>
      </c>
      <c r="D704" s="261" t="s">
        <v>342</v>
      </c>
      <c r="E704" s="261" t="s">
        <v>664</v>
      </c>
      <c r="F704" s="261">
        <v>33970</v>
      </c>
      <c r="H704" s="261" t="s">
        <v>665</v>
      </c>
      <c r="I704" s="261" t="s">
        <v>3767</v>
      </c>
      <c r="J704" s="261" t="s">
        <v>639</v>
      </c>
      <c r="K704" s="261">
        <v>2011</v>
      </c>
      <c r="L704" s="261" t="s">
        <v>640</v>
      </c>
      <c r="M704" s="261" t="s">
        <v>640</v>
      </c>
    </row>
    <row r="705" spans="1:20">
      <c r="A705" s="261">
        <v>122728</v>
      </c>
      <c r="B705" s="261" t="s">
        <v>2687</v>
      </c>
      <c r="C705" s="261" t="s">
        <v>80</v>
      </c>
      <c r="D705" s="261" t="s">
        <v>2688</v>
      </c>
      <c r="E705" s="261" t="s">
        <v>664</v>
      </c>
      <c r="F705" s="261">
        <v>31413</v>
      </c>
      <c r="G705" s="261" t="s">
        <v>638</v>
      </c>
      <c r="H705" s="261" t="s">
        <v>665</v>
      </c>
      <c r="I705" s="261" t="s">
        <v>3767</v>
      </c>
      <c r="J705" s="261" t="s">
        <v>667</v>
      </c>
      <c r="K705" s="261">
        <v>2019</v>
      </c>
      <c r="L705" s="261" t="s">
        <v>638</v>
      </c>
      <c r="M705" s="261" t="s">
        <v>638</v>
      </c>
    </row>
    <row r="706" spans="1:20">
      <c r="A706" s="261">
        <v>122729</v>
      </c>
      <c r="B706" s="261" t="s">
        <v>2689</v>
      </c>
      <c r="C706" s="261" t="s">
        <v>2690</v>
      </c>
      <c r="D706" s="261" t="s">
        <v>465</v>
      </c>
      <c r="E706" s="261" t="s">
        <v>664</v>
      </c>
      <c r="F706" s="261">
        <v>33239</v>
      </c>
      <c r="H706" s="261" t="s">
        <v>665</v>
      </c>
      <c r="I706" s="261" t="s">
        <v>3767</v>
      </c>
      <c r="J706" s="261" t="s">
        <v>639</v>
      </c>
      <c r="L706" s="261" t="s">
        <v>640</v>
      </c>
      <c r="M706" s="261" t="s">
        <v>640</v>
      </c>
    </row>
    <row r="707" spans="1:20">
      <c r="A707" s="261">
        <v>122730</v>
      </c>
      <c r="B707" s="261" t="s">
        <v>2691</v>
      </c>
      <c r="C707" s="261" t="s">
        <v>171</v>
      </c>
      <c r="D707" s="261" t="s">
        <v>918</v>
      </c>
      <c r="E707" s="261" t="s">
        <v>663</v>
      </c>
      <c r="F707" s="261">
        <v>36161</v>
      </c>
      <c r="H707" s="261" t="s">
        <v>665</v>
      </c>
      <c r="I707" s="261" t="s">
        <v>3767</v>
      </c>
      <c r="J707" s="261" t="s">
        <v>667</v>
      </c>
      <c r="K707" s="261">
        <v>2017</v>
      </c>
      <c r="L707" s="261" t="s">
        <v>657</v>
      </c>
      <c r="M707" s="261" t="s">
        <v>657</v>
      </c>
    </row>
    <row r="708" spans="1:20">
      <c r="A708" s="261">
        <v>122731</v>
      </c>
      <c r="B708" s="261" t="s">
        <v>2692</v>
      </c>
      <c r="C708" s="261" t="s">
        <v>87</v>
      </c>
      <c r="D708" s="261" t="s">
        <v>853</v>
      </c>
      <c r="E708" s="261" t="s">
        <v>664</v>
      </c>
      <c r="F708" s="261">
        <v>35431</v>
      </c>
      <c r="H708" s="261" t="s">
        <v>665</v>
      </c>
      <c r="I708" s="261" t="s">
        <v>3767</v>
      </c>
      <c r="J708" s="261" t="s">
        <v>639</v>
      </c>
      <c r="K708" s="261">
        <v>2014</v>
      </c>
      <c r="L708" s="261" t="s">
        <v>638</v>
      </c>
      <c r="M708" s="261" t="s">
        <v>640</v>
      </c>
    </row>
    <row r="709" spans="1:20">
      <c r="A709" s="261">
        <v>122732</v>
      </c>
      <c r="B709" s="261" t="s">
        <v>2693</v>
      </c>
      <c r="C709" s="261" t="s">
        <v>865</v>
      </c>
      <c r="D709" s="261" t="s">
        <v>2694</v>
      </c>
      <c r="E709" s="261" t="s">
        <v>664</v>
      </c>
      <c r="F709" s="261">
        <v>29862</v>
      </c>
      <c r="G709" s="261" t="s">
        <v>804</v>
      </c>
      <c r="H709" s="261" t="s">
        <v>665</v>
      </c>
      <c r="I709" s="261" t="s">
        <v>3767</v>
      </c>
      <c r="J709" s="261" t="s">
        <v>667</v>
      </c>
      <c r="K709" s="261">
        <v>2013</v>
      </c>
      <c r="L709" s="261" t="s">
        <v>658</v>
      </c>
      <c r="M709" s="261" t="s">
        <v>658</v>
      </c>
    </row>
    <row r="710" spans="1:20">
      <c r="A710" s="261">
        <v>122733</v>
      </c>
      <c r="B710" s="261" t="s">
        <v>2695</v>
      </c>
      <c r="C710" s="261" t="s">
        <v>266</v>
      </c>
      <c r="D710" s="261" t="s">
        <v>375</v>
      </c>
      <c r="E710" s="261" t="s">
        <v>664</v>
      </c>
      <c r="F710" s="261">
        <v>34700</v>
      </c>
      <c r="H710" s="261" t="s">
        <v>665</v>
      </c>
      <c r="I710" s="261" t="s">
        <v>3767</v>
      </c>
      <c r="J710" s="261" t="s">
        <v>639</v>
      </c>
      <c r="K710" s="261">
        <v>2012</v>
      </c>
      <c r="L710" s="261" t="s">
        <v>638</v>
      </c>
      <c r="M710" s="261" t="s">
        <v>638</v>
      </c>
    </row>
    <row r="711" spans="1:20">
      <c r="A711" s="261">
        <v>122734</v>
      </c>
      <c r="B711" s="261" t="s">
        <v>2696</v>
      </c>
      <c r="C711" s="261" t="s">
        <v>304</v>
      </c>
      <c r="D711" s="261" t="s">
        <v>456</v>
      </c>
      <c r="E711" s="261" t="s">
        <v>664</v>
      </c>
      <c r="F711" s="261">
        <v>31048</v>
      </c>
      <c r="H711" s="261" t="s">
        <v>665</v>
      </c>
      <c r="I711" s="261" t="s">
        <v>3767</v>
      </c>
      <c r="J711" s="261" t="s">
        <v>667</v>
      </c>
      <c r="K711" s="261">
        <v>2007</v>
      </c>
      <c r="L711" s="261" t="s">
        <v>638</v>
      </c>
      <c r="M711" s="261" t="s">
        <v>638</v>
      </c>
      <c r="R711" s="261">
        <v>847</v>
      </c>
      <c r="S711" s="261" t="s">
        <v>3828</v>
      </c>
      <c r="T711" s="261">
        <v>15000</v>
      </c>
    </row>
    <row r="712" spans="1:20">
      <c r="A712" s="261">
        <v>122735</v>
      </c>
      <c r="B712" s="261" t="s">
        <v>2697</v>
      </c>
      <c r="C712" s="261" t="s">
        <v>2698</v>
      </c>
      <c r="D712" s="261" t="s">
        <v>937</v>
      </c>
      <c r="E712" s="261" t="s">
        <v>664</v>
      </c>
      <c r="F712" s="261">
        <v>31214</v>
      </c>
      <c r="G712" s="261" t="s">
        <v>747</v>
      </c>
      <c r="H712" s="261" t="s">
        <v>665</v>
      </c>
      <c r="I712" s="261" t="s">
        <v>3767</v>
      </c>
      <c r="J712" s="261" t="s">
        <v>667</v>
      </c>
      <c r="K712" s="261">
        <v>2005</v>
      </c>
      <c r="L712" s="261" t="s">
        <v>640</v>
      </c>
      <c r="M712" s="261" t="s">
        <v>640</v>
      </c>
      <c r="R712" s="261">
        <v>740</v>
      </c>
      <c r="S712" s="261">
        <v>43984</v>
      </c>
      <c r="T712" s="261">
        <v>16000</v>
      </c>
    </row>
    <row r="713" spans="1:20">
      <c r="A713" s="261">
        <v>122736</v>
      </c>
      <c r="B713" s="261" t="s">
        <v>2699</v>
      </c>
      <c r="C713" s="261" t="s">
        <v>86</v>
      </c>
      <c r="D713" s="261" t="s">
        <v>897</v>
      </c>
      <c r="E713" s="261" t="s">
        <v>664</v>
      </c>
      <c r="F713" s="261">
        <v>35431</v>
      </c>
      <c r="H713" s="261" t="s">
        <v>665</v>
      </c>
      <c r="I713" s="261" t="s">
        <v>3767</v>
      </c>
      <c r="J713" s="261" t="s">
        <v>667</v>
      </c>
      <c r="K713" s="261">
        <v>2014</v>
      </c>
      <c r="L713" s="261" t="s">
        <v>659</v>
      </c>
      <c r="M713" s="261" t="s">
        <v>659</v>
      </c>
    </row>
    <row r="714" spans="1:20">
      <c r="A714" s="261">
        <v>122737</v>
      </c>
      <c r="B714" s="261" t="s">
        <v>2700</v>
      </c>
      <c r="C714" s="261" t="s">
        <v>246</v>
      </c>
      <c r="D714" s="261" t="s">
        <v>420</v>
      </c>
      <c r="E714" s="261" t="s">
        <v>664</v>
      </c>
      <c r="F714" s="261">
        <v>34700</v>
      </c>
      <c r="H714" s="261" t="s">
        <v>665</v>
      </c>
      <c r="I714" s="261" t="s">
        <v>3767</v>
      </c>
      <c r="J714" s="261" t="s">
        <v>639</v>
      </c>
      <c r="K714" s="261">
        <v>2013</v>
      </c>
      <c r="L714" s="261" t="s">
        <v>638</v>
      </c>
      <c r="M714" s="261" t="s">
        <v>638</v>
      </c>
    </row>
    <row r="715" spans="1:20">
      <c r="A715" s="261">
        <v>122738</v>
      </c>
      <c r="B715" s="261" t="s">
        <v>2701</v>
      </c>
      <c r="C715" s="261" t="s">
        <v>2702</v>
      </c>
      <c r="D715" s="261" t="s">
        <v>481</v>
      </c>
      <c r="E715" s="261" t="s">
        <v>664</v>
      </c>
      <c r="F715" s="261">
        <v>35065</v>
      </c>
      <c r="H715" s="261" t="s">
        <v>665</v>
      </c>
      <c r="I715" s="261" t="s">
        <v>3767</v>
      </c>
      <c r="J715" s="261" t="s">
        <v>639</v>
      </c>
      <c r="K715" s="261">
        <v>2014</v>
      </c>
      <c r="L715" s="261" t="s">
        <v>813</v>
      </c>
      <c r="M715" s="261" t="s">
        <v>638</v>
      </c>
    </row>
    <row r="716" spans="1:20">
      <c r="A716" s="261">
        <v>122739</v>
      </c>
      <c r="B716" s="261" t="s">
        <v>2703</v>
      </c>
      <c r="C716" s="261" t="s">
        <v>220</v>
      </c>
      <c r="D716" s="261" t="s">
        <v>535</v>
      </c>
      <c r="E716" s="261" t="s">
        <v>664</v>
      </c>
      <c r="F716" s="261">
        <v>32143</v>
      </c>
      <c r="H716" s="261" t="s">
        <v>665</v>
      </c>
      <c r="I716" s="261" t="s">
        <v>3767</v>
      </c>
      <c r="J716" s="261" t="s">
        <v>667</v>
      </c>
      <c r="K716" s="261">
        <v>2007</v>
      </c>
      <c r="L716" s="261" t="s">
        <v>640</v>
      </c>
      <c r="M716" s="261" t="s">
        <v>640</v>
      </c>
    </row>
    <row r="717" spans="1:20">
      <c r="A717" s="261">
        <v>122740</v>
      </c>
      <c r="B717" s="261" t="s">
        <v>2704</v>
      </c>
      <c r="C717" s="261" t="s">
        <v>2705</v>
      </c>
      <c r="D717" s="261" t="s">
        <v>553</v>
      </c>
      <c r="E717" s="261" t="s">
        <v>664</v>
      </c>
      <c r="F717" s="261">
        <v>35065</v>
      </c>
      <c r="H717" s="261" t="s">
        <v>665</v>
      </c>
      <c r="I717" s="261" t="s">
        <v>3767</v>
      </c>
      <c r="J717" s="261" t="s">
        <v>667</v>
      </c>
      <c r="K717" s="261">
        <v>2015</v>
      </c>
      <c r="L717" s="261" t="s">
        <v>638</v>
      </c>
      <c r="M717" s="261" t="s">
        <v>661</v>
      </c>
    </row>
    <row r="718" spans="1:20">
      <c r="A718" s="261">
        <v>122741</v>
      </c>
      <c r="B718" s="261" t="s">
        <v>2706</v>
      </c>
      <c r="C718" s="261" t="s">
        <v>2707</v>
      </c>
      <c r="D718" s="261" t="s">
        <v>2708</v>
      </c>
      <c r="E718" s="261" t="s">
        <v>664</v>
      </c>
      <c r="H718" s="261" t="s">
        <v>665</v>
      </c>
      <c r="I718" s="261" t="s">
        <v>3767</v>
      </c>
      <c r="J718" s="261" t="s">
        <v>667</v>
      </c>
      <c r="K718" s="261">
        <v>2001</v>
      </c>
      <c r="L718" s="261" t="s">
        <v>638</v>
      </c>
      <c r="M718" s="261" t="s">
        <v>638</v>
      </c>
    </row>
    <row r="719" spans="1:20">
      <c r="A719" s="261">
        <v>122742</v>
      </c>
      <c r="B719" s="261" t="s">
        <v>2709</v>
      </c>
      <c r="C719" s="261" t="s">
        <v>165</v>
      </c>
      <c r="D719" s="261" t="s">
        <v>402</v>
      </c>
      <c r="E719" s="261" t="s">
        <v>664</v>
      </c>
      <c r="H719" s="261" t="s">
        <v>665</v>
      </c>
      <c r="I719" s="261" t="s">
        <v>3767</v>
      </c>
      <c r="J719" s="261" t="s">
        <v>639</v>
      </c>
      <c r="K719" s="261">
        <v>2001</v>
      </c>
      <c r="L719" s="261" t="s">
        <v>657</v>
      </c>
      <c r="M719" s="261" t="s">
        <v>657</v>
      </c>
    </row>
    <row r="720" spans="1:20">
      <c r="A720" s="261">
        <v>122743</v>
      </c>
      <c r="B720" s="261" t="s">
        <v>2710</v>
      </c>
      <c r="C720" s="261" t="s">
        <v>2711</v>
      </c>
      <c r="D720" s="261" t="s">
        <v>342</v>
      </c>
      <c r="E720" s="261" t="s">
        <v>664</v>
      </c>
      <c r="F720" s="261">
        <v>33349</v>
      </c>
      <c r="G720" s="261" t="s">
        <v>657</v>
      </c>
      <c r="H720" s="261" t="s">
        <v>665</v>
      </c>
      <c r="I720" s="261" t="s">
        <v>3767</v>
      </c>
      <c r="J720" s="261" t="s">
        <v>667</v>
      </c>
      <c r="K720" s="261">
        <v>2011</v>
      </c>
      <c r="L720" s="261" t="s">
        <v>657</v>
      </c>
      <c r="M720" s="261" t="s">
        <v>657</v>
      </c>
    </row>
    <row r="721" spans="1:20">
      <c r="A721" s="261">
        <v>122744</v>
      </c>
      <c r="B721" s="261" t="s">
        <v>2712</v>
      </c>
      <c r="C721" s="261" t="s">
        <v>201</v>
      </c>
      <c r="D721" s="261" t="s">
        <v>344</v>
      </c>
      <c r="E721" s="261" t="s">
        <v>664</v>
      </c>
      <c r="F721" s="261">
        <v>32509</v>
      </c>
      <c r="H721" s="261" t="s">
        <v>665</v>
      </c>
      <c r="I721" s="261" t="s">
        <v>3767</v>
      </c>
      <c r="J721" s="261" t="s">
        <v>639</v>
      </c>
      <c r="K721" s="261">
        <v>2007</v>
      </c>
      <c r="L721" s="261" t="s">
        <v>638</v>
      </c>
      <c r="M721" s="261" t="s">
        <v>649</v>
      </c>
      <c r="R721" s="261">
        <v>839</v>
      </c>
      <c r="S721" s="261" t="s">
        <v>3827</v>
      </c>
      <c r="T721" s="261">
        <v>15000</v>
      </c>
    </row>
    <row r="722" spans="1:20">
      <c r="A722" s="261">
        <v>122745</v>
      </c>
      <c r="B722" s="261" t="s">
        <v>2713</v>
      </c>
      <c r="C722" s="261" t="s">
        <v>122</v>
      </c>
      <c r="D722" s="261" t="s">
        <v>613</v>
      </c>
      <c r="E722" s="261" t="s">
        <v>664</v>
      </c>
      <c r="F722" s="261">
        <v>36161</v>
      </c>
      <c r="H722" s="261" t="s">
        <v>665</v>
      </c>
      <c r="I722" s="261" t="s">
        <v>3767</v>
      </c>
      <c r="J722" s="261" t="s">
        <v>639</v>
      </c>
      <c r="K722" s="261">
        <v>2017</v>
      </c>
      <c r="L722" s="261" t="s">
        <v>813</v>
      </c>
      <c r="M722" s="261" t="s">
        <v>640</v>
      </c>
    </row>
    <row r="723" spans="1:20">
      <c r="A723" s="261">
        <v>122746</v>
      </c>
      <c r="B723" s="261" t="s">
        <v>2714</v>
      </c>
      <c r="C723" s="261" t="s">
        <v>2715</v>
      </c>
      <c r="D723" s="261" t="s">
        <v>440</v>
      </c>
      <c r="E723" s="261" t="s">
        <v>664</v>
      </c>
      <c r="F723" s="261">
        <v>33970</v>
      </c>
      <c r="H723" s="261" t="s">
        <v>665</v>
      </c>
      <c r="I723" s="261" t="s">
        <v>3767</v>
      </c>
      <c r="J723" s="261" t="s">
        <v>639</v>
      </c>
      <c r="K723" s="261">
        <v>2011</v>
      </c>
      <c r="L723" s="261" t="s">
        <v>638</v>
      </c>
      <c r="M723" s="261" t="s">
        <v>638</v>
      </c>
    </row>
    <row r="724" spans="1:20">
      <c r="A724" s="261">
        <v>122747</v>
      </c>
      <c r="B724" s="261" t="s">
        <v>2716</v>
      </c>
      <c r="C724" s="261" t="s">
        <v>230</v>
      </c>
      <c r="D724" s="261" t="s">
        <v>356</v>
      </c>
      <c r="E724" s="261" t="s">
        <v>664</v>
      </c>
      <c r="F724" s="261">
        <v>36161</v>
      </c>
      <c r="H724" s="261" t="s">
        <v>665</v>
      </c>
      <c r="I724" s="261" t="s">
        <v>3767</v>
      </c>
      <c r="J724" s="261" t="s">
        <v>639</v>
      </c>
      <c r="K724" s="261">
        <v>2016</v>
      </c>
      <c r="L724" s="261" t="s">
        <v>657</v>
      </c>
      <c r="M724" s="261" t="s">
        <v>657</v>
      </c>
    </row>
    <row r="725" spans="1:20">
      <c r="A725" s="261">
        <v>122748</v>
      </c>
      <c r="B725" s="261" t="s">
        <v>2717</v>
      </c>
      <c r="C725" s="261" t="s">
        <v>84</v>
      </c>
      <c r="D725" s="261" t="s">
        <v>555</v>
      </c>
      <c r="E725" s="261" t="s">
        <v>664</v>
      </c>
      <c r="F725" s="261">
        <v>35796</v>
      </c>
      <c r="H725" s="261" t="s">
        <v>665</v>
      </c>
      <c r="I725" s="261" t="s">
        <v>3767</v>
      </c>
      <c r="J725" s="261" t="s">
        <v>639</v>
      </c>
      <c r="K725" s="261">
        <v>2016</v>
      </c>
      <c r="L725" s="261" t="s">
        <v>658</v>
      </c>
      <c r="M725" s="261" t="s">
        <v>658</v>
      </c>
    </row>
    <row r="726" spans="1:20">
      <c r="A726" s="261">
        <v>122749</v>
      </c>
      <c r="B726" s="261" t="s">
        <v>2718</v>
      </c>
      <c r="C726" s="261" t="s">
        <v>190</v>
      </c>
      <c r="D726" s="261" t="s">
        <v>2719</v>
      </c>
      <c r="E726" s="261" t="s">
        <v>663</v>
      </c>
      <c r="F726" s="261">
        <v>35179</v>
      </c>
      <c r="G726" s="261" t="s">
        <v>657</v>
      </c>
      <c r="H726" s="261" t="s">
        <v>665</v>
      </c>
      <c r="I726" s="261" t="s">
        <v>3767</v>
      </c>
      <c r="J726" s="261" t="s">
        <v>639</v>
      </c>
      <c r="K726" s="261">
        <v>2014</v>
      </c>
      <c r="L726" s="261" t="s">
        <v>657</v>
      </c>
      <c r="M726" s="261" t="s">
        <v>657</v>
      </c>
    </row>
    <row r="727" spans="1:20">
      <c r="A727" s="261">
        <v>122750</v>
      </c>
      <c r="B727" s="261" t="s">
        <v>2720</v>
      </c>
      <c r="C727" s="261" t="s">
        <v>162</v>
      </c>
      <c r="D727" s="261" t="s">
        <v>559</v>
      </c>
      <c r="E727" s="261" t="s">
        <v>664</v>
      </c>
      <c r="F727" s="261">
        <v>34700</v>
      </c>
      <c r="H727" s="261" t="s">
        <v>665</v>
      </c>
      <c r="I727" s="261" t="s">
        <v>3767</v>
      </c>
      <c r="J727" s="261" t="s">
        <v>667</v>
      </c>
      <c r="K727" s="261">
        <v>2014</v>
      </c>
      <c r="L727" s="261" t="s">
        <v>638</v>
      </c>
      <c r="M727" s="261" t="s">
        <v>658</v>
      </c>
    </row>
    <row r="728" spans="1:20">
      <c r="A728" s="261">
        <v>122751</v>
      </c>
      <c r="B728" s="261" t="s">
        <v>2721</v>
      </c>
      <c r="C728" s="261" t="s">
        <v>205</v>
      </c>
      <c r="D728" s="261" t="s">
        <v>348</v>
      </c>
      <c r="E728" s="261" t="s">
        <v>664</v>
      </c>
      <c r="F728" s="261">
        <v>35796</v>
      </c>
      <c r="H728" s="261" t="s">
        <v>665</v>
      </c>
      <c r="I728" s="261" t="s">
        <v>3767</v>
      </c>
      <c r="J728" s="261" t="s">
        <v>639</v>
      </c>
      <c r="K728" s="261">
        <v>2016</v>
      </c>
      <c r="L728" s="261" t="s">
        <v>638</v>
      </c>
      <c r="M728" s="261" t="s">
        <v>653</v>
      </c>
    </row>
    <row r="729" spans="1:20">
      <c r="A729" s="261">
        <v>122752</v>
      </c>
      <c r="B729" s="261" t="s">
        <v>2722</v>
      </c>
      <c r="C729" s="261" t="s">
        <v>1142</v>
      </c>
      <c r="D729" s="261" t="s">
        <v>344</v>
      </c>
      <c r="E729" s="261" t="s">
        <v>664</v>
      </c>
      <c r="F729" s="261">
        <v>32676</v>
      </c>
      <c r="G729" s="261" t="s">
        <v>716</v>
      </c>
      <c r="H729" s="261" t="s">
        <v>665</v>
      </c>
      <c r="I729" s="261" t="s">
        <v>3767</v>
      </c>
      <c r="J729" s="261" t="s">
        <v>639</v>
      </c>
      <c r="K729" s="261">
        <v>2007</v>
      </c>
      <c r="L729" s="261" t="s">
        <v>640</v>
      </c>
      <c r="M729" s="261" t="s">
        <v>640</v>
      </c>
    </row>
    <row r="730" spans="1:20">
      <c r="A730" s="261">
        <v>122753</v>
      </c>
      <c r="B730" s="261" t="s">
        <v>2723</v>
      </c>
      <c r="C730" s="261" t="s">
        <v>120</v>
      </c>
      <c r="D730" s="261" t="s">
        <v>1003</v>
      </c>
      <c r="E730" s="261" t="s">
        <v>664</v>
      </c>
      <c r="F730" s="261">
        <v>33239</v>
      </c>
      <c r="H730" s="261" t="s">
        <v>665</v>
      </c>
      <c r="I730" s="261" t="s">
        <v>3767</v>
      </c>
      <c r="J730" s="261" t="s">
        <v>667</v>
      </c>
      <c r="K730" s="261">
        <v>2014</v>
      </c>
      <c r="L730" s="261" t="s">
        <v>640</v>
      </c>
      <c r="M730" s="261" t="s">
        <v>649</v>
      </c>
    </row>
    <row r="731" spans="1:20">
      <c r="A731" s="261">
        <v>122754</v>
      </c>
      <c r="B731" s="261" t="s">
        <v>2724</v>
      </c>
      <c r="C731" s="261" t="s">
        <v>1662</v>
      </c>
      <c r="D731" s="261" t="s">
        <v>418</v>
      </c>
      <c r="E731" s="261" t="s">
        <v>664</v>
      </c>
      <c r="F731" s="261">
        <v>31314</v>
      </c>
      <c r="G731" s="261" t="s">
        <v>638</v>
      </c>
      <c r="H731" s="261" t="s">
        <v>665</v>
      </c>
      <c r="I731" s="261" t="s">
        <v>3767</v>
      </c>
      <c r="J731" s="261" t="s">
        <v>667</v>
      </c>
      <c r="K731" s="261">
        <v>2003</v>
      </c>
      <c r="L731" s="261" t="s">
        <v>640</v>
      </c>
      <c r="M731" s="261" t="s">
        <v>652</v>
      </c>
    </row>
    <row r="732" spans="1:20">
      <c r="A732" s="261">
        <v>122755</v>
      </c>
      <c r="B732" s="261" t="s">
        <v>2725</v>
      </c>
      <c r="C732" s="261" t="s">
        <v>931</v>
      </c>
      <c r="D732" s="261" t="s">
        <v>451</v>
      </c>
      <c r="E732" s="261" t="s">
        <v>664</v>
      </c>
      <c r="F732" s="261">
        <v>34700</v>
      </c>
      <c r="H732" s="261" t="s">
        <v>665</v>
      </c>
      <c r="I732" s="261" t="s">
        <v>3767</v>
      </c>
      <c r="J732" s="261" t="s">
        <v>639</v>
      </c>
      <c r="K732" s="261">
        <v>2013</v>
      </c>
      <c r="L732" s="261" t="s">
        <v>640</v>
      </c>
      <c r="M732" s="261" t="s">
        <v>640</v>
      </c>
    </row>
    <row r="733" spans="1:20">
      <c r="A733" s="261">
        <v>122756</v>
      </c>
      <c r="B733" s="261" t="s">
        <v>2726</v>
      </c>
      <c r="C733" s="261" t="s">
        <v>189</v>
      </c>
      <c r="D733" s="261" t="s">
        <v>1006</v>
      </c>
      <c r="E733" s="261" t="s">
        <v>663</v>
      </c>
      <c r="F733" s="261">
        <v>31048</v>
      </c>
      <c r="G733" s="261" t="s">
        <v>794</v>
      </c>
      <c r="H733" s="261" t="s">
        <v>665</v>
      </c>
      <c r="I733" s="261" t="s">
        <v>3767</v>
      </c>
      <c r="J733" s="261" t="s">
        <v>639</v>
      </c>
      <c r="K733" s="261">
        <v>2003</v>
      </c>
      <c r="L733" s="261" t="s">
        <v>659</v>
      </c>
      <c r="M733" s="261" t="s">
        <v>659</v>
      </c>
    </row>
    <row r="734" spans="1:20">
      <c r="A734" s="261">
        <v>122757</v>
      </c>
      <c r="B734" s="261" t="s">
        <v>2727</v>
      </c>
      <c r="C734" s="261" t="s">
        <v>136</v>
      </c>
      <c r="D734" s="261" t="s">
        <v>970</v>
      </c>
      <c r="E734" s="261" t="s">
        <v>664</v>
      </c>
      <c r="F734" s="261">
        <v>33604</v>
      </c>
      <c r="H734" s="261" t="s">
        <v>665</v>
      </c>
      <c r="I734" s="261" t="s">
        <v>3767</v>
      </c>
      <c r="J734" s="261" t="s">
        <v>639</v>
      </c>
      <c r="K734" s="261">
        <v>2011</v>
      </c>
      <c r="L734" s="261" t="s">
        <v>640</v>
      </c>
      <c r="M734" s="261" t="s">
        <v>640</v>
      </c>
    </row>
    <row r="735" spans="1:20">
      <c r="A735" s="261">
        <v>122758</v>
      </c>
      <c r="B735" s="261" t="s">
        <v>2728</v>
      </c>
      <c r="C735" s="261" t="s">
        <v>2674</v>
      </c>
      <c r="D735" s="261" t="s">
        <v>2729</v>
      </c>
      <c r="E735" s="261" t="s">
        <v>664</v>
      </c>
      <c r="F735" s="261">
        <v>35796</v>
      </c>
      <c r="G735" s="261" t="s">
        <v>638</v>
      </c>
      <c r="H735" s="261" t="s">
        <v>665</v>
      </c>
      <c r="I735" s="261" t="s">
        <v>3767</v>
      </c>
      <c r="J735" s="261" t="s">
        <v>667</v>
      </c>
      <c r="K735" s="261">
        <v>2016</v>
      </c>
      <c r="L735" s="261" t="s">
        <v>640</v>
      </c>
      <c r="M735" s="261" t="s">
        <v>638</v>
      </c>
    </row>
    <row r="736" spans="1:20">
      <c r="A736" s="261">
        <v>122759</v>
      </c>
      <c r="B736" s="261" t="s">
        <v>2730</v>
      </c>
      <c r="C736" s="261" t="s">
        <v>171</v>
      </c>
      <c r="D736" s="261" t="s">
        <v>432</v>
      </c>
      <c r="E736" s="261" t="s">
        <v>664</v>
      </c>
      <c r="F736" s="261">
        <v>33239</v>
      </c>
      <c r="H736" s="261" t="s">
        <v>665</v>
      </c>
      <c r="I736" s="261" t="s">
        <v>3767</v>
      </c>
      <c r="J736" s="261" t="s">
        <v>667</v>
      </c>
      <c r="K736" s="261">
        <v>2008</v>
      </c>
      <c r="L736" s="261" t="s">
        <v>638</v>
      </c>
      <c r="M736" s="261" t="s">
        <v>638</v>
      </c>
    </row>
    <row r="737" spans="1:13">
      <c r="A737" s="261">
        <v>122760</v>
      </c>
      <c r="B737" s="261" t="s">
        <v>2731</v>
      </c>
      <c r="C737" s="261" t="s">
        <v>116</v>
      </c>
      <c r="D737" s="261" t="s">
        <v>399</v>
      </c>
      <c r="E737" s="261" t="s">
        <v>664</v>
      </c>
      <c r="F737" s="261">
        <v>36526</v>
      </c>
      <c r="H737" s="261" t="s">
        <v>665</v>
      </c>
      <c r="I737" s="261" t="s">
        <v>3767</v>
      </c>
      <c r="J737" s="261" t="s">
        <v>639</v>
      </c>
      <c r="K737" s="261">
        <v>2017</v>
      </c>
      <c r="L737" s="261" t="s">
        <v>659</v>
      </c>
      <c r="M737" s="261" t="s">
        <v>659</v>
      </c>
    </row>
    <row r="738" spans="1:13">
      <c r="A738" s="261">
        <v>122761</v>
      </c>
      <c r="B738" s="261" t="s">
        <v>2732</v>
      </c>
      <c r="C738" s="261" t="s">
        <v>2733</v>
      </c>
      <c r="D738" s="261" t="s">
        <v>418</v>
      </c>
      <c r="E738" s="261" t="s">
        <v>664</v>
      </c>
      <c r="F738" s="261">
        <v>35316</v>
      </c>
      <c r="G738" s="261" t="s">
        <v>3644</v>
      </c>
      <c r="H738" s="261" t="s">
        <v>665</v>
      </c>
      <c r="I738" s="261" t="s">
        <v>3767</v>
      </c>
      <c r="J738" s="261" t="s">
        <v>639</v>
      </c>
      <c r="K738" s="261">
        <v>2014</v>
      </c>
      <c r="L738" s="261" t="s">
        <v>640</v>
      </c>
      <c r="M738" s="261" t="s">
        <v>640</v>
      </c>
    </row>
    <row r="739" spans="1:13">
      <c r="A739" s="261">
        <v>122762</v>
      </c>
      <c r="B739" s="261" t="s">
        <v>2734</v>
      </c>
      <c r="C739" s="261" t="s">
        <v>2735</v>
      </c>
      <c r="D739" s="261" t="s">
        <v>375</v>
      </c>
      <c r="E739" s="261" t="s">
        <v>664</v>
      </c>
      <c r="F739" s="261">
        <v>35431</v>
      </c>
      <c r="H739" s="261" t="s">
        <v>665</v>
      </c>
      <c r="I739" s="261" t="s">
        <v>3767</v>
      </c>
      <c r="J739" s="261" t="s">
        <v>639</v>
      </c>
      <c r="K739" s="261">
        <v>2014</v>
      </c>
      <c r="L739" s="261" t="s">
        <v>640</v>
      </c>
      <c r="M739" s="261" t="s">
        <v>638</v>
      </c>
    </row>
    <row r="740" spans="1:13">
      <c r="A740" s="261">
        <v>122763</v>
      </c>
      <c r="B740" s="261" t="s">
        <v>2736</v>
      </c>
      <c r="C740" s="261" t="s">
        <v>292</v>
      </c>
      <c r="D740" s="261" t="s">
        <v>474</v>
      </c>
      <c r="E740" s="261" t="s">
        <v>664</v>
      </c>
      <c r="F740" s="261">
        <v>35859</v>
      </c>
      <c r="G740" s="261" t="s">
        <v>693</v>
      </c>
      <c r="H740" s="261" t="s">
        <v>665</v>
      </c>
      <c r="I740" s="261" t="s">
        <v>3767</v>
      </c>
      <c r="J740" s="261" t="s">
        <v>3766</v>
      </c>
      <c r="K740" s="261">
        <v>2015</v>
      </c>
      <c r="L740" s="261" t="s">
        <v>638</v>
      </c>
      <c r="M740" s="261" t="s">
        <v>638</v>
      </c>
    </row>
    <row r="741" spans="1:13">
      <c r="A741" s="261">
        <v>122764</v>
      </c>
      <c r="B741" s="261" t="s">
        <v>2737</v>
      </c>
      <c r="C741" s="261" t="s">
        <v>106</v>
      </c>
      <c r="D741" s="261" t="s">
        <v>999</v>
      </c>
      <c r="E741" s="261" t="s">
        <v>664</v>
      </c>
      <c r="F741" s="261">
        <v>35065</v>
      </c>
      <c r="H741" s="261" t="s">
        <v>665</v>
      </c>
      <c r="I741" s="261" t="s">
        <v>3767</v>
      </c>
      <c r="J741" s="261" t="s">
        <v>667</v>
      </c>
      <c r="K741" s="261">
        <v>2014</v>
      </c>
      <c r="L741" s="261" t="s">
        <v>659</v>
      </c>
      <c r="M741" s="261" t="s">
        <v>659</v>
      </c>
    </row>
    <row r="742" spans="1:13">
      <c r="A742" s="261">
        <v>122765</v>
      </c>
      <c r="B742" s="261" t="s">
        <v>2738</v>
      </c>
      <c r="C742" s="261" t="s">
        <v>84</v>
      </c>
      <c r="D742" s="261" t="s">
        <v>1937</v>
      </c>
      <c r="E742" s="261" t="s">
        <v>664</v>
      </c>
      <c r="F742" s="261">
        <v>32509</v>
      </c>
      <c r="H742" s="261" t="s">
        <v>665</v>
      </c>
      <c r="I742" s="261" t="s">
        <v>3767</v>
      </c>
      <c r="J742" s="261" t="s">
        <v>639</v>
      </c>
      <c r="K742" s="261">
        <v>2012</v>
      </c>
      <c r="L742" s="261" t="s">
        <v>813</v>
      </c>
      <c r="M742" s="261" t="s">
        <v>640</v>
      </c>
    </row>
    <row r="743" spans="1:13">
      <c r="A743" s="261">
        <v>122766</v>
      </c>
      <c r="B743" s="261" t="s">
        <v>2739</v>
      </c>
      <c r="C743" s="261" t="s">
        <v>83</v>
      </c>
      <c r="D743" s="261" t="s">
        <v>2740</v>
      </c>
      <c r="E743" s="261" t="s">
        <v>664</v>
      </c>
      <c r="F743" s="261">
        <v>31628</v>
      </c>
      <c r="G743" s="261" t="s">
        <v>647</v>
      </c>
      <c r="H743" s="261" t="s">
        <v>665</v>
      </c>
      <c r="I743" s="261" t="s">
        <v>3767</v>
      </c>
      <c r="J743" s="261" t="s">
        <v>667</v>
      </c>
      <c r="K743" s="261">
        <v>2014</v>
      </c>
      <c r="L743" s="261" t="s">
        <v>640</v>
      </c>
      <c r="M743" s="261" t="s">
        <v>647</v>
      </c>
    </row>
    <row r="744" spans="1:13">
      <c r="A744" s="261">
        <v>122767</v>
      </c>
      <c r="B744" s="261" t="s">
        <v>2741</v>
      </c>
      <c r="C744" s="261" t="s">
        <v>2742</v>
      </c>
      <c r="D744" s="261" t="s">
        <v>379</v>
      </c>
      <c r="E744" s="261" t="s">
        <v>664</v>
      </c>
      <c r="F744" s="261">
        <v>34335</v>
      </c>
      <c r="H744" s="261" t="s">
        <v>665</v>
      </c>
      <c r="I744" s="261" t="s">
        <v>3767</v>
      </c>
      <c r="J744" s="261" t="s">
        <v>667</v>
      </c>
      <c r="K744" s="261">
        <v>2013</v>
      </c>
      <c r="L744" s="261" t="s">
        <v>659</v>
      </c>
      <c r="M744" s="261" t="s">
        <v>659</v>
      </c>
    </row>
    <row r="745" spans="1:13">
      <c r="A745" s="261">
        <v>122768</v>
      </c>
      <c r="B745" s="261" t="s">
        <v>2743</v>
      </c>
      <c r="C745" s="261" t="s">
        <v>205</v>
      </c>
      <c r="D745" s="261" t="s">
        <v>2744</v>
      </c>
      <c r="E745" s="261" t="s">
        <v>664</v>
      </c>
      <c r="F745" s="261">
        <v>35608</v>
      </c>
      <c r="G745" s="261" t="s">
        <v>775</v>
      </c>
      <c r="H745" s="261" t="s">
        <v>665</v>
      </c>
      <c r="I745" s="261" t="s">
        <v>3767</v>
      </c>
      <c r="J745" s="261" t="s">
        <v>639</v>
      </c>
      <c r="K745" s="261">
        <v>2015</v>
      </c>
      <c r="L745" s="261" t="s">
        <v>649</v>
      </c>
      <c r="M745" s="261" t="s">
        <v>653</v>
      </c>
    </row>
    <row r="746" spans="1:13">
      <c r="A746" s="261">
        <v>122769</v>
      </c>
      <c r="B746" s="261" t="s">
        <v>2745</v>
      </c>
      <c r="C746" s="261" t="s">
        <v>149</v>
      </c>
      <c r="D746" s="261" t="s">
        <v>2746</v>
      </c>
      <c r="E746" s="261" t="s">
        <v>664</v>
      </c>
      <c r="F746" s="261">
        <v>34700</v>
      </c>
      <c r="H746" s="261" t="s">
        <v>665</v>
      </c>
      <c r="I746" s="261" t="s">
        <v>3767</v>
      </c>
      <c r="J746" s="261" t="s">
        <v>639</v>
      </c>
      <c r="K746" s="261">
        <v>2013</v>
      </c>
      <c r="L746" s="261" t="s">
        <v>640</v>
      </c>
      <c r="M746" s="261" t="s">
        <v>640</v>
      </c>
    </row>
    <row r="747" spans="1:13">
      <c r="A747" s="261">
        <v>122770</v>
      </c>
      <c r="B747" s="261" t="s">
        <v>2747</v>
      </c>
      <c r="C747" s="261" t="s">
        <v>2748</v>
      </c>
      <c r="D747" s="261" t="s">
        <v>2749</v>
      </c>
      <c r="E747" s="261" t="s">
        <v>664</v>
      </c>
      <c r="F747" s="261">
        <v>31778</v>
      </c>
      <c r="H747" s="261" t="s">
        <v>665</v>
      </c>
      <c r="I747" s="261" t="s">
        <v>3767</v>
      </c>
      <c r="J747" s="261" t="s">
        <v>667</v>
      </c>
      <c r="K747" s="261">
        <v>2005</v>
      </c>
      <c r="L747" s="261" t="s">
        <v>638</v>
      </c>
      <c r="M747" s="261" t="s">
        <v>638</v>
      </c>
    </row>
    <row r="748" spans="1:13">
      <c r="A748" s="261">
        <v>122771</v>
      </c>
      <c r="B748" s="261" t="s">
        <v>2750</v>
      </c>
      <c r="C748" s="261" t="s">
        <v>78</v>
      </c>
      <c r="D748" s="261" t="s">
        <v>432</v>
      </c>
      <c r="E748" s="261" t="s">
        <v>664</v>
      </c>
      <c r="F748" s="261">
        <v>32874</v>
      </c>
      <c r="H748" s="261" t="s">
        <v>809</v>
      </c>
      <c r="I748" s="261" t="s">
        <v>3767</v>
      </c>
      <c r="J748" s="261" t="s">
        <v>667</v>
      </c>
      <c r="K748" s="261">
        <v>2011</v>
      </c>
      <c r="L748" s="261" t="s">
        <v>638</v>
      </c>
      <c r="M748" s="261" t="s">
        <v>612</v>
      </c>
    </row>
    <row r="749" spans="1:13">
      <c r="A749" s="261">
        <v>122772</v>
      </c>
      <c r="B749" s="261" t="s">
        <v>2751</v>
      </c>
      <c r="C749" s="261" t="s">
        <v>227</v>
      </c>
      <c r="D749" s="261" t="s">
        <v>521</v>
      </c>
      <c r="E749" s="261" t="s">
        <v>664</v>
      </c>
      <c r="F749" s="261">
        <v>36161</v>
      </c>
      <c r="H749" s="261" t="s">
        <v>665</v>
      </c>
      <c r="I749" s="261" t="s">
        <v>3767</v>
      </c>
      <c r="J749" s="261" t="s">
        <v>639</v>
      </c>
      <c r="K749" s="261">
        <v>2017</v>
      </c>
      <c r="L749" s="261" t="s">
        <v>638</v>
      </c>
      <c r="M749" s="261" t="s">
        <v>638</v>
      </c>
    </row>
    <row r="750" spans="1:13">
      <c r="A750" s="261">
        <v>122773</v>
      </c>
      <c r="B750" s="261" t="s">
        <v>2752</v>
      </c>
      <c r="C750" s="261" t="s">
        <v>950</v>
      </c>
      <c r="D750" s="261" t="s">
        <v>2753</v>
      </c>
      <c r="E750" s="261" t="s">
        <v>664</v>
      </c>
      <c r="F750" s="261">
        <v>34700</v>
      </c>
      <c r="H750" s="261" t="s">
        <v>665</v>
      </c>
      <c r="I750" s="261" t="s">
        <v>3767</v>
      </c>
      <c r="J750" s="261" t="s">
        <v>667</v>
      </c>
      <c r="K750" s="261">
        <v>2015</v>
      </c>
      <c r="L750" s="261" t="s">
        <v>638</v>
      </c>
      <c r="M750" s="261" t="s">
        <v>638</v>
      </c>
    </row>
    <row r="751" spans="1:13">
      <c r="A751" s="261">
        <v>122774</v>
      </c>
      <c r="B751" s="261" t="s">
        <v>2754</v>
      </c>
      <c r="C751" s="261" t="s">
        <v>2755</v>
      </c>
      <c r="D751" s="261" t="s">
        <v>493</v>
      </c>
      <c r="E751" s="261" t="s">
        <v>664</v>
      </c>
      <c r="F751" s="261">
        <v>36161</v>
      </c>
      <c r="H751" s="261" t="s">
        <v>665</v>
      </c>
      <c r="I751" s="261" t="s">
        <v>3767</v>
      </c>
      <c r="J751" s="261" t="s">
        <v>639</v>
      </c>
      <c r="K751" s="261">
        <v>2017</v>
      </c>
      <c r="L751" s="261" t="s">
        <v>813</v>
      </c>
      <c r="M751" s="261" t="s">
        <v>659</v>
      </c>
    </row>
    <row r="752" spans="1:13">
      <c r="A752" s="261">
        <v>122775</v>
      </c>
      <c r="B752" s="261" t="s">
        <v>2756</v>
      </c>
      <c r="C752" s="261" t="s">
        <v>84</v>
      </c>
      <c r="D752" s="261" t="s">
        <v>459</v>
      </c>
      <c r="E752" s="261" t="s">
        <v>664</v>
      </c>
      <c r="F752" s="261">
        <v>36526</v>
      </c>
      <c r="H752" s="261" t="s">
        <v>665</v>
      </c>
      <c r="I752" s="261" t="s">
        <v>3767</v>
      </c>
      <c r="J752" s="261" t="s">
        <v>667</v>
      </c>
      <c r="K752" s="261">
        <v>2017</v>
      </c>
      <c r="L752" s="261" t="s">
        <v>640</v>
      </c>
      <c r="M752" s="261" t="s">
        <v>638</v>
      </c>
    </row>
    <row r="753" spans="1:13">
      <c r="A753" s="261">
        <v>122776</v>
      </c>
      <c r="B753" s="261" t="s">
        <v>2757</v>
      </c>
      <c r="C753" s="261" t="s">
        <v>1077</v>
      </c>
      <c r="D753" s="261" t="s">
        <v>539</v>
      </c>
      <c r="E753" s="261" t="s">
        <v>664</v>
      </c>
      <c r="F753" s="261">
        <v>35431</v>
      </c>
      <c r="H753" s="261" t="s">
        <v>665</v>
      </c>
      <c r="I753" s="261" t="s">
        <v>3767</v>
      </c>
      <c r="J753" s="261" t="s">
        <v>639</v>
      </c>
      <c r="K753" s="261">
        <v>2014</v>
      </c>
      <c r="L753" s="261" t="s">
        <v>638</v>
      </c>
      <c r="M753" s="261" t="s">
        <v>638</v>
      </c>
    </row>
    <row r="754" spans="1:13">
      <c r="A754" s="261">
        <v>122777</v>
      </c>
      <c r="B754" s="261" t="s">
        <v>2758</v>
      </c>
      <c r="C754" s="261" t="s">
        <v>149</v>
      </c>
      <c r="D754" s="261" t="s">
        <v>881</v>
      </c>
      <c r="E754" s="261" t="s">
        <v>664</v>
      </c>
      <c r="F754" s="261">
        <v>36161</v>
      </c>
      <c r="H754" s="261" t="s">
        <v>665</v>
      </c>
      <c r="I754" s="261" t="s">
        <v>3767</v>
      </c>
      <c r="J754" s="261" t="s">
        <v>639</v>
      </c>
      <c r="K754" s="261">
        <v>2017</v>
      </c>
      <c r="L754" s="261" t="s">
        <v>640</v>
      </c>
      <c r="M754" s="261" t="s">
        <v>640</v>
      </c>
    </row>
    <row r="755" spans="1:13">
      <c r="A755" s="261">
        <v>122778</v>
      </c>
      <c r="B755" s="261" t="s">
        <v>2759</v>
      </c>
      <c r="C755" s="261" t="s">
        <v>84</v>
      </c>
      <c r="D755" s="261" t="s">
        <v>1937</v>
      </c>
      <c r="E755" s="261" t="s">
        <v>664</v>
      </c>
      <c r="F755" s="261">
        <v>33970</v>
      </c>
      <c r="H755" s="261" t="s">
        <v>665</v>
      </c>
      <c r="I755" s="261" t="s">
        <v>3767</v>
      </c>
      <c r="J755" s="261" t="s">
        <v>639</v>
      </c>
      <c r="K755" s="261">
        <v>2011</v>
      </c>
      <c r="L755" s="261" t="s">
        <v>638</v>
      </c>
      <c r="M755" s="261" t="s">
        <v>638</v>
      </c>
    </row>
    <row r="756" spans="1:13">
      <c r="A756" s="261">
        <v>122779</v>
      </c>
      <c r="B756" s="261" t="s">
        <v>2760</v>
      </c>
      <c r="C756" s="261" t="s">
        <v>216</v>
      </c>
      <c r="D756" s="261" t="s">
        <v>476</v>
      </c>
      <c r="E756" s="261" t="s">
        <v>664</v>
      </c>
      <c r="F756" s="261">
        <v>35065</v>
      </c>
      <c r="H756" s="261" t="s">
        <v>665</v>
      </c>
      <c r="I756" s="261" t="s">
        <v>3767</v>
      </c>
      <c r="J756" s="261" t="s">
        <v>667</v>
      </c>
      <c r="K756" s="261">
        <v>2014</v>
      </c>
      <c r="L756" s="261" t="s">
        <v>638</v>
      </c>
      <c r="M756" s="261" t="s">
        <v>648</v>
      </c>
    </row>
    <row r="757" spans="1:13">
      <c r="A757" s="261">
        <v>122780</v>
      </c>
      <c r="B757" s="261" t="s">
        <v>2761</v>
      </c>
      <c r="C757" s="261" t="s">
        <v>2762</v>
      </c>
      <c r="D757" s="261" t="s">
        <v>392</v>
      </c>
      <c r="E757" s="261" t="s">
        <v>664</v>
      </c>
      <c r="F757" s="261">
        <v>36313</v>
      </c>
      <c r="G757" s="261" t="s">
        <v>763</v>
      </c>
      <c r="H757" s="261" t="s">
        <v>665</v>
      </c>
      <c r="I757" s="261" t="s">
        <v>3767</v>
      </c>
      <c r="J757" s="261" t="s">
        <v>639</v>
      </c>
      <c r="K757" s="261">
        <v>2017</v>
      </c>
      <c r="L757" s="261" t="s">
        <v>659</v>
      </c>
      <c r="M757" s="261" t="s">
        <v>659</v>
      </c>
    </row>
    <row r="758" spans="1:13">
      <c r="A758" s="261">
        <v>122781</v>
      </c>
      <c r="B758" s="261" t="s">
        <v>2763</v>
      </c>
      <c r="C758" s="261" t="s">
        <v>2764</v>
      </c>
      <c r="D758" s="261" t="s">
        <v>448</v>
      </c>
      <c r="E758" s="261" t="s">
        <v>664</v>
      </c>
      <c r="F758" s="261">
        <v>34700</v>
      </c>
      <c r="H758" s="261" t="s">
        <v>665</v>
      </c>
      <c r="I758" s="261" t="s">
        <v>3767</v>
      </c>
      <c r="J758" s="261" t="s">
        <v>667</v>
      </c>
      <c r="K758" s="261">
        <v>2019</v>
      </c>
      <c r="L758" s="261" t="s">
        <v>638</v>
      </c>
      <c r="M758" s="261" t="s">
        <v>638</v>
      </c>
    </row>
    <row r="759" spans="1:13">
      <c r="A759" s="261">
        <v>122782</v>
      </c>
      <c r="B759" s="261" t="s">
        <v>2765</v>
      </c>
      <c r="C759" s="261" t="s">
        <v>99</v>
      </c>
      <c r="D759" s="261" t="s">
        <v>414</v>
      </c>
      <c r="E759" s="261" t="s">
        <v>664</v>
      </c>
      <c r="F759" s="261">
        <v>34335</v>
      </c>
      <c r="H759" s="261" t="s">
        <v>665</v>
      </c>
      <c r="I759" s="261" t="s">
        <v>3767</v>
      </c>
      <c r="J759" s="261" t="s">
        <v>639</v>
      </c>
      <c r="K759" s="261">
        <v>2012</v>
      </c>
      <c r="L759" s="261" t="s">
        <v>661</v>
      </c>
      <c r="M759" s="261" t="s">
        <v>661</v>
      </c>
    </row>
    <row r="760" spans="1:13">
      <c r="A760" s="261">
        <v>122783</v>
      </c>
      <c r="B760" s="261" t="s">
        <v>2766</v>
      </c>
      <c r="C760" s="261" t="s">
        <v>86</v>
      </c>
      <c r="D760" s="261" t="s">
        <v>465</v>
      </c>
      <c r="E760" s="261" t="s">
        <v>664</v>
      </c>
      <c r="H760" s="261" t="s">
        <v>665</v>
      </c>
      <c r="I760" s="261" t="s">
        <v>3767</v>
      </c>
      <c r="J760" s="261" t="s">
        <v>667</v>
      </c>
      <c r="K760" s="261">
        <v>2003</v>
      </c>
      <c r="L760" s="261" t="s">
        <v>638</v>
      </c>
      <c r="M760" s="261" t="s">
        <v>648</v>
      </c>
    </row>
    <row r="761" spans="1:13">
      <c r="A761" s="261">
        <v>122784</v>
      </c>
      <c r="B761" s="261" t="s">
        <v>2767</v>
      </c>
      <c r="C761" s="261" t="s">
        <v>84</v>
      </c>
      <c r="D761" s="261" t="s">
        <v>848</v>
      </c>
      <c r="E761" s="261" t="s">
        <v>664</v>
      </c>
      <c r="F761" s="261">
        <v>33604</v>
      </c>
      <c r="H761" s="261" t="s">
        <v>665</v>
      </c>
      <c r="I761" s="261" t="s">
        <v>3767</v>
      </c>
      <c r="J761" s="261" t="s">
        <v>667</v>
      </c>
      <c r="K761" s="261">
        <v>2014</v>
      </c>
      <c r="L761" s="261" t="s">
        <v>640</v>
      </c>
      <c r="M761" s="261" t="s">
        <v>640</v>
      </c>
    </row>
    <row r="762" spans="1:13">
      <c r="A762" s="261">
        <v>122785</v>
      </c>
      <c r="B762" s="261" t="s">
        <v>2768</v>
      </c>
      <c r="C762" s="261" t="s">
        <v>184</v>
      </c>
      <c r="D762" s="261" t="s">
        <v>2769</v>
      </c>
      <c r="E762" s="261" t="s">
        <v>664</v>
      </c>
      <c r="F762" s="261">
        <v>35113</v>
      </c>
      <c r="G762" s="261" t="s">
        <v>3644</v>
      </c>
      <c r="H762" s="261" t="s">
        <v>665</v>
      </c>
      <c r="I762" s="261" t="s">
        <v>3767</v>
      </c>
      <c r="J762" s="261" t="s">
        <v>667</v>
      </c>
      <c r="K762" s="261">
        <v>2014</v>
      </c>
      <c r="L762" s="261" t="s">
        <v>640</v>
      </c>
      <c r="M762" s="261" t="s">
        <v>640</v>
      </c>
    </row>
    <row r="763" spans="1:13">
      <c r="A763" s="261">
        <v>122786</v>
      </c>
      <c r="B763" s="261" t="s">
        <v>2770</v>
      </c>
      <c r="C763" s="261" t="s">
        <v>2771</v>
      </c>
      <c r="D763" s="261" t="s">
        <v>381</v>
      </c>
      <c r="E763" s="261" t="s">
        <v>664</v>
      </c>
      <c r="F763" s="261">
        <v>33970</v>
      </c>
      <c r="G763" s="261" t="s">
        <v>638</v>
      </c>
      <c r="H763" s="261" t="s">
        <v>665</v>
      </c>
      <c r="I763" s="261" t="s">
        <v>3767</v>
      </c>
      <c r="J763" s="261" t="s">
        <v>667</v>
      </c>
      <c r="K763" s="261">
        <v>2013</v>
      </c>
      <c r="L763" s="261" t="s">
        <v>657</v>
      </c>
      <c r="M763" s="261" t="s">
        <v>640</v>
      </c>
    </row>
    <row r="764" spans="1:13">
      <c r="A764" s="261">
        <v>122787</v>
      </c>
      <c r="B764" s="261" t="s">
        <v>2772</v>
      </c>
      <c r="C764" s="261" t="s">
        <v>233</v>
      </c>
      <c r="D764" s="261" t="s">
        <v>523</v>
      </c>
      <c r="E764" s="261" t="s">
        <v>664</v>
      </c>
      <c r="F764" s="261">
        <v>35796</v>
      </c>
      <c r="H764" s="261" t="s">
        <v>665</v>
      </c>
      <c r="I764" s="261" t="s">
        <v>3767</v>
      </c>
      <c r="J764" s="261" t="s">
        <v>667</v>
      </c>
      <c r="K764" s="261">
        <v>2016</v>
      </c>
      <c r="L764" s="261" t="s">
        <v>640</v>
      </c>
      <c r="M764" s="261" t="s">
        <v>638</v>
      </c>
    </row>
    <row r="765" spans="1:13">
      <c r="A765" s="261">
        <v>122788</v>
      </c>
      <c r="B765" s="261" t="s">
        <v>2773</v>
      </c>
      <c r="C765" s="261" t="s">
        <v>227</v>
      </c>
      <c r="D765" s="261" t="s">
        <v>414</v>
      </c>
      <c r="E765" s="261" t="s">
        <v>664</v>
      </c>
      <c r="F765" s="261">
        <v>34335</v>
      </c>
      <c r="H765" s="261" t="s">
        <v>812</v>
      </c>
      <c r="I765" s="261" t="s">
        <v>3767</v>
      </c>
      <c r="J765" s="261" t="s">
        <v>639</v>
      </c>
      <c r="K765" s="261">
        <v>2012</v>
      </c>
      <c r="L765" s="261" t="s">
        <v>638</v>
      </c>
      <c r="M765" s="261" t="s">
        <v>612</v>
      </c>
    </row>
    <row r="766" spans="1:13">
      <c r="A766" s="261">
        <v>122789</v>
      </c>
      <c r="B766" s="261" t="s">
        <v>2774</v>
      </c>
      <c r="C766" s="261" t="s">
        <v>84</v>
      </c>
      <c r="D766" s="261" t="s">
        <v>344</v>
      </c>
      <c r="E766" s="261" t="s">
        <v>664</v>
      </c>
      <c r="F766" s="261">
        <v>35431</v>
      </c>
      <c r="H766" s="261" t="s">
        <v>665</v>
      </c>
      <c r="I766" s="261" t="s">
        <v>3767</v>
      </c>
      <c r="J766" s="261" t="s">
        <v>667</v>
      </c>
      <c r="K766" s="261">
        <v>2015</v>
      </c>
      <c r="L766" s="261" t="s">
        <v>648</v>
      </c>
      <c r="M766" s="261" t="s">
        <v>648</v>
      </c>
    </row>
    <row r="767" spans="1:13">
      <c r="A767" s="261">
        <v>122790</v>
      </c>
      <c r="B767" s="261" t="s">
        <v>2775</v>
      </c>
      <c r="C767" s="261" t="s">
        <v>135</v>
      </c>
      <c r="D767" s="261" t="s">
        <v>358</v>
      </c>
      <c r="E767" s="261" t="s">
        <v>664</v>
      </c>
      <c r="F767" s="261">
        <v>35796</v>
      </c>
      <c r="H767" s="261" t="s">
        <v>665</v>
      </c>
      <c r="I767" s="261" t="s">
        <v>3767</v>
      </c>
      <c r="J767" s="261" t="s">
        <v>639</v>
      </c>
      <c r="K767" s="261">
        <v>2017</v>
      </c>
      <c r="L767" s="261" t="s">
        <v>657</v>
      </c>
      <c r="M767" s="261" t="s">
        <v>657</v>
      </c>
    </row>
    <row r="768" spans="1:13">
      <c r="A768" s="261">
        <v>122791</v>
      </c>
      <c r="B768" s="261" t="s">
        <v>2776</v>
      </c>
      <c r="C768" s="261" t="s">
        <v>83</v>
      </c>
      <c r="D768" s="261" t="s">
        <v>2777</v>
      </c>
      <c r="E768" s="261" t="s">
        <v>664</v>
      </c>
      <c r="F768" s="261">
        <v>35854</v>
      </c>
      <c r="G768" s="261" t="s">
        <v>693</v>
      </c>
      <c r="H768" s="261" t="s">
        <v>665</v>
      </c>
      <c r="I768" s="261" t="s">
        <v>3767</v>
      </c>
      <c r="J768" s="261" t="s">
        <v>639</v>
      </c>
      <c r="K768" s="261">
        <v>2016</v>
      </c>
      <c r="L768" s="261" t="s">
        <v>640</v>
      </c>
      <c r="M768" s="261" t="s">
        <v>648</v>
      </c>
    </row>
    <row r="769" spans="1:13">
      <c r="A769" s="261">
        <v>122792</v>
      </c>
      <c r="B769" s="261" t="s">
        <v>2778</v>
      </c>
      <c r="C769" s="261" t="s">
        <v>179</v>
      </c>
      <c r="D769" s="261" t="s">
        <v>445</v>
      </c>
      <c r="E769" s="261" t="s">
        <v>664</v>
      </c>
      <c r="F769" s="261">
        <v>35065</v>
      </c>
      <c r="G769" s="261" t="s">
        <v>693</v>
      </c>
      <c r="H769" s="261" t="s">
        <v>665</v>
      </c>
      <c r="I769" s="261" t="s">
        <v>3767</v>
      </c>
      <c r="J769" s="261" t="s">
        <v>3766</v>
      </c>
      <c r="K769" s="261">
        <v>2013</v>
      </c>
      <c r="L769" s="261" t="s">
        <v>638</v>
      </c>
      <c r="M769" s="261" t="s">
        <v>638</v>
      </c>
    </row>
    <row r="770" spans="1:13">
      <c r="A770" s="261">
        <v>122793</v>
      </c>
      <c r="B770" s="261" t="s">
        <v>2779</v>
      </c>
      <c r="C770" s="261" t="s">
        <v>1240</v>
      </c>
      <c r="D770" s="261" t="s">
        <v>2780</v>
      </c>
      <c r="E770" s="261" t="s">
        <v>664</v>
      </c>
      <c r="F770" s="261">
        <v>36331</v>
      </c>
      <c r="G770" s="261" t="s">
        <v>638</v>
      </c>
      <c r="H770" s="261" t="s">
        <v>665</v>
      </c>
      <c r="I770" s="261" t="s">
        <v>3767</v>
      </c>
      <c r="J770" s="261" t="s">
        <v>639</v>
      </c>
      <c r="K770" s="261">
        <v>2017</v>
      </c>
      <c r="L770" s="261" t="s">
        <v>638</v>
      </c>
      <c r="M770" s="261" t="s">
        <v>638</v>
      </c>
    </row>
    <row r="771" spans="1:13">
      <c r="A771" s="261">
        <v>122794</v>
      </c>
      <c r="B771" s="261" t="s">
        <v>2781</v>
      </c>
      <c r="C771" s="261" t="s">
        <v>113</v>
      </c>
      <c r="D771" s="261" t="s">
        <v>1177</v>
      </c>
      <c r="E771" s="261" t="s">
        <v>664</v>
      </c>
      <c r="F771" s="261">
        <v>33970</v>
      </c>
      <c r="H771" s="261" t="s">
        <v>665</v>
      </c>
      <c r="I771" s="261" t="s">
        <v>3767</v>
      </c>
      <c r="J771" s="261" t="s">
        <v>667</v>
      </c>
      <c r="K771" s="261">
        <v>2013</v>
      </c>
      <c r="L771" s="261" t="s">
        <v>640</v>
      </c>
      <c r="M771" s="261" t="s">
        <v>640</v>
      </c>
    </row>
    <row r="772" spans="1:13">
      <c r="A772" s="261">
        <v>122795</v>
      </c>
      <c r="B772" s="261" t="s">
        <v>2782</v>
      </c>
      <c r="C772" s="261" t="s">
        <v>84</v>
      </c>
      <c r="D772" s="261" t="s">
        <v>1359</v>
      </c>
      <c r="E772" s="261" t="s">
        <v>664</v>
      </c>
      <c r="F772" s="261">
        <v>35796</v>
      </c>
      <c r="H772" s="261" t="s">
        <v>665</v>
      </c>
      <c r="I772" s="261" t="s">
        <v>3767</v>
      </c>
      <c r="J772" s="261" t="s">
        <v>639</v>
      </c>
      <c r="K772" s="261">
        <v>2015</v>
      </c>
      <c r="L772" s="261" t="s">
        <v>638</v>
      </c>
      <c r="M772" s="261" t="s">
        <v>638</v>
      </c>
    </row>
    <row r="773" spans="1:13">
      <c r="A773" s="261">
        <v>122796</v>
      </c>
      <c r="B773" s="261" t="s">
        <v>2783</v>
      </c>
      <c r="C773" s="261" t="s">
        <v>120</v>
      </c>
      <c r="D773" s="261" t="s">
        <v>2784</v>
      </c>
      <c r="E773" s="261" t="s">
        <v>664</v>
      </c>
      <c r="H773" s="261" t="s">
        <v>665</v>
      </c>
      <c r="I773" s="261" t="s">
        <v>3767</v>
      </c>
      <c r="J773" s="261" t="s">
        <v>639</v>
      </c>
      <c r="K773" s="261">
        <v>2000</v>
      </c>
      <c r="L773" s="261" t="s">
        <v>657</v>
      </c>
      <c r="M773" s="261" t="s">
        <v>657</v>
      </c>
    </row>
    <row r="774" spans="1:13">
      <c r="A774" s="261">
        <v>122797</v>
      </c>
      <c r="B774" s="261" t="s">
        <v>2785</v>
      </c>
      <c r="C774" s="261" t="s">
        <v>129</v>
      </c>
      <c r="D774" s="261" t="s">
        <v>2786</v>
      </c>
      <c r="E774" s="261" t="s">
        <v>664</v>
      </c>
      <c r="F774" s="261">
        <v>36161</v>
      </c>
      <c r="G774" s="261" t="s">
        <v>713</v>
      </c>
      <c r="H774" s="261" t="s">
        <v>665</v>
      </c>
      <c r="I774" s="261" t="s">
        <v>3767</v>
      </c>
      <c r="J774" s="261" t="s">
        <v>639</v>
      </c>
      <c r="K774" s="261">
        <v>2017</v>
      </c>
      <c r="L774" s="261" t="s">
        <v>640</v>
      </c>
      <c r="M774" s="261" t="s">
        <v>640</v>
      </c>
    </row>
    <row r="775" spans="1:13">
      <c r="A775" s="261">
        <v>122798</v>
      </c>
      <c r="B775" s="261" t="s">
        <v>2787</v>
      </c>
      <c r="C775" s="261" t="s">
        <v>2788</v>
      </c>
      <c r="D775" s="261" t="s">
        <v>2789</v>
      </c>
      <c r="E775" s="261" t="s">
        <v>664</v>
      </c>
      <c r="F775" s="261">
        <v>35137</v>
      </c>
      <c r="G775" s="261" t="s">
        <v>709</v>
      </c>
      <c r="H775" s="261" t="s">
        <v>665</v>
      </c>
      <c r="I775" s="261" t="s">
        <v>3767</v>
      </c>
      <c r="J775" s="261" t="s">
        <v>639</v>
      </c>
      <c r="K775" s="261">
        <v>2016</v>
      </c>
      <c r="L775" s="261" t="s">
        <v>638</v>
      </c>
      <c r="M775" s="261" t="s">
        <v>640</v>
      </c>
    </row>
    <row r="776" spans="1:13">
      <c r="A776" s="261">
        <v>122799</v>
      </c>
      <c r="B776" s="261" t="s">
        <v>2790</v>
      </c>
      <c r="C776" s="261" t="s">
        <v>226</v>
      </c>
      <c r="D776" s="261" t="s">
        <v>2791</v>
      </c>
      <c r="E776" s="261" t="s">
        <v>664</v>
      </c>
      <c r="F776" s="261">
        <v>36526</v>
      </c>
      <c r="H776" s="261" t="s">
        <v>665</v>
      </c>
      <c r="I776" s="261" t="s">
        <v>3767</v>
      </c>
      <c r="J776" s="261" t="s">
        <v>639</v>
      </c>
      <c r="K776" s="261">
        <v>2017</v>
      </c>
      <c r="L776" s="261" t="s">
        <v>640</v>
      </c>
      <c r="M776" s="261" t="s">
        <v>640</v>
      </c>
    </row>
    <row r="777" spans="1:13">
      <c r="A777" s="261">
        <v>122800</v>
      </c>
      <c r="B777" s="261" t="s">
        <v>2790</v>
      </c>
      <c r="C777" s="261" t="s">
        <v>2792</v>
      </c>
      <c r="D777" s="261" t="s">
        <v>539</v>
      </c>
      <c r="E777" s="261" t="s">
        <v>664</v>
      </c>
      <c r="F777" s="261">
        <v>36526</v>
      </c>
      <c r="H777" s="261" t="s">
        <v>665</v>
      </c>
      <c r="I777" s="261" t="s">
        <v>3767</v>
      </c>
      <c r="J777" s="261" t="s">
        <v>639</v>
      </c>
      <c r="K777" s="261">
        <v>2017</v>
      </c>
      <c r="L777" s="261" t="s">
        <v>638</v>
      </c>
      <c r="M777" s="261" t="s">
        <v>638</v>
      </c>
    </row>
    <row r="778" spans="1:13">
      <c r="A778" s="261">
        <v>122801</v>
      </c>
      <c r="B778" s="261" t="s">
        <v>2793</v>
      </c>
      <c r="C778" s="261" t="s">
        <v>222</v>
      </c>
      <c r="D778" s="261" t="s">
        <v>274</v>
      </c>
      <c r="E778" s="261" t="s">
        <v>664</v>
      </c>
      <c r="F778" s="261">
        <v>35431</v>
      </c>
      <c r="H778" s="261" t="s">
        <v>665</v>
      </c>
      <c r="I778" s="261" t="s">
        <v>3767</v>
      </c>
      <c r="J778" s="261" t="s">
        <v>639</v>
      </c>
      <c r="K778" s="261">
        <v>2015</v>
      </c>
      <c r="L778" s="261" t="s">
        <v>649</v>
      </c>
      <c r="M778" s="261" t="s">
        <v>649</v>
      </c>
    </row>
    <row r="779" spans="1:13">
      <c r="A779" s="261">
        <v>122802</v>
      </c>
      <c r="B779" s="261" t="s">
        <v>2794</v>
      </c>
      <c r="C779" s="261" t="s">
        <v>286</v>
      </c>
      <c r="D779" s="261" t="s">
        <v>2795</v>
      </c>
      <c r="E779" s="261" t="s">
        <v>664</v>
      </c>
      <c r="F779" s="261">
        <v>32143</v>
      </c>
      <c r="H779" s="261" t="s">
        <v>665</v>
      </c>
      <c r="I779" s="261" t="s">
        <v>3767</v>
      </c>
      <c r="J779" s="261" t="s">
        <v>667</v>
      </c>
      <c r="K779" s="261">
        <v>2006</v>
      </c>
      <c r="L779" s="261" t="s">
        <v>659</v>
      </c>
      <c r="M779" s="261" t="s">
        <v>659</v>
      </c>
    </row>
    <row r="780" spans="1:13">
      <c r="A780" s="261">
        <v>122803</v>
      </c>
      <c r="B780" s="261" t="s">
        <v>2796</v>
      </c>
      <c r="C780" s="261" t="s">
        <v>132</v>
      </c>
      <c r="D780" s="261" t="s">
        <v>405</v>
      </c>
      <c r="E780" s="261" t="s">
        <v>664</v>
      </c>
      <c r="F780" s="261">
        <v>36526</v>
      </c>
      <c r="H780" s="261" t="s">
        <v>665</v>
      </c>
      <c r="I780" s="261" t="s">
        <v>3767</v>
      </c>
      <c r="J780" s="261" t="s">
        <v>667</v>
      </c>
      <c r="K780" s="261">
        <v>2017</v>
      </c>
      <c r="L780" s="261" t="s">
        <v>640</v>
      </c>
      <c r="M780" s="261" t="s">
        <v>640</v>
      </c>
    </row>
    <row r="781" spans="1:13">
      <c r="A781" s="261">
        <v>122804</v>
      </c>
      <c r="B781" s="261" t="s">
        <v>2797</v>
      </c>
      <c r="C781" s="261" t="s">
        <v>92</v>
      </c>
      <c r="D781" s="261" t="s">
        <v>348</v>
      </c>
      <c r="E781" s="261" t="s">
        <v>664</v>
      </c>
      <c r="F781" s="261">
        <v>31896</v>
      </c>
      <c r="G781" s="261" t="s">
        <v>657</v>
      </c>
      <c r="H781" s="261" t="s">
        <v>665</v>
      </c>
      <c r="I781" s="261" t="s">
        <v>3767</v>
      </c>
      <c r="J781" s="261" t="s">
        <v>667</v>
      </c>
      <c r="K781" s="261">
        <v>2006</v>
      </c>
      <c r="L781" s="261" t="s">
        <v>657</v>
      </c>
      <c r="M781" s="261" t="s">
        <v>657</v>
      </c>
    </row>
    <row r="782" spans="1:13">
      <c r="A782" s="261">
        <v>122805</v>
      </c>
      <c r="B782" s="261" t="s">
        <v>2798</v>
      </c>
      <c r="C782" s="261" t="s">
        <v>84</v>
      </c>
      <c r="D782" s="261" t="s">
        <v>1937</v>
      </c>
      <c r="E782" s="261" t="s">
        <v>664</v>
      </c>
      <c r="F782" s="261">
        <v>34700</v>
      </c>
      <c r="H782" s="261" t="s">
        <v>812</v>
      </c>
      <c r="I782" s="261" t="s">
        <v>3767</v>
      </c>
      <c r="J782" s="261" t="s">
        <v>639</v>
      </c>
      <c r="K782" s="261">
        <v>2013</v>
      </c>
      <c r="L782" s="261" t="s">
        <v>659</v>
      </c>
      <c r="M782" s="261" t="s">
        <v>612</v>
      </c>
    </row>
    <row r="783" spans="1:13">
      <c r="A783" s="261">
        <v>122806</v>
      </c>
      <c r="B783" s="261" t="s">
        <v>2799</v>
      </c>
      <c r="C783" s="261" t="s">
        <v>270</v>
      </c>
      <c r="D783" s="261" t="s">
        <v>2800</v>
      </c>
      <c r="E783" s="261" t="s">
        <v>664</v>
      </c>
      <c r="F783" s="261">
        <v>28126</v>
      </c>
      <c r="H783" s="261" t="s">
        <v>665</v>
      </c>
      <c r="I783" s="261" t="s">
        <v>3767</v>
      </c>
      <c r="J783" s="261" t="s">
        <v>667</v>
      </c>
      <c r="K783" s="261">
        <v>1994</v>
      </c>
      <c r="L783" s="261" t="s">
        <v>640</v>
      </c>
      <c r="M783" s="261" t="s">
        <v>640</v>
      </c>
    </row>
    <row r="784" spans="1:13">
      <c r="A784" s="261">
        <v>122807</v>
      </c>
      <c r="B784" s="261" t="s">
        <v>2801</v>
      </c>
      <c r="C784" s="261" t="s">
        <v>2802</v>
      </c>
      <c r="D784" s="261" t="s">
        <v>2803</v>
      </c>
      <c r="E784" s="261" t="s">
        <v>664</v>
      </c>
      <c r="F784" s="261">
        <v>30317</v>
      </c>
      <c r="G784" s="261" t="s">
        <v>621</v>
      </c>
      <c r="H784" s="261" t="s">
        <v>665</v>
      </c>
      <c r="I784" s="261" t="s">
        <v>3767</v>
      </c>
      <c r="J784" s="261" t="s">
        <v>667</v>
      </c>
      <c r="K784" s="261">
        <v>2001</v>
      </c>
      <c r="L784" s="261" t="s">
        <v>659</v>
      </c>
      <c r="M784" s="261" t="s">
        <v>659</v>
      </c>
    </row>
    <row r="785" spans="1:13">
      <c r="A785" s="261">
        <v>122808</v>
      </c>
      <c r="B785" s="261" t="s">
        <v>2804</v>
      </c>
      <c r="C785" s="261" t="s">
        <v>2170</v>
      </c>
      <c r="D785" s="261" t="s">
        <v>364</v>
      </c>
      <c r="E785" s="261" t="s">
        <v>663</v>
      </c>
      <c r="F785" s="261">
        <v>35704</v>
      </c>
      <c r="G785" s="261" t="s">
        <v>638</v>
      </c>
      <c r="H785" s="261" t="s">
        <v>665</v>
      </c>
      <c r="I785" s="261" t="s">
        <v>3767</v>
      </c>
      <c r="J785" s="261" t="s">
        <v>639</v>
      </c>
      <c r="K785" s="261">
        <v>2015</v>
      </c>
      <c r="L785" s="261" t="s">
        <v>638</v>
      </c>
      <c r="M785" s="261" t="s">
        <v>638</v>
      </c>
    </row>
    <row r="786" spans="1:13">
      <c r="A786" s="261">
        <v>122809</v>
      </c>
      <c r="B786" s="261" t="s">
        <v>2805</v>
      </c>
      <c r="C786" s="261" t="s">
        <v>924</v>
      </c>
      <c r="D786" s="261" t="s">
        <v>500</v>
      </c>
      <c r="E786" s="261" t="s">
        <v>664</v>
      </c>
      <c r="F786" s="261">
        <v>35796</v>
      </c>
      <c r="H786" s="261" t="s">
        <v>812</v>
      </c>
      <c r="I786" s="261" t="s">
        <v>3767</v>
      </c>
      <c r="J786" s="261" t="s">
        <v>639</v>
      </c>
      <c r="K786" s="261">
        <v>2015</v>
      </c>
      <c r="L786" s="261" t="s">
        <v>640</v>
      </c>
      <c r="M786" s="261" t="s">
        <v>612</v>
      </c>
    </row>
    <row r="787" spans="1:13">
      <c r="A787" s="261">
        <v>122810</v>
      </c>
      <c r="B787" s="261" t="s">
        <v>2806</v>
      </c>
      <c r="C787" s="261" t="s">
        <v>120</v>
      </c>
      <c r="D787" s="261" t="s">
        <v>966</v>
      </c>
      <c r="E787" s="261" t="s">
        <v>664</v>
      </c>
      <c r="F787" s="261">
        <v>29342</v>
      </c>
      <c r="G787" s="261" t="s">
        <v>770</v>
      </c>
      <c r="H787" s="261" t="s">
        <v>665</v>
      </c>
      <c r="I787" s="261" t="s">
        <v>3767</v>
      </c>
      <c r="J787" s="261" t="s">
        <v>639</v>
      </c>
      <c r="K787" s="261">
        <v>1999</v>
      </c>
      <c r="L787" s="261" t="s">
        <v>638</v>
      </c>
      <c r="M787" s="261" t="s">
        <v>649</v>
      </c>
    </row>
    <row r="788" spans="1:13">
      <c r="A788" s="261">
        <v>122811</v>
      </c>
      <c r="B788" s="261" t="s">
        <v>2807</v>
      </c>
      <c r="C788" s="261" t="s">
        <v>168</v>
      </c>
      <c r="D788" s="261" t="s">
        <v>363</v>
      </c>
      <c r="E788" s="261" t="s">
        <v>664</v>
      </c>
      <c r="F788" s="261">
        <v>32874</v>
      </c>
      <c r="H788" s="261" t="s">
        <v>665</v>
      </c>
      <c r="I788" s="261" t="s">
        <v>3767</v>
      </c>
      <c r="J788" s="261" t="s">
        <v>639</v>
      </c>
      <c r="K788" s="261">
        <v>2009</v>
      </c>
      <c r="L788" s="261" t="s">
        <v>638</v>
      </c>
      <c r="M788" s="261" t="s">
        <v>648</v>
      </c>
    </row>
    <row r="789" spans="1:13">
      <c r="A789" s="261">
        <v>122812</v>
      </c>
      <c r="B789" s="261" t="s">
        <v>994</v>
      </c>
      <c r="C789" s="261" t="s">
        <v>2808</v>
      </c>
      <c r="D789" s="261" t="s">
        <v>363</v>
      </c>
      <c r="E789" s="261" t="s">
        <v>664</v>
      </c>
      <c r="F789" s="261">
        <v>35065</v>
      </c>
      <c r="H789" s="261" t="s">
        <v>665</v>
      </c>
      <c r="I789" s="261" t="s">
        <v>3767</v>
      </c>
      <c r="J789" s="261" t="s">
        <v>639</v>
      </c>
      <c r="K789" s="261">
        <v>2014</v>
      </c>
      <c r="L789" s="261" t="s">
        <v>650</v>
      </c>
      <c r="M789" s="261" t="s">
        <v>650</v>
      </c>
    </row>
    <row r="790" spans="1:13">
      <c r="A790" s="261">
        <v>122813</v>
      </c>
      <c r="B790" s="261" t="s">
        <v>1836</v>
      </c>
      <c r="C790" s="261" t="s">
        <v>205</v>
      </c>
      <c r="D790" s="261" t="s">
        <v>2809</v>
      </c>
      <c r="E790" s="261" t="s">
        <v>664</v>
      </c>
      <c r="F790" s="261">
        <v>36161</v>
      </c>
      <c r="H790" s="261" t="s">
        <v>665</v>
      </c>
      <c r="I790" s="261" t="s">
        <v>3767</v>
      </c>
      <c r="J790" s="261" t="s">
        <v>639</v>
      </c>
      <c r="K790" s="261">
        <v>2017</v>
      </c>
      <c r="L790" s="261" t="s">
        <v>657</v>
      </c>
      <c r="M790" s="261" t="s">
        <v>657</v>
      </c>
    </row>
    <row r="791" spans="1:13">
      <c r="A791" s="261">
        <v>122814</v>
      </c>
      <c r="B791" s="261" t="s">
        <v>2810</v>
      </c>
      <c r="C791" s="261" t="s">
        <v>124</v>
      </c>
      <c r="D791" s="261" t="s">
        <v>387</v>
      </c>
      <c r="E791" s="261" t="s">
        <v>664</v>
      </c>
      <c r="F791" s="261">
        <v>35431</v>
      </c>
      <c r="H791" s="261" t="s">
        <v>665</v>
      </c>
      <c r="I791" s="261" t="s">
        <v>3767</v>
      </c>
      <c r="J791" s="261" t="s">
        <v>639</v>
      </c>
      <c r="K791" s="261">
        <v>2016</v>
      </c>
      <c r="L791" s="261" t="s">
        <v>640</v>
      </c>
      <c r="M791" s="261" t="s">
        <v>640</v>
      </c>
    </row>
    <row r="792" spans="1:13">
      <c r="A792" s="261">
        <v>122815</v>
      </c>
      <c r="B792" s="261" t="s">
        <v>2811</v>
      </c>
      <c r="C792" s="261" t="s">
        <v>940</v>
      </c>
      <c r="D792" s="261" t="s">
        <v>2812</v>
      </c>
      <c r="E792" s="261" t="s">
        <v>664</v>
      </c>
      <c r="F792" s="261">
        <v>35452</v>
      </c>
      <c r="G792" s="261" t="s">
        <v>638</v>
      </c>
      <c r="H792" s="261" t="s">
        <v>665</v>
      </c>
      <c r="I792" s="261" t="s">
        <v>3767</v>
      </c>
      <c r="J792" s="261" t="s">
        <v>639</v>
      </c>
      <c r="K792" s="261">
        <v>2014</v>
      </c>
      <c r="L792" s="261" t="s">
        <v>640</v>
      </c>
      <c r="M792" s="261" t="s">
        <v>638</v>
      </c>
    </row>
    <row r="793" spans="1:13">
      <c r="A793" s="261">
        <v>122816</v>
      </c>
      <c r="B793" s="261" t="s">
        <v>2813</v>
      </c>
      <c r="C793" s="261" t="s">
        <v>2814</v>
      </c>
      <c r="D793" s="261" t="s">
        <v>1001</v>
      </c>
      <c r="E793" s="261" t="s">
        <v>664</v>
      </c>
      <c r="F793" s="261">
        <v>36161</v>
      </c>
      <c r="H793" s="261" t="s">
        <v>665</v>
      </c>
      <c r="I793" s="261" t="s">
        <v>3767</v>
      </c>
      <c r="J793" s="261" t="s">
        <v>639</v>
      </c>
      <c r="K793" s="261">
        <v>2017</v>
      </c>
      <c r="L793" s="261" t="s">
        <v>813</v>
      </c>
      <c r="M793" s="261" t="s">
        <v>640</v>
      </c>
    </row>
    <row r="794" spans="1:13">
      <c r="A794" s="261">
        <v>122817</v>
      </c>
      <c r="B794" s="261" t="s">
        <v>2815</v>
      </c>
      <c r="C794" s="261" t="s">
        <v>150</v>
      </c>
      <c r="D794" s="261" t="s">
        <v>2816</v>
      </c>
      <c r="E794" s="261" t="s">
        <v>664</v>
      </c>
      <c r="F794" s="261">
        <v>33889</v>
      </c>
      <c r="G794" s="261" t="s">
        <v>638</v>
      </c>
      <c r="H794" s="261" t="s">
        <v>665</v>
      </c>
      <c r="I794" s="261" t="s">
        <v>3767</v>
      </c>
      <c r="J794" s="261" t="s">
        <v>667</v>
      </c>
      <c r="K794" s="261">
        <v>2010</v>
      </c>
      <c r="L794" s="261" t="s">
        <v>640</v>
      </c>
      <c r="M794" s="261" t="s">
        <v>658</v>
      </c>
    </row>
    <row r="795" spans="1:13">
      <c r="A795" s="261">
        <v>122818</v>
      </c>
      <c r="B795" s="261" t="s">
        <v>2817</v>
      </c>
      <c r="C795" s="261" t="s">
        <v>2363</v>
      </c>
      <c r="D795" s="261" t="s">
        <v>438</v>
      </c>
      <c r="E795" s="261" t="s">
        <v>664</v>
      </c>
      <c r="F795" s="261">
        <v>34490</v>
      </c>
      <c r="G795" s="261" t="s">
        <v>638</v>
      </c>
      <c r="H795" s="261" t="s">
        <v>665</v>
      </c>
      <c r="I795" s="261" t="s">
        <v>3767</v>
      </c>
      <c r="J795" s="261" t="s">
        <v>667</v>
      </c>
      <c r="K795" s="261">
        <v>2015</v>
      </c>
      <c r="L795" s="261" t="s">
        <v>640</v>
      </c>
      <c r="M795" s="261" t="s">
        <v>640</v>
      </c>
    </row>
    <row r="796" spans="1:13">
      <c r="A796" s="261">
        <v>122819</v>
      </c>
      <c r="B796" s="261" t="s">
        <v>2818</v>
      </c>
      <c r="C796" s="261" t="s">
        <v>106</v>
      </c>
      <c r="D796" s="261" t="s">
        <v>999</v>
      </c>
      <c r="E796" s="261" t="s">
        <v>664</v>
      </c>
      <c r="F796" s="261">
        <v>32143</v>
      </c>
      <c r="H796" s="261" t="s">
        <v>665</v>
      </c>
      <c r="I796" s="261" t="s">
        <v>3767</v>
      </c>
      <c r="J796" s="261" t="s">
        <v>667</v>
      </c>
      <c r="K796" s="261">
        <v>2006</v>
      </c>
      <c r="L796" s="261" t="s">
        <v>638</v>
      </c>
      <c r="M796" s="261" t="s">
        <v>659</v>
      </c>
    </row>
    <row r="797" spans="1:13">
      <c r="A797" s="261">
        <v>122820</v>
      </c>
      <c r="B797" s="261" t="s">
        <v>2819</v>
      </c>
      <c r="C797" s="261" t="s">
        <v>82</v>
      </c>
      <c r="D797" s="261" t="s">
        <v>872</v>
      </c>
      <c r="E797" s="261" t="s">
        <v>664</v>
      </c>
      <c r="F797" s="261">
        <v>35596</v>
      </c>
      <c r="G797" s="261" t="s">
        <v>3733</v>
      </c>
      <c r="H797" s="261" t="s">
        <v>665</v>
      </c>
      <c r="I797" s="261" t="s">
        <v>3767</v>
      </c>
      <c r="J797" s="261" t="s">
        <v>639</v>
      </c>
      <c r="K797" s="261">
        <v>2015</v>
      </c>
      <c r="L797" s="261" t="s">
        <v>649</v>
      </c>
      <c r="M797" s="261" t="s">
        <v>649</v>
      </c>
    </row>
    <row r="798" spans="1:13">
      <c r="A798" s="261">
        <v>122821</v>
      </c>
      <c r="B798" s="261" t="s">
        <v>2820</v>
      </c>
      <c r="C798" s="261" t="s">
        <v>2821</v>
      </c>
      <c r="D798" s="261" t="s">
        <v>342</v>
      </c>
      <c r="E798" s="261" t="s">
        <v>664</v>
      </c>
      <c r="F798" s="261">
        <v>35872</v>
      </c>
      <c r="G798" s="261" t="s">
        <v>713</v>
      </c>
      <c r="H798" s="261" t="s">
        <v>665</v>
      </c>
      <c r="I798" s="261" t="s">
        <v>3767</v>
      </c>
      <c r="J798" s="261" t="s">
        <v>639</v>
      </c>
      <c r="K798" s="261">
        <v>2016</v>
      </c>
      <c r="L798" s="261" t="s">
        <v>640</v>
      </c>
      <c r="M798" s="261" t="s">
        <v>640</v>
      </c>
    </row>
    <row r="799" spans="1:13">
      <c r="A799" s="261">
        <v>122822</v>
      </c>
      <c r="B799" s="261" t="s">
        <v>2822</v>
      </c>
      <c r="C799" s="261" t="s">
        <v>944</v>
      </c>
      <c r="D799" s="261" t="s">
        <v>545</v>
      </c>
      <c r="E799" s="261" t="s">
        <v>664</v>
      </c>
      <c r="F799" s="261">
        <v>35796</v>
      </c>
      <c r="H799" s="261" t="s">
        <v>665</v>
      </c>
      <c r="I799" s="261" t="s">
        <v>3767</v>
      </c>
      <c r="J799" s="261" t="s">
        <v>639</v>
      </c>
      <c r="K799" s="261">
        <v>2015</v>
      </c>
      <c r="L799" s="261" t="s">
        <v>649</v>
      </c>
      <c r="M799" s="261" t="s">
        <v>649</v>
      </c>
    </row>
    <row r="800" spans="1:13">
      <c r="A800" s="261">
        <v>122823</v>
      </c>
      <c r="B800" s="261" t="s">
        <v>2823</v>
      </c>
      <c r="C800" s="261" t="s">
        <v>188</v>
      </c>
      <c r="D800" s="261" t="s">
        <v>2824</v>
      </c>
      <c r="E800" s="261" t="s">
        <v>664</v>
      </c>
      <c r="F800" s="261">
        <v>34335</v>
      </c>
      <c r="H800" s="261" t="s">
        <v>665</v>
      </c>
      <c r="I800" s="261" t="s">
        <v>3767</v>
      </c>
      <c r="J800" s="261" t="s">
        <v>667</v>
      </c>
      <c r="K800" s="261">
        <v>2012</v>
      </c>
      <c r="L800" s="261" t="s">
        <v>638</v>
      </c>
      <c r="M800" s="261" t="s">
        <v>650</v>
      </c>
    </row>
    <row r="801" spans="1:20">
      <c r="A801" s="261">
        <v>122824</v>
      </c>
      <c r="B801" s="261" t="s">
        <v>2825</v>
      </c>
      <c r="C801" s="261" t="s">
        <v>124</v>
      </c>
      <c r="D801" s="261" t="s">
        <v>430</v>
      </c>
      <c r="E801" s="261" t="s">
        <v>664</v>
      </c>
      <c r="F801" s="261">
        <v>30317</v>
      </c>
      <c r="G801" s="261" t="s">
        <v>650</v>
      </c>
      <c r="H801" s="261" t="s">
        <v>665</v>
      </c>
      <c r="I801" s="261" t="s">
        <v>3767</v>
      </c>
      <c r="J801" s="261" t="s">
        <v>639</v>
      </c>
      <c r="K801" s="261">
        <v>2004</v>
      </c>
      <c r="L801" s="261" t="s">
        <v>650</v>
      </c>
      <c r="M801" s="261" t="s">
        <v>650</v>
      </c>
      <c r="R801" s="261">
        <v>628</v>
      </c>
      <c r="S801" s="261">
        <v>43891</v>
      </c>
      <c r="T801" s="261">
        <v>20000</v>
      </c>
    </row>
    <row r="802" spans="1:20">
      <c r="A802" s="261">
        <v>122825</v>
      </c>
      <c r="B802" s="261" t="s">
        <v>2826</v>
      </c>
      <c r="C802" s="261" t="s">
        <v>2827</v>
      </c>
      <c r="D802" s="261" t="s">
        <v>448</v>
      </c>
      <c r="E802" s="261" t="s">
        <v>664</v>
      </c>
      <c r="F802" s="261">
        <v>33970</v>
      </c>
      <c r="H802" s="261" t="s">
        <v>665</v>
      </c>
      <c r="I802" s="261" t="s">
        <v>3767</v>
      </c>
      <c r="J802" s="261" t="s">
        <v>639</v>
      </c>
      <c r="K802" s="261">
        <v>2011</v>
      </c>
      <c r="L802" s="261" t="s">
        <v>638</v>
      </c>
      <c r="M802" s="261" t="s">
        <v>638</v>
      </c>
    </row>
    <row r="803" spans="1:20">
      <c r="A803" s="261">
        <v>122826</v>
      </c>
      <c r="B803" s="261" t="s">
        <v>2828</v>
      </c>
      <c r="C803" s="261" t="s">
        <v>2829</v>
      </c>
      <c r="D803" s="261" t="s">
        <v>353</v>
      </c>
      <c r="E803" s="261" t="s">
        <v>664</v>
      </c>
      <c r="F803" s="261">
        <v>33970</v>
      </c>
      <c r="H803" s="261" t="s">
        <v>665</v>
      </c>
      <c r="I803" s="261" t="s">
        <v>3767</v>
      </c>
      <c r="J803" s="261" t="s">
        <v>639</v>
      </c>
      <c r="K803" s="261">
        <v>2012</v>
      </c>
      <c r="L803" s="261" t="s">
        <v>658</v>
      </c>
      <c r="M803" s="261" t="s">
        <v>658</v>
      </c>
    </row>
    <row r="804" spans="1:20">
      <c r="A804" s="261">
        <v>122827</v>
      </c>
      <c r="B804" s="261" t="s">
        <v>2830</v>
      </c>
      <c r="C804" s="261" t="s">
        <v>2831</v>
      </c>
      <c r="D804" s="261" t="s">
        <v>301</v>
      </c>
      <c r="E804" s="261" t="s">
        <v>664</v>
      </c>
      <c r="F804" s="261">
        <v>35796</v>
      </c>
      <c r="H804" s="261" t="s">
        <v>665</v>
      </c>
      <c r="I804" s="261" t="s">
        <v>3767</v>
      </c>
      <c r="J804" s="261" t="s">
        <v>667</v>
      </c>
      <c r="K804" s="261">
        <v>2016</v>
      </c>
      <c r="L804" s="261" t="s">
        <v>638</v>
      </c>
      <c r="M804" s="261" t="s">
        <v>658</v>
      </c>
    </row>
    <row r="805" spans="1:20">
      <c r="A805" s="261">
        <v>122828</v>
      </c>
      <c r="B805" s="261" t="s">
        <v>2832</v>
      </c>
      <c r="C805" s="261" t="s">
        <v>86</v>
      </c>
      <c r="D805" s="261" t="s">
        <v>466</v>
      </c>
      <c r="E805" s="261" t="s">
        <v>663</v>
      </c>
      <c r="F805" s="261">
        <v>32874</v>
      </c>
      <c r="H805" s="261" t="s">
        <v>665</v>
      </c>
      <c r="I805" s="261" t="s">
        <v>3767</v>
      </c>
      <c r="J805" s="261" t="s">
        <v>667</v>
      </c>
      <c r="K805" s="261">
        <v>2008</v>
      </c>
      <c r="L805" s="261" t="s">
        <v>647</v>
      </c>
      <c r="M805" s="261" t="s">
        <v>647</v>
      </c>
    </row>
    <row r="806" spans="1:20">
      <c r="A806" s="261">
        <v>122829</v>
      </c>
      <c r="B806" s="261" t="s">
        <v>2833</v>
      </c>
      <c r="C806" s="261" t="s">
        <v>205</v>
      </c>
      <c r="D806" s="261" t="s">
        <v>363</v>
      </c>
      <c r="E806" s="261" t="s">
        <v>664</v>
      </c>
      <c r="F806" s="261">
        <v>35431</v>
      </c>
      <c r="H806" s="261" t="s">
        <v>665</v>
      </c>
      <c r="I806" s="261" t="s">
        <v>3767</v>
      </c>
      <c r="J806" s="261" t="s">
        <v>667</v>
      </c>
      <c r="K806" s="261">
        <v>2017</v>
      </c>
      <c r="L806" s="261" t="s">
        <v>640</v>
      </c>
      <c r="M806" s="261" t="s">
        <v>638</v>
      </c>
    </row>
    <row r="807" spans="1:20">
      <c r="A807" s="261">
        <v>122830</v>
      </c>
      <c r="B807" s="261" t="s">
        <v>2834</v>
      </c>
      <c r="C807" s="261" t="s">
        <v>2835</v>
      </c>
      <c r="D807" s="261" t="s">
        <v>2836</v>
      </c>
      <c r="E807" s="261" t="s">
        <v>664</v>
      </c>
      <c r="F807" s="261">
        <v>33970</v>
      </c>
      <c r="H807" s="261" t="s">
        <v>665</v>
      </c>
      <c r="I807" s="261" t="s">
        <v>3767</v>
      </c>
      <c r="J807" s="261" t="s">
        <v>639</v>
      </c>
      <c r="K807" s="261">
        <v>2011</v>
      </c>
      <c r="L807" s="261" t="s">
        <v>638</v>
      </c>
      <c r="M807" s="261" t="s">
        <v>638</v>
      </c>
    </row>
    <row r="808" spans="1:20">
      <c r="A808" s="261">
        <v>122831</v>
      </c>
      <c r="B808" s="261" t="s">
        <v>2837</v>
      </c>
      <c r="C808" s="261" t="s">
        <v>93</v>
      </c>
      <c r="D808" s="261" t="s">
        <v>409</v>
      </c>
      <c r="E808" s="261" t="s">
        <v>664</v>
      </c>
      <c r="F808" s="261">
        <v>35065</v>
      </c>
      <c r="H808" s="261" t="s">
        <v>665</v>
      </c>
      <c r="I808" s="261" t="s">
        <v>3767</v>
      </c>
      <c r="J808" s="261" t="s">
        <v>667</v>
      </c>
      <c r="K808" s="261">
        <v>2014</v>
      </c>
      <c r="L808" s="261" t="s">
        <v>661</v>
      </c>
      <c r="M808" s="261" t="s">
        <v>661</v>
      </c>
    </row>
    <row r="809" spans="1:20">
      <c r="A809" s="261">
        <v>122832</v>
      </c>
      <c r="B809" s="261" t="s">
        <v>2838</v>
      </c>
      <c r="C809" s="261" t="s">
        <v>285</v>
      </c>
      <c r="D809" s="261" t="s">
        <v>2839</v>
      </c>
      <c r="E809" s="261" t="s">
        <v>664</v>
      </c>
      <c r="F809" s="261">
        <v>34700</v>
      </c>
      <c r="H809" s="261" t="s">
        <v>665</v>
      </c>
      <c r="I809" s="261" t="s">
        <v>3767</v>
      </c>
      <c r="J809" s="261" t="s">
        <v>667</v>
      </c>
      <c r="K809" s="261">
        <v>2013</v>
      </c>
      <c r="L809" s="261" t="s">
        <v>659</v>
      </c>
      <c r="M809" s="261" t="s">
        <v>659</v>
      </c>
    </row>
    <row r="810" spans="1:20">
      <c r="A810" s="261">
        <v>122833</v>
      </c>
      <c r="B810" s="261" t="s">
        <v>2840</v>
      </c>
      <c r="C810" s="261" t="s">
        <v>87</v>
      </c>
      <c r="D810" s="261" t="s">
        <v>2841</v>
      </c>
      <c r="E810" s="261" t="s">
        <v>664</v>
      </c>
      <c r="F810" s="261">
        <v>35431</v>
      </c>
      <c r="H810" s="261" t="s">
        <v>665</v>
      </c>
      <c r="I810" s="261" t="s">
        <v>3767</v>
      </c>
      <c r="J810" s="261" t="s">
        <v>667</v>
      </c>
      <c r="K810" s="261">
        <v>2014</v>
      </c>
      <c r="L810" s="261" t="s">
        <v>649</v>
      </c>
      <c r="M810" s="261" t="s">
        <v>649</v>
      </c>
    </row>
    <row r="811" spans="1:20">
      <c r="A811" s="261">
        <v>122834</v>
      </c>
      <c r="B811" s="261" t="s">
        <v>2842</v>
      </c>
      <c r="C811" s="261" t="s">
        <v>82</v>
      </c>
      <c r="D811" s="261" t="s">
        <v>2843</v>
      </c>
      <c r="E811" s="261" t="s">
        <v>664</v>
      </c>
      <c r="F811" s="261">
        <v>32370</v>
      </c>
      <c r="G811" s="261" t="s">
        <v>797</v>
      </c>
      <c r="H811" s="261" t="s">
        <v>665</v>
      </c>
      <c r="I811" s="261" t="s">
        <v>3767</v>
      </c>
      <c r="J811" s="261" t="s">
        <v>639</v>
      </c>
      <c r="K811" s="261">
        <v>2006</v>
      </c>
      <c r="L811" s="261" t="s">
        <v>657</v>
      </c>
      <c r="M811" s="261" t="s">
        <v>657</v>
      </c>
    </row>
    <row r="812" spans="1:20">
      <c r="A812" s="261">
        <v>122835</v>
      </c>
      <c r="B812" s="261" t="s">
        <v>2844</v>
      </c>
      <c r="C812" s="261" t="s">
        <v>119</v>
      </c>
      <c r="D812" s="261" t="s">
        <v>358</v>
      </c>
      <c r="E812" s="261" t="s">
        <v>664</v>
      </c>
      <c r="F812" s="261">
        <v>34130</v>
      </c>
      <c r="G812" s="261" t="s">
        <v>696</v>
      </c>
      <c r="H812" s="261" t="s">
        <v>665</v>
      </c>
      <c r="I812" s="261" t="s">
        <v>3767</v>
      </c>
      <c r="J812" s="261" t="s">
        <v>639</v>
      </c>
      <c r="K812" s="261">
        <v>2011</v>
      </c>
      <c r="L812" s="261" t="s">
        <v>638</v>
      </c>
      <c r="M812" s="261" t="s">
        <v>657</v>
      </c>
    </row>
    <row r="813" spans="1:20">
      <c r="A813" s="261">
        <v>122836</v>
      </c>
      <c r="B813" s="261" t="s">
        <v>2845</v>
      </c>
      <c r="C813" s="261" t="s">
        <v>132</v>
      </c>
      <c r="D813" s="261" t="s">
        <v>481</v>
      </c>
      <c r="E813" s="261" t="s">
        <v>664</v>
      </c>
      <c r="F813" s="261">
        <v>36161</v>
      </c>
      <c r="H813" s="261" t="s">
        <v>665</v>
      </c>
      <c r="I813" s="261" t="s">
        <v>3767</v>
      </c>
      <c r="J813" s="261" t="s">
        <v>639</v>
      </c>
      <c r="K813" s="261">
        <v>2017</v>
      </c>
      <c r="L813" s="261" t="s">
        <v>813</v>
      </c>
      <c r="M813" s="261" t="s">
        <v>638</v>
      </c>
    </row>
    <row r="814" spans="1:20">
      <c r="A814" s="261">
        <v>122837</v>
      </c>
      <c r="B814" s="261" t="s">
        <v>2846</v>
      </c>
      <c r="C814" s="261" t="s">
        <v>96</v>
      </c>
      <c r="D814" s="261" t="s">
        <v>2847</v>
      </c>
      <c r="E814" s="261" t="s">
        <v>664</v>
      </c>
      <c r="F814" s="261">
        <v>36526</v>
      </c>
      <c r="H814" s="261" t="s">
        <v>665</v>
      </c>
      <c r="I814" s="261" t="s">
        <v>3767</v>
      </c>
      <c r="J814" s="261" t="s">
        <v>639</v>
      </c>
      <c r="K814" s="261">
        <v>2017</v>
      </c>
      <c r="L814" s="261" t="s">
        <v>638</v>
      </c>
      <c r="M814" s="261" t="s">
        <v>638</v>
      </c>
    </row>
    <row r="815" spans="1:20">
      <c r="A815" s="261">
        <v>122838</v>
      </c>
      <c r="B815" s="261" t="s">
        <v>2848</v>
      </c>
      <c r="C815" s="261" t="s">
        <v>945</v>
      </c>
      <c r="D815" s="261" t="s">
        <v>2849</v>
      </c>
      <c r="E815" s="261" t="s">
        <v>664</v>
      </c>
      <c r="F815" s="261">
        <v>36285</v>
      </c>
      <c r="G815" s="261" t="s">
        <v>723</v>
      </c>
      <c r="H815" s="261" t="s">
        <v>665</v>
      </c>
      <c r="I815" s="261" t="s">
        <v>3767</v>
      </c>
      <c r="J815" s="261" t="s">
        <v>639</v>
      </c>
      <c r="K815" s="261">
        <v>2017</v>
      </c>
      <c r="L815" s="261" t="s">
        <v>640</v>
      </c>
      <c r="M815" s="261" t="s">
        <v>640</v>
      </c>
    </row>
    <row r="816" spans="1:20">
      <c r="A816" s="261">
        <v>122839</v>
      </c>
      <c r="B816" s="261" t="s">
        <v>2850</v>
      </c>
      <c r="C816" s="261" t="s">
        <v>907</v>
      </c>
      <c r="D816" s="261" t="s">
        <v>405</v>
      </c>
      <c r="E816" s="261" t="s">
        <v>664</v>
      </c>
      <c r="F816" s="261">
        <v>35065</v>
      </c>
      <c r="H816" s="261" t="s">
        <v>665</v>
      </c>
      <c r="I816" s="261" t="s">
        <v>3767</v>
      </c>
      <c r="J816" s="261" t="s">
        <v>639</v>
      </c>
      <c r="K816" s="261">
        <v>2014</v>
      </c>
      <c r="L816" s="261" t="s">
        <v>638</v>
      </c>
      <c r="M816" s="261" t="s">
        <v>638</v>
      </c>
    </row>
    <row r="817" spans="1:13">
      <c r="A817" s="261">
        <v>122840</v>
      </c>
      <c r="B817" s="261" t="s">
        <v>2851</v>
      </c>
      <c r="C817" s="261" t="s">
        <v>2852</v>
      </c>
      <c r="D817" s="261" t="s">
        <v>1854</v>
      </c>
      <c r="E817" s="261" t="s">
        <v>664</v>
      </c>
      <c r="F817" s="261">
        <v>36161</v>
      </c>
      <c r="H817" s="261" t="s">
        <v>665</v>
      </c>
      <c r="I817" s="261" t="s">
        <v>3767</v>
      </c>
      <c r="J817" s="261" t="s">
        <v>667</v>
      </c>
      <c r="K817" s="261">
        <v>2017</v>
      </c>
      <c r="L817" s="261" t="s">
        <v>650</v>
      </c>
      <c r="M817" s="261" t="s">
        <v>650</v>
      </c>
    </row>
    <row r="818" spans="1:13">
      <c r="A818" s="261">
        <v>122841</v>
      </c>
      <c r="B818" s="261" t="s">
        <v>2853</v>
      </c>
      <c r="C818" s="261" t="s">
        <v>251</v>
      </c>
      <c r="D818" s="261" t="s">
        <v>354</v>
      </c>
      <c r="E818" s="261" t="s">
        <v>664</v>
      </c>
      <c r="F818" s="261">
        <v>34335</v>
      </c>
      <c r="H818" s="261" t="s">
        <v>665</v>
      </c>
      <c r="I818" s="261" t="s">
        <v>3767</v>
      </c>
      <c r="J818" s="261" t="s">
        <v>639</v>
      </c>
      <c r="K818" s="261">
        <v>2013</v>
      </c>
      <c r="L818" s="261" t="s">
        <v>638</v>
      </c>
      <c r="M818" s="261" t="s">
        <v>638</v>
      </c>
    </row>
    <row r="819" spans="1:13">
      <c r="A819" s="261">
        <v>122842</v>
      </c>
      <c r="B819" s="261" t="s">
        <v>2854</v>
      </c>
      <c r="C819" s="261" t="s">
        <v>183</v>
      </c>
      <c r="D819" s="261" t="s">
        <v>355</v>
      </c>
      <c r="E819" s="261" t="s">
        <v>664</v>
      </c>
      <c r="F819" s="261">
        <v>33752</v>
      </c>
      <c r="G819" s="261" t="s">
        <v>657</v>
      </c>
      <c r="H819" s="261" t="s">
        <v>665</v>
      </c>
      <c r="I819" s="261" t="s">
        <v>3767</v>
      </c>
      <c r="J819" s="261" t="s">
        <v>667</v>
      </c>
      <c r="K819" s="261">
        <v>2010</v>
      </c>
      <c r="L819" s="261" t="s">
        <v>657</v>
      </c>
      <c r="M819" s="261" t="s">
        <v>657</v>
      </c>
    </row>
    <row r="820" spans="1:13">
      <c r="A820" s="261">
        <v>122843</v>
      </c>
      <c r="B820" s="261" t="s">
        <v>2855</v>
      </c>
      <c r="C820" s="261" t="s">
        <v>85</v>
      </c>
      <c r="D820" s="261" t="s">
        <v>892</v>
      </c>
      <c r="E820" s="261" t="s">
        <v>664</v>
      </c>
      <c r="F820" s="261">
        <v>32613</v>
      </c>
      <c r="G820" s="261" t="s">
        <v>3555</v>
      </c>
      <c r="H820" s="261" t="s">
        <v>811</v>
      </c>
      <c r="I820" s="261" t="s">
        <v>3767</v>
      </c>
      <c r="J820" s="261" t="s">
        <v>667</v>
      </c>
      <c r="K820" s="261">
        <v>2010</v>
      </c>
      <c r="L820" s="261" t="s">
        <v>638</v>
      </c>
      <c r="M820" s="261" t="s">
        <v>612</v>
      </c>
    </row>
    <row r="821" spans="1:13">
      <c r="A821" s="261">
        <v>122844</v>
      </c>
      <c r="B821" s="261" t="s">
        <v>2856</v>
      </c>
      <c r="C821" s="261" t="s">
        <v>306</v>
      </c>
      <c r="D821" s="261" t="s">
        <v>2857</v>
      </c>
      <c r="E821" s="261" t="s">
        <v>664</v>
      </c>
      <c r="F821" s="261">
        <v>35796</v>
      </c>
      <c r="G821" s="261" t="s">
        <v>638</v>
      </c>
      <c r="H821" s="261" t="s">
        <v>665</v>
      </c>
      <c r="I821" s="261" t="s">
        <v>3767</v>
      </c>
      <c r="J821" s="261" t="s">
        <v>639</v>
      </c>
      <c r="K821" s="261">
        <v>2015</v>
      </c>
      <c r="L821" s="261" t="s">
        <v>652</v>
      </c>
      <c r="M821" s="261" t="s">
        <v>648</v>
      </c>
    </row>
    <row r="822" spans="1:13">
      <c r="A822" s="261">
        <v>122845</v>
      </c>
      <c r="B822" s="261" t="s">
        <v>2858</v>
      </c>
      <c r="C822" s="261" t="s">
        <v>159</v>
      </c>
      <c r="D822" s="261" t="s">
        <v>355</v>
      </c>
      <c r="E822" s="261" t="s">
        <v>664</v>
      </c>
      <c r="F822" s="261">
        <v>35431</v>
      </c>
      <c r="H822" s="261" t="s">
        <v>812</v>
      </c>
      <c r="I822" s="261" t="s">
        <v>3767</v>
      </c>
      <c r="J822" s="261" t="s">
        <v>639</v>
      </c>
      <c r="K822" s="261">
        <v>2014</v>
      </c>
      <c r="L822" s="261" t="s">
        <v>638</v>
      </c>
      <c r="M822" s="261" t="s">
        <v>612</v>
      </c>
    </row>
    <row r="823" spans="1:13">
      <c r="A823" s="261">
        <v>122846</v>
      </c>
      <c r="B823" s="261" t="s">
        <v>2859</v>
      </c>
      <c r="C823" s="261" t="s">
        <v>167</v>
      </c>
      <c r="D823" s="261" t="s">
        <v>274</v>
      </c>
      <c r="E823" s="261" t="s">
        <v>663</v>
      </c>
      <c r="F823" s="261">
        <v>35796</v>
      </c>
      <c r="H823" s="261" t="s">
        <v>665</v>
      </c>
      <c r="I823" s="261" t="s">
        <v>3767</v>
      </c>
      <c r="J823" s="261" t="s">
        <v>639</v>
      </c>
      <c r="K823" s="261">
        <v>2016</v>
      </c>
      <c r="L823" s="261" t="s">
        <v>638</v>
      </c>
      <c r="M823" s="261" t="s">
        <v>653</v>
      </c>
    </row>
    <row r="824" spans="1:13">
      <c r="A824" s="261">
        <v>122847</v>
      </c>
      <c r="B824" s="261" t="s">
        <v>2860</v>
      </c>
      <c r="C824" s="261" t="s">
        <v>149</v>
      </c>
      <c r="D824" s="261" t="s">
        <v>2861</v>
      </c>
      <c r="E824" s="261" t="s">
        <v>663</v>
      </c>
      <c r="F824" s="261">
        <v>35561</v>
      </c>
      <c r="G824" s="261" t="s">
        <v>638</v>
      </c>
      <c r="H824" s="261" t="s">
        <v>665</v>
      </c>
      <c r="I824" s="261" t="s">
        <v>3767</v>
      </c>
      <c r="J824" s="261" t="s">
        <v>639</v>
      </c>
      <c r="K824" s="261">
        <v>2015</v>
      </c>
      <c r="L824" s="261" t="s">
        <v>640</v>
      </c>
      <c r="M824" s="261" t="s">
        <v>640</v>
      </c>
    </row>
    <row r="825" spans="1:13">
      <c r="A825" s="261">
        <v>122848</v>
      </c>
      <c r="B825" s="261" t="s">
        <v>2862</v>
      </c>
      <c r="C825" s="261" t="s">
        <v>131</v>
      </c>
      <c r="D825" s="261" t="s">
        <v>448</v>
      </c>
      <c r="E825" s="261" t="s">
        <v>664</v>
      </c>
      <c r="F825" s="261">
        <v>31778</v>
      </c>
      <c r="H825" s="261" t="s">
        <v>665</v>
      </c>
      <c r="I825" s="261" t="s">
        <v>3767</v>
      </c>
      <c r="J825" s="261" t="s">
        <v>639</v>
      </c>
      <c r="K825" s="261">
        <v>2005</v>
      </c>
      <c r="L825" s="261" t="s">
        <v>638</v>
      </c>
      <c r="M825" s="261" t="s">
        <v>638</v>
      </c>
    </row>
    <row r="826" spans="1:13">
      <c r="A826" s="261">
        <v>122849</v>
      </c>
      <c r="B826" s="261" t="s">
        <v>2863</v>
      </c>
      <c r="C826" s="261" t="s">
        <v>135</v>
      </c>
      <c r="D826" s="261" t="s">
        <v>537</v>
      </c>
      <c r="E826" s="261" t="s">
        <v>664</v>
      </c>
      <c r="F826" s="261">
        <v>36389</v>
      </c>
      <c r="G826" s="261" t="s">
        <v>650</v>
      </c>
      <c r="H826" s="261" t="s">
        <v>665</v>
      </c>
      <c r="I826" s="261" t="s">
        <v>3767</v>
      </c>
      <c r="M826" s="261" t="s">
        <v>650</v>
      </c>
    </row>
    <row r="827" spans="1:13">
      <c r="A827" s="261">
        <v>122850</v>
      </c>
      <c r="B827" s="261" t="s">
        <v>2864</v>
      </c>
      <c r="C827" s="261" t="s">
        <v>2275</v>
      </c>
      <c r="D827" s="261" t="s">
        <v>2865</v>
      </c>
      <c r="E827" s="261" t="s">
        <v>664</v>
      </c>
      <c r="F827" s="261">
        <v>35796</v>
      </c>
      <c r="G827" s="261" t="s">
        <v>3734</v>
      </c>
      <c r="H827" s="261" t="s">
        <v>665</v>
      </c>
      <c r="I827" s="261" t="s">
        <v>3767</v>
      </c>
      <c r="J827" s="261" t="s">
        <v>639</v>
      </c>
      <c r="K827" s="261">
        <v>2015</v>
      </c>
      <c r="L827" s="261" t="s">
        <v>640</v>
      </c>
      <c r="M827" s="261" t="s">
        <v>640</v>
      </c>
    </row>
    <row r="828" spans="1:13">
      <c r="A828" s="261">
        <v>122851</v>
      </c>
      <c r="B828" s="261" t="s">
        <v>2866</v>
      </c>
      <c r="C828" s="261" t="s">
        <v>87</v>
      </c>
      <c r="D828" s="261" t="s">
        <v>465</v>
      </c>
      <c r="E828" s="261" t="s">
        <v>664</v>
      </c>
      <c r="F828" s="261">
        <v>31785</v>
      </c>
      <c r="G828" s="261" t="s">
        <v>759</v>
      </c>
      <c r="H828" s="261" t="s">
        <v>665</v>
      </c>
      <c r="I828" s="261" t="s">
        <v>3767</v>
      </c>
      <c r="J828" s="261" t="s">
        <v>639</v>
      </c>
      <c r="K828" s="261">
        <v>2006</v>
      </c>
      <c r="L828" s="261" t="s">
        <v>640</v>
      </c>
      <c r="M828" s="261" t="s">
        <v>640</v>
      </c>
    </row>
    <row r="829" spans="1:13">
      <c r="A829" s="261">
        <v>122852</v>
      </c>
      <c r="B829" s="261" t="s">
        <v>2867</v>
      </c>
      <c r="C829" s="261" t="s">
        <v>88</v>
      </c>
      <c r="D829" s="261" t="s">
        <v>148</v>
      </c>
      <c r="E829" s="261" t="s">
        <v>664</v>
      </c>
      <c r="F829" s="261">
        <v>31778</v>
      </c>
      <c r="H829" s="261" t="s">
        <v>665</v>
      </c>
      <c r="I829" s="261" t="s">
        <v>3767</v>
      </c>
      <c r="J829" s="261" t="s">
        <v>639</v>
      </c>
      <c r="K829" s="261">
        <v>2005</v>
      </c>
      <c r="L829" s="261" t="s">
        <v>638</v>
      </c>
      <c r="M829" s="261" t="s">
        <v>649</v>
      </c>
    </row>
    <row r="830" spans="1:13">
      <c r="A830" s="261">
        <v>122853</v>
      </c>
      <c r="B830" s="261" t="s">
        <v>2868</v>
      </c>
      <c r="C830" s="261" t="s">
        <v>98</v>
      </c>
      <c r="D830" s="261" t="s">
        <v>504</v>
      </c>
      <c r="E830" s="261" t="s">
        <v>664</v>
      </c>
      <c r="F830" s="261">
        <v>36161</v>
      </c>
      <c r="H830" s="261" t="s">
        <v>665</v>
      </c>
      <c r="I830" s="261" t="s">
        <v>3767</v>
      </c>
      <c r="J830" s="261" t="s">
        <v>639</v>
      </c>
      <c r="K830" s="261">
        <v>2017</v>
      </c>
      <c r="L830" s="261" t="s">
        <v>640</v>
      </c>
      <c r="M830" s="261" t="s">
        <v>640</v>
      </c>
    </row>
    <row r="831" spans="1:13">
      <c r="A831" s="261">
        <v>122854</v>
      </c>
      <c r="B831" s="261" t="s">
        <v>2869</v>
      </c>
      <c r="C831" s="261" t="s">
        <v>227</v>
      </c>
      <c r="D831" s="261" t="s">
        <v>405</v>
      </c>
      <c r="E831" s="261" t="s">
        <v>664</v>
      </c>
      <c r="F831" s="261">
        <v>35815</v>
      </c>
      <c r="G831" s="261" t="s">
        <v>638</v>
      </c>
      <c r="H831" s="261" t="s">
        <v>665</v>
      </c>
      <c r="I831" s="261" t="s">
        <v>3767</v>
      </c>
      <c r="J831" s="261" t="s">
        <v>667</v>
      </c>
      <c r="K831" s="261">
        <v>2016</v>
      </c>
      <c r="L831" s="261" t="s">
        <v>640</v>
      </c>
      <c r="M831" s="261" t="s">
        <v>638</v>
      </c>
    </row>
    <row r="832" spans="1:13">
      <c r="A832" s="261">
        <v>122855</v>
      </c>
      <c r="B832" s="261" t="s">
        <v>2870</v>
      </c>
      <c r="C832" s="261" t="s">
        <v>2871</v>
      </c>
      <c r="D832" s="261" t="s">
        <v>2872</v>
      </c>
      <c r="E832" s="261" t="s">
        <v>664</v>
      </c>
      <c r="F832" s="261">
        <v>34335</v>
      </c>
      <c r="H832" s="261" t="s">
        <v>665</v>
      </c>
      <c r="I832" s="261" t="s">
        <v>3767</v>
      </c>
      <c r="J832" s="261" t="s">
        <v>667</v>
      </c>
      <c r="K832" s="261">
        <v>2012</v>
      </c>
      <c r="L832" s="261" t="s">
        <v>661</v>
      </c>
      <c r="M832" s="261" t="s">
        <v>661</v>
      </c>
    </row>
    <row r="833" spans="1:20">
      <c r="A833" s="261">
        <v>122856</v>
      </c>
      <c r="B833" s="261" t="s">
        <v>2873</v>
      </c>
      <c r="C833" s="261" t="s">
        <v>87</v>
      </c>
      <c r="D833" s="261" t="s">
        <v>2874</v>
      </c>
      <c r="E833" s="261" t="s">
        <v>664</v>
      </c>
      <c r="F833" s="261">
        <v>21916</v>
      </c>
      <c r="H833" s="261" t="s">
        <v>665</v>
      </c>
      <c r="I833" s="261" t="s">
        <v>3767</v>
      </c>
      <c r="J833" s="261" t="s">
        <v>639</v>
      </c>
      <c r="K833" s="261">
        <v>1993</v>
      </c>
      <c r="L833" s="261" t="s">
        <v>648</v>
      </c>
      <c r="M833" s="261" t="s">
        <v>649</v>
      </c>
    </row>
    <row r="834" spans="1:20">
      <c r="A834" s="261">
        <v>122857</v>
      </c>
      <c r="B834" s="261" t="s">
        <v>2875</v>
      </c>
      <c r="C834" s="261" t="s">
        <v>2876</v>
      </c>
      <c r="D834" s="261" t="s">
        <v>2877</v>
      </c>
      <c r="E834" s="261" t="s">
        <v>663</v>
      </c>
      <c r="F834" s="261">
        <v>36163</v>
      </c>
      <c r="G834" s="261" t="s">
        <v>638</v>
      </c>
      <c r="H834" s="261" t="s">
        <v>665</v>
      </c>
      <c r="I834" s="261" t="s">
        <v>3767</v>
      </c>
      <c r="J834" s="261" t="s">
        <v>639</v>
      </c>
      <c r="K834" s="261">
        <v>2017</v>
      </c>
      <c r="L834" s="261" t="s">
        <v>813</v>
      </c>
      <c r="M834" s="261" t="s">
        <v>658</v>
      </c>
    </row>
    <row r="835" spans="1:20">
      <c r="A835" s="261">
        <v>122858</v>
      </c>
      <c r="B835" s="261" t="s">
        <v>2878</v>
      </c>
      <c r="C835" s="261" t="s">
        <v>132</v>
      </c>
      <c r="D835" s="261" t="s">
        <v>301</v>
      </c>
      <c r="E835" s="261" t="s">
        <v>663</v>
      </c>
      <c r="F835" s="261">
        <v>29382</v>
      </c>
      <c r="G835" s="261" t="s">
        <v>3735</v>
      </c>
      <c r="H835" s="261" t="s">
        <v>665</v>
      </c>
      <c r="I835" s="261" t="s">
        <v>3767</v>
      </c>
      <c r="J835" s="261" t="s">
        <v>667</v>
      </c>
      <c r="K835" s="261">
        <v>2002</v>
      </c>
      <c r="L835" s="261" t="s">
        <v>659</v>
      </c>
      <c r="M835" s="261" t="s">
        <v>659</v>
      </c>
      <c r="R835" s="261">
        <v>235</v>
      </c>
      <c r="S835" s="261" t="s">
        <v>3815</v>
      </c>
      <c r="T835" s="261">
        <v>17000</v>
      </c>
    </row>
    <row r="836" spans="1:20">
      <c r="A836" s="261">
        <v>122859</v>
      </c>
      <c r="B836" s="261" t="s">
        <v>2879</v>
      </c>
      <c r="C836" s="261" t="s">
        <v>868</v>
      </c>
      <c r="D836" s="261" t="s">
        <v>442</v>
      </c>
      <c r="E836" s="261" t="s">
        <v>663</v>
      </c>
      <c r="F836" s="261">
        <v>28491</v>
      </c>
      <c r="H836" s="261" t="s">
        <v>665</v>
      </c>
      <c r="I836" s="261" t="s">
        <v>3767</v>
      </c>
      <c r="J836" s="261" t="s">
        <v>667</v>
      </c>
      <c r="K836" s="261">
        <v>1998</v>
      </c>
      <c r="L836" s="261" t="s">
        <v>638</v>
      </c>
      <c r="M836" s="261" t="s">
        <v>640</v>
      </c>
    </row>
    <row r="837" spans="1:20">
      <c r="A837" s="261">
        <v>122860</v>
      </c>
      <c r="B837" s="261" t="s">
        <v>2880</v>
      </c>
      <c r="C837" s="261" t="s">
        <v>93</v>
      </c>
      <c r="D837" s="261" t="s">
        <v>2881</v>
      </c>
      <c r="E837" s="261" t="s">
        <v>664</v>
      </c>
      <c r="F837" s="261">
        <v>33156</v>
      </c>
      <c r="G837" s="261" t="s">
        <v>638</v>
      </c>
      <c r="H837" s="261" t="s">
        <v>812</v>
      </c>
      <c r="I837" s="261" t="s">
        <v>3767</v>
      </c>
      <c r="J837" s="261" t="s">
        <v>667</v>
      </c>
      <c r="K837" s="261">
        <v>2008</v>
      </c>
      <c r="L837" s="261" t="s">
        <v>640</v>
      </c>
      <c r="M837" s="261" t="s">
        <v>612</v>
      </c>
    </row>
    <row r="838" spans="1:20">
      <c r="A838" s="261">
        <v>122861</v>
      </c>
      <c r="B838" s="261" t="s">
        <v>2882</v>
      </c>
      <c r="C838" s="261" t="s">
        <v>2883</v>
      </c>
      <c r="D838" s="261" t="s">
        <v>1017</v>
      </c>
      <c r="E838" s="261" t="s">
        <v>664</v>
      </c>
      <c r="F838" s="261">
        <v>35938</v>
      </c>
      <c r="G838" s="261" t="s">
        <v>698</v>
      </c>
      <c r="H838" s="261" t="s">
        <v>665</v>
      </c>
      <c r="I838" s="261" t="s">
        <v>3767</v>
      </c>
      <c r="J838" s="261" t="s">
        <v>639</v>
      </c>
      <c r="K838" s="261">
        <v>2016</v>
      </c>
      <c r="L838" s="261" t="s">
        <v>640</v>
      </c>
      <c r="M838" s="261" t="s">
        <v>640</v>
      </c>
    </row>
    <row r="839" spans="1:20">
      <c r="A839" s="261">
        <v>122862</v>
      </c>
      <c r="B839" s="261" t="s">
        <v>2884</v>
      </c>
      <c r="C839" s="261" t="s">
        <v>170</v>
      </c>
      <c r="D839" s="261" t="s">
        <v>396</v>
      </c>
      <c r="E839" s="261" t="s">
        <v>664</v>
      </c>
      <c r="F839" s="261">
        <v>36161</v>
      </c>
      <c r="H839" s="261" t="s">
        <v>665</v>
      </c>
      <c r="I839" s="261" t="s">
        <v>3767</v>
      </c>
      <c r="J839" s="261" t="s">
        <v>639</v>
      </c>
      <c r="K839" s="261">
        <v>2017</v>
      </c>
      <c r="L839" s="261" t="s">
        <v>640</v>
      </c>
      <c r="M839" s="261" t="s">
        <v>640</v>
      </c>
    </row>
    <row r="840" spans="1:20">
      <c r="A840" s="261">
        <v>122863</v>
      </c>
      <c r="B840" s="261" t="s">
        <v>2885</v>
      </c>
      <c r="C840" s="261" t="s">
        <v>1008</v>
      </c>
      <c r="D840" s="261" t="s">
        <v>365</v>
      </c>
      <c r="E840" s="261" t="s">
        <v>664</v>
      </c>
      <c r="F840" s="261">
        <v>36161</v>
      </c>
      <c r="H840" s="261" t="s">
        <v>665</v>
      </c>
      <c r="I840" s="261" t="s">
        <v>3767</v>
      </c>
      <c r="J840" s="261" t="s">
        <v>639</v>
      </c>
      <c r="K840" s="261">
        <v>2016</v>
      </c>
      <c r="L840" s="261" t="s">
        <v>657</v>
      </c>
      <c r="M840" s="261" t="s">
        <v>657</v>
      </c>
    </row>
    <row r="841" spans="1:20">
      <c r="A841" s="261">
        <v>122864</v>
      </c>
      <c r="B841" s="261" t="s">
        <v>2886</v>
      </c>
      <c r="C841" s="261" t="s">
        <v>2887</v>
      </c>
      <c r="D841" s="261" t="s">
        <v>461</v>
      </c>
      <c r="E841" s="261" t="s">
        <v>664</v>
      </c>
      <c r="F841" s="261">
        <v>35431</v>
      </c>
      <c r="H841" s="261" t="s">
        <v>665</v>
      </c>
      <c r="I841" s="261" t="s">
        <v>3767</v>
      </c>
      <c r="J841" s="261" t="s">
        <v>667</v>
      </c>
      <c r="K841" s="261">
        <v>2015</v>
      </c>
      <c r="L841" s="261" t="s">
        <v>638</v>
      </c>
      <c r="M841" s="261" t="s">
        <v>638</v>
      </c>
    </row>
    <row r="842" spans="1:20">
      <c r="A842" s="261">
        <v>122865</v>
      </c>
      <c r="B842" s="261" t="s">
        <v>2888</v>
      </c>
      <c r="C842" s="261" t="s">
        <v>2889</v>
      </c>
      <c r="D842" s="261" t="s">
        <v>395</v>
      </c>
      <c r="E842" s="261" t="s">
        <v>664</v>
      </c>
      <c r="F842" s="261">
        <v>33239</v>
      </c>
      <c r="G842" s="261" t="s">
        <v>647</v>
      </c>
      <c r="H842" s="261" t="s">
        <v>665</v>
      </c>
      <c r="I842" s="261" t="s">
        <v>3767</v>
      </c>
      <c r="J842" s="261" t="s">
        <v>639</v>
      </c>
      <c r="K842" s="261">
        <v>2008</v>
      </c>
      <c r="L842" s="261" t="s">
        <v>649</v>
      </c>
      <c r="M842" s="261" t="s">
        <v>649</v>
      </c>
    </row>
    <row r="843" spans="1:20">
      <c r="A843" s="261">
        <v>122866</v>
      </c>
      <c r="B843" s="261" t="s">
        <v>2890</v>
      </c>
      <c r="C843" s="261" t="s">
        <v>2891</v>
      </c>
      <c r="D843" s="261" t="s">
        <v>417</v>
      </c>
      <c r="E843" s="261" t="s">
        <v>664</v>
      </c>
      <c r="H843" s="261" t="s">
        <v>665</v>
      </c>
      <c r="I843" s="261" t="s">
        <v>3767</v>
      </c>
      <c r="M843" s="261" t="s">
        <v>640</v>
      </c>
    </row>
    <row r="844" spans="1:20">
      <c r="A844" s="261">
        <v>122867</v>
      </c>
      <c r="B844" s="261" t="s">
        <v>2892</v>
      </c>
      <c r="C844" s="261" t="s">
        <v>938</v>
      </c>
      <c r="D844" s="261" t="s">
        <v>452</v>
      </c>
      <c r="E844" s="261" t="s">
        <v>664</v>
      </c>
      <c r="F844" s="261">
        <v>36161</v>
      </c>
      <c r="H844" s="261" t="s">
        <v>812</v>
      </c>
      <c r="I844" s="261" t="s">
        <v>3767</v>
      </c>
      <c r="J844" s="261" t="s">
        <v>639</v>
      </c>
      <c r="K844" s="261">
        <v>2016</v>
      </c>
      <c r="L844" s="261" t="s">
        <v>658</v>
      </c>
      <c r="M844" s="261" t="s">
        <v>612</v>
      </c>
    </row>
    <row r="845" spans="1:20">
      <c r="A845" s="261">
        <v>122868</v>
      </c>
      <c r="B845" s="261" t="s">
        <v>2893</v>
      </c>
      <c r="C845" s="261" t="s">
        <v>2894</v>
      </c>
      <c r="D845" s="261" t="s">
        <v>385</v>
      </c>
      <c r="E845" s="261" t="s">
        <v>664</v>
      </c>
      <c r="F845" s="261">
        <v>32509</v>
      </c>
      <c r="H845" s="261" t="s">
        <v>665</v>
      </c>
      <c r="I845" s="261" t="s">
        <v>3767</v>
      </c>
      <c r="J845" s="261" t="s">
        <v>639</v>
      </c>
      <c r="K845" s="261">
        <v>2008</v>
      </c>
      <c r="L845" s="261" t="s">
        <v>638</v>
      </c>
      <c r="M845" s="261" t="s">
        <v>650</v>
      </c>
    </row>
    <row r="846" spans="1:20">
      <c r="A846" s="261">
        <v>122869</v>
      </c>
      <c r="B846" s="261" t="s">
        <v>2895</v>
      </c>
      <c r="C846" s="261" t="s">
        <v>87</v>
      </c>
      <c r="D846" s="261" t="s">
        <v>418</v>
      </c>
      <c r="E846" s="261" t="s">
        <v>664</v>
      </c>
      <c r="F846" s="261">
        <v>32152</v>
      </c>
      <c r="G846" s="261" t="s">
        <v>638</v>
      </c>
      <c r="H846" s="261" t="s">
        <v>665</v>
      </c>
      <c r="I846" s="261" t="s">
        <v>3767</v>
      </c>
      <c r="J846" s="261" t="s">
        <v>639</v>
      </c>
      <c r="K846" s="261">
        <v>2005</v>
      </c>
      <c r="L846" s="261" t="s">
        <v>638</v>
      </c>
      <c r="M846" s="261" t="s">
        <v>638</v>
      </c>
    </row>
    <row r="847" spans="1:20">
      <c r="A847" s="261">
        <v>122870</v>
      </c>
      <c r="B847" s="261" t="s">
        <v>2896</v>
      </c>
      <c r="C847" s="261" t="s">
        <v>82</v>
      </c>
      <c r="D847" s="261" t="s">
        <v>1937</v>
      </c>
      <c r="E847" s="261" t="s">
        <v>664</v>
      </c>
      <c r="F847" s="261">
        <v>24211</v>
      </c>
      <c r="G847" s="261" t="s">
        <v>638</v>
      </c>
      <c r="H847" s="261" t="s">
        <v>665</v>
      </c>
      <c r="I847" s="261" t="s">
        <v>3767</v>
      </c>
      <c r="J847" s="261" t="s">
        <v>667</v>
      </c>
      <c r="K847" s="261">
        <v>1984</v>
      </c>
      <c r="L847" s="261" t="s">
        <v>638</v>
      </c>
      <c r="M847" s="261" t="s">
        <v>638</v>
      </c>
    </row>
    <row r="848" spans="1:20">
      <c r="A848" s="261">
        <v>122871</v>
      </c>
      <c r="B848" s="261" t="s">
        <v>2897</v>
      </c>
      <c r="C848" s="261" t="s">
        <v>204</v>
      </c>
      <c r="D848" s="261" t="s">
        <v>2898</v>
      </c>
      <c r="E848" s="261" t="s">
        <v>664</v>
      </c>
      <c r="F848" s="261">
        <v>34700</v>
      </c>
      <c r="H848" s="261" t="s">
        <v>665</v>
      </c>
      <c r="I848" s="261" t="s">
        <v>3767</v>
      </c>
      <c r="J848" s="261" t="s">
        <v>667</v>
      </c>
      <c r="K848" s="261">
        <v>2012</v>
      </c>
      <c r="L848" s="261" t="s">
        <v>638</v>
      </c>
      <c r="M848" s="261" t="s">
        <v>638</v>
      </c>
    </row>
    <row r="849" spans="1:13">
      <c r="A849" s="261">
        <v>122872</v>
      </c>
      <c r="B849" s="261" t="s">
        <v>2899</v>
      </c>
      <c r="C849" s="261" t="s">
        <v>118</v>
      </c>
      <c r="D849" s="261" t="s">
        <v>459</v>
      </c>
      <c r="E849" s="261" t="s">
        <v>664</v>
      </c>
      <c r="F849" s="261">
        <v>31049</v>
      </c>
      <c r="G849" s="261" t="s">
        <v>3736</v>
      </c>
      <c r="H849" s="261" t="s">
        <v>665</v>
      </c>
      <c r="I849" s="261" t="s">
        <v>3767</v>
      </c>
      <c r="J849" s="261" t="s">
        <v>639</v>
      </c>
      <c r="K849" s="261">
        <v>2003</v>
      </c>
      <c r="L849" s="261" t="s">
        <v>640</v>
      </c>
      <c r="M849" s="261" t="s">
        <v>640</v>
      </c>
    </row>
    <row r="850" spans="1:13">
      <c r="A850" s="261">
        <v>122873</v>
      </c>
      <c r="B850" s="261" t="s">
        <v>2900</v>
      </c>
      <c r="C850" s="261" t="s">
        <v>891</v>
      </c>
      <c r="D850" s="261" t="s">
        <v>2901</v>
      </c>
      <c r="E850" s="261" t="s">
        <v>664</v>
      </c>
      <c r="F850" s="261">
        <v>32509</v>
      </c>
      <c r="H850" s="261" t="s">
        <v>665</v>
      </c>
      <c r="I850" s="261" t="s">
        <v>3767</v>
      </c>
      <c r="J850" s="261" t="s">
        <v>667</v>
      </c>
      <c r="K850" s="261">
        <v>2013</v>
      </c>
      <c r="L850" s="261" t="s">
        <v>658</v>
      </c>
      <c r="M850" s="261" t="s">
        <v>658</v>
      </c>
    </row>
    <row r="851" spans="1:13">
      <c r="A851" s="261">
        <v>122874</v>
      </c>
      <c r="B851" s="261" t="s">
        <v>2902</v>
      </c>
      <c r="C851" s="261" t="s">
        <v>2903</v>
      </c>
      <c r="D851" s="261" t="s">
        <v>2904</v>
      </c>
      <c r="E851" s="261" t="s">
        <v>664</v>
      </c>
      <c r="H851" s="261" t="s">
        <v>812</v>
      </c>
      <c r="I851" s="261" t="s">
        <v>3767</v>
      </c>
      <c r="J851" s="261" t="s">
        <v>639</v>
      </c>
      <c r="K851" s="261">
        <v>2004</v>
      </c>
      <c r="L851" s="261" t="s">
        <v>658</v>
      </c>
      <c r="M851" s="261" t="s">
        <v>612</v>
      </c>
    </row>
    <row r="852" spans="1:13">
      <c r="A852" s="261">
        <v>122875</v>
      </c>
      <c r="B852" s="261" t="s">
        <v>2905</v>
      </c>
      <c r="C852" s="261" t="s">
        <v>84</v>
      </c>
      <c r="D852" s="261" t="s">
        <v>301</v>
      </c>
      <c r="E852" s="261" t="s">
        <v>664</v>
      </c>
      <c r="F852" s="261">
        <v>32874</v>
      </c>
      <c r="H852" s="261" t="s">
        <v>665</v>
      </c>
      <c r="I852" s="261" t="s">
        <v>3767</v>
      </c>
      <c r="J852" s="261" t="s">
        <v>667</v>
      </c>
      <c r="K852" s="261">
        <v>2009</v>
      </c>
      <c r="L852" s="261" t="s">
        <v>640</v>
      </c>
      <c r="M852" s="261" t="s">
        <v>640</v>
      </c>
    </row>
    <row r="853" spans="1:13">
      <c r="A853" s="261">
        <v>122876</v>
      </c>
      <c r="B853" s="261" t="s">
        <v>2906</v>
      </c>
      <c r="C853" s="261" t="s">
        <v>298</v>
      </c>
      <c r="D853" s="261" t="s">
        <v>2907</v>
      </c>
      <c r="E853" s="261" t="s">
        <v>664</v>
      </c>
      <c r="F853" s="261">
        <v>22282</v>
      </c>
      <c r="H853" s="261" t="s">
        <v>665</v>
      </c>
      <c r="I853" s="261" t="s">
        <v>3767</v>
      </c>
      <c r="J853" s="261" t="s">
        <v>639</v>
      </c>
      <c r="K853" s="261">
        <v>1979</v>
      </c>
      <c r="L853" s="261" t="s">
        <v>650</v>
      </c>
      <c r="M853" s="261" t="s">
        <v>650</v>
      </c>
    </row>
    <row r="854" spans="1:13">
      <c r="A854" s="261">
        <v>122877</v>
      </c>
      <c r="B854" s="261" t="s">
        <v>2908</v>
      </c>
      <c r="C854" s="261" t="s">
        <v>84</v>
      </c>
      <c r="D854" s="261" t="s">
        <v>375</v>
      </c>
      <c r="E854" s="261" t="s">
        <v>664</v>
      </c>
      <c r="F854" s="261">
        <v>34700</v>
      </c>
      <c r="H854" s="261" t="s">
        <v>665</v>
      </c>
      <c r="I854" s="261" t="s">
        <v>3767</v>
      </c>
      <c r="J854" s="261" t="s">
        <v>667</v>
      </c>
      <c r="K854" s="261">
        <v>2013</v>
      </c>
      <c r="L854" s="261" t="s">
        <v>661</v>
      </c>
      <c r="M854" s="261" t="s">
        <v>661</v>
      </c>
    </row>
    <row r="855" spans="1:13">
      <c r="A855" s="261">
        <v>122878</v>
      </c>
      <c r="B855" s="261" t="s">
        <v>2909</v>
      </c>
      <c r="C855" s="261" t="s">
        <v>219</v>
      </c>
      <c r="D855" s="261" t="s">
        <v>2352</v>
      </c>
      <c r="E855" s="261" t="s">
        <v>664</v>
      </c>
      <c r="F855" s="261">
        <v>35065</v>
      </c>
      <c r="H855" s="261" t="s">
        <v>665</v>
      </c>
      <c r="I855" s="261" t="s">
        <v>3767</v>
      </c>
      <c r="J855" s="261" t="s">
        <v>639</v>
      </c>
      <c r="K855" s="261">
        <v>2014</v>
      </c>
      <c r="L855" s="261" t="s">
        <v>659</v>
      </c>
      <c r="M855" s="261" t="s">
        <v>659</v>
      </c>
    </row>
    <row r="856" spans="1:13">
      <c r="A856" s="261">
        <v>122879</v>
      </c>
      <c r="B856" s="261" t="s">
        <v>2910</v>
      </c>
      <c r="C856" s="261" t="s">
        <v>2911</v>
      </c>
      <c r="D856" s="261" t="s">
        <v>399</v>
      </c>
      <c r="E856" s="261" t="s">
        <v>664</v>
      </c>
      <c r="F856" s="261">
        <v>25145</v>
      </c>
      <c r="G856" s="261" t="s">
        <v>638</v>
      </c>
      <c r="H856" s="261" t="s">
        <v>665</v>
      </c>
      <c r="I856" s="261" t="s">
        <v>3767</v>
      </c>
      <c r="J856" s="261" t="s">
        <v>639</v>
      </c>
      <c r="K856" s="261">
        <v>1986</v>
      </c>
      <c r="L856" s="261" t="s">
        <v>638</v>
      </c>
      <c r="M856" s="261" t="s">
        <v>638</v>
      </c>
    </row>
    <row r="857" spans="1:13">
      <c r="A857" s="261">
        <v>122880</v>
      </c>
      <c r="B857" s="261" t="s">
        <v>2912</v>
      </c>
      <c r="C857" s="261" t="s">
        <v>78</v>
      </c>
      <c r="D857" s="261" t="s">
        <v>2913</v>
      </c>
      <c r="E857" s="261" t="s">
        <v>664</v>
      </c>
      <c r="F857" s="261">
        <v>34335</v>
      </c>
      <c r="H857" s="261" t="s">
        <v>665</v>
      </c>
      <c r="I857" s="261" t="s">
        <v>3767</v>
      </c>
      <c r="J857" s="261" t="s">
        <v>667</v>
      </c>
      <c r="K857" s="261">
        <v>2014</v>
      </c>
      <c r="L857" s="261" t="s">
        <v>659</v>
      </c>
      <c r="M857" s="261" t="s">
        <v>659</v>
      </c>
    </row>
    <row r="858" spans="1:13">
      <c r="A858" s="261">
        <v>122881</v>
      </c>
      <c r="B858" s="261" t="s">
        <v>2914</v>
      </c>
      <c r="C858" s="261" t="s">
        <v>217</v>
      </c>
      <c r="D858" s="261" t="s">
        <v>378</v>
      </c>
      <c r="E858" s="261" t="s">
        <v>664</v>
      </c>
      <c r="F858" s="261">
        <v>34700</v>
      </c>
      <c r="H858" s="261" t="s">
        <v>665</v>
      </c>
      <c r="I858" s="261" t="s">
        <v>3767</v>
      </c>
      <c r="J858" s="261" t="s">
        <v>639</v>
      </c>
      <c r="K858" s="261">
        <v>2013</v>
      </c>
      <c r="L858" s="261" t="s">
        <v>659</v>
      </c>
      <c r="M858" s="261" t="s">
        <v>659</v>
      </c>
    </row>
    <row r="859" spans="1:13">
      <c r="A859" s="261">
        <v>122882</v>
      </c>
      <c r="B859" s="261" t="s">
        <v>2915</v>
      </c>
      <c r="C859" s="261" t="s">
        <v>118</v>
      </c>
      <c r="D859" s="261" t="s">
        <v>849</v>
      </c>
      <c r="E859" s="261" t="s">
        <v>664</v>
      </c>
      <c r="F859" s="261">
        <v>29595</v>
      </c>
      <c r="G859" s="261" t="s">
        <v>794</v>
      </c>
      <c r="H859" s="261" t="s">
        <v>665</v>
      </c>
      <c r="I859" s="261" t="s">
        <v>3767</v>
      </c>
      <c r="J859" s="261" t="s">
        <v>667</v>
      </c>
      <c r="K859" s="261">
        <v>1998</v>
      </c>
      <c r="L859" s="261" t="s">
        <v>659</v>
      </c>
      <c r="M859" s="261" t="s">
        <v>659</v>
      </c>
    </row>
    <row r="860" spans="1:13">
      <c r="A860" s="261">
        <v>122883</v>
      </c>
      <c r="B860" s="261" t="s">
        <v>2916</v>
      </c>
      <c r="C860" s="261" t="s">
        <v>2917</v>
      </c>
      <c r="D860" s="261" t="s">
        <v>2918</v>
      </c>
      <c r="E860" s="261" t="s">
        <v>664</v>
      </c>
      <c r="F860" s="261">
        <v>26299</v>
      </c>
      <c r="H860" s="261" t="s">
        <v>665</v>
      </c>
      <c r="I860" s="261" t="s">
        <v>3767</v>
      </c>
      <c r="J860" s="261" t="s">
        <v>639</v>
      </c>
      <c r="K860" s="261">
        <v>1990</v>
      </c>
      <c r="L860" s="261" t="s">
        <v>657</v>
      </c>
      <c r="M860" s="261" t="s">
        <v>657</v>
      </c>
    </row>
    <row r="861" spans="1:13">
      <c r="A861" s="261">
        <v>122884</v>
      </c>
      <c r="B861" s="261" t="s">
        <v>2919</v>
      </c>
      <c r="C861" s="261" t="s">
        <v>162</v>
      </c>
      <c r="D861" s="261" t="s">
        <v>486</v>
      </c>
      <c r="E861" s="261" t="s">
        <v>664</v>
      </c>
      <c r="H861" s="261" t="s">
        <v>665</v>
      </c>
      <c r="I861" s="261" t="s">
        <v>3767</v>
      </c>
      <c r="J861" s="261" t="s">
        <v>639</v>
      </c>
      <c r="K861" s="261">
        <v>2004</v>
      </c>
      <c r="L861" s="261" t="s">
        <v>657</v>
      </c>
      <c r="M861" s="261" t="s">
        <v>657</v>
      </c>
    </row>
    <row r="862" spans="1:13">
      <c r="A862" s="261">
        <v>122885</v>
      </c>
      <c r="B862" s="261" t="s">
        <v>2920</v>
      </c>
      <c r="C862" s="261" t="s">
        <v>2921</v>
      </c>
      <c r="D862" s="261" t="s">
        <v>2922</v>
      </c>
      <c r="E862" s="261" t="s">
        <v>664</v>
      </c>
      <c r="F862" s="261">
        <v>32874</v>
      </c>
      <c r="G862" s="261" t="s">
        <v>694</v>
      </c>
      <c r="H862" s="261" t="s">
        <v>665</v>
      </c>
      <c r="I862" s="261" t="s">
        <v>3767</v>
      </c>
      <c r="J862" s="261" t="s">
        <v>639</v>
      </c>
      <c r="K862" s="261">
        <v>2007</v>
      </c>
      <c r="L862" s="261" t="s">
        <v>657</v>
      </c>
      <c r="M862" s="261" t="s">
        <v>657</v>
      </c>
    </row>
    <row r="863" spans="1:13">
      <c r="A863" s="261">
        <v>122886</v>
      </c>
      <c r="B863" s="261" t="s">
        <v>2923</v>
      </c>
      <c r="C863" s="261" t="s">
        <v>113</v>
      </c>
      <c r="D863" s="261" t="s">
        <v>2924</v>
      </c>
      <c r="E863" s="261" t="s">
        <v>664</v>
      </c>
      <c r="F863" s="261">
        <v>35796</v>
      </c>
      <c r="H863" s="261" t="s">
        <v>665</v>
      </c>
      <c r="I863" s="261" t="s">
        <v>3767</v>
      </c>
      <c r="J863" s="261" t="s">
        <v>667</v>
      </c>
      <c r="K863" s="261">
        <v>2016</v>
      </c>
      <c r="L863" s="261" t="s">
        <v>652</v>
      </c>
      <c r="M863" s="261" t="s">
        <v>652</v>
      </c>
    </row>
    <row r="864" spans="1:13">
      <c r="A864" s="261">
        <v>122887</v>
      </c>
      <c r="B864" s="261" t="s">
        <v>2925</v>
      </c>
      <c r="C864" s="261" t="s">
        <v>126</v>
      </c>
      <c r="D864" s="261" t="s">
        <v>490</v>
      </c>
      <c r="E864" s="261" t="s">
        <v>663</v>
      </c>
      <c r="F864" s="261">
        <v>35431</v>
      </c>
      <c r="H864" s="261" t="s">
        <v>665</v>
      </c>
      <c r="I864" s="261" t="s">
        <v>3767</v>
      </c>
      <c r="J864" s="261" t="s">
        <v>639</v>
      </c>
      <c r="K864" s="261">
        <v>2015</v>
      </c>
      <c r="L864" s="261" t="s">
        <v>649</v>
      </c>
      <c r="M864" s="261" t="s">
        <v>649</v>
      </c>
    </row>
    <row r="865" spans="1:20">
      <c r="A865" s="261">
        <v>122888</v>
      </c>
      <c r="B865" s="261" t="s">
        <v>2926</v>
      </c>
      <c r="C865" s="261" t="s">
        <v>86</v>
      </c>
      <c r="D865" s="261" t="s">
        <v>872</v>
      </c>
      <c r="E865" s="261" t="s">
        <v>663</v>
      </c>
      <c r="F865" s="261">
        <v>28226</v>
      </c>
      <c r="G865" s="261" t="s">
        <v>638</v>
      </c>
      <c r="H865" s="261" t="s">
        <v>665</v>
      </c>
      <c r="I865" s="261" t="s">
        <v>3767</v>
      </c>
      <c r="J865" s="261" t="s">
        <v>639</v>
      </c>
      <c r="K865" s="261">
        <v>1994</v>
      </c>
      <c r="L865" s="261" t="s">
        <v>638</v>
      </c>
      <c r="M865" s="261" t="s">
        <v>650</v>
      </c>
    </row>
    <row r="866" spans="1:20">
      <c r="A866" s="261">
        <v>122889</v>
      </c>
      <c r="B866" s="261" t="s">
        <v>2927</v>
      </c>
      <c r="C866" s="261" t="s">
        <v>146</v>
      </c>
      <c r="D866" s="261" t="s">
        <v>2928</v>
      </c>
      <c r="E866" s="261" t="s">
        <v>663</v>
      </c>
      <c r="F866" s="261">
        <v>36161</v>
      </c>
      <c r="H866" s="261" t="s">
        <v>665</v>
      </c>
      <c r="I866" s="261" t="s">
        <v>3767</v>
      </c>
      <c r="J866" s="261" t="s">
        <v>639</v>
      </c>
      <c r="K866" s="261">
        <v>2016</v>
      </c>
      <c r="L866" s="261" t="s">
        <v>638</v>
      </c>
      <c r="M866" s="261" t="s">
        <v>653</v>
      </c>
    </row>
    <row r="867" spans="1:20">
      <c r="A867" s="261">
        <v>122890</v>
      </c>
      <c r="B867" s="261" t="s">
        <v>2929</v>
      </c>
      <c r="C867" s="261" t="s">
        <v>182</v>
      </c>
      <c r="D867" s="261" t="s">
        <v>863</v>
      </c>
      <c r="E867" s="261" t="s">
        <v>664</v>
      </c>
      <c r="F867" s="261">
        <v>33970</v>
      </c>
      <c r="H867" s="261" t="s">
        <v>665</v>
      </c>
      <c r="I867" s="261" t="s">
        <v>3767</v>
      </c>
      <c r="J867" s="261" t="s">
        <v>639</v>
      </c>
      <c r="K867" s="261">
        <v>2012</v>
      </c>
      <c r="L867" s="261" t="s">
        <v>657</v>
      </c>
      <c r="M867" s="261" t="s">
        <v>657</v>
      </c>
    </row>
    <row r="868" spans="1:20">
      <c r="A868" s="261">
        <v>122891</v>
      </c>
      <c r="B868" s="261" t="s">
        <v>2930</v>
      </c>
      <c r="C868" s="261" t="s">
        <v>85</v>
      </c>
      <c r="D868" s="261" t="s">
        <v>985</v>
      </c>
      <c r="E868" s="261" t="s">
        <v>663</v>
      </c>
      <c r="F868" s="261">
        <v>21916</v>
      </c>
      <c r="H868" s="261" t="s">
        <v>665</v>
      </c>
      <c r="I868" s="261" t="s">
        <v>3767</v>
      </c>
      <c r="J868" s="261" t="s">
        <v>639</v>
      </c>
      <c r="K868" s="261">
        <v>1996</v>
      </c>
      <c r="L868" s="261" t="s">
        <v>652</v>
      </c>
      <c r="M868" s="261" t="s">
        <v>652</v>
      </c>
      <c r="R868" s="261">
        <v>837</v>
      </c>
      <c r="S868" s="261" t="s">
        <v>3827</v>
      </c>
      <c r="T868" s="261">
        <v>15000</v>
      </c>
    </row>
    <row r="869" spans="1:20">
      <c r="A869" s="261">
        <v>122892</v>
      </c>
      <c r="B869" s="261" t="s">
        <v>2931</v>
      </c>
      <c r="C869" s="261" t="s">
        <v>903</v>
      </c>
      <c r="D869" s="261" t="s">
        <v>448</v>
      </c>
      <c r="E869" s="261" t="s">
        <v>664</v>
      </c>
      <c r="F869" s="261">
        <v>35024</v>
      </c>
      <c r="G869" s="261" t="s">
        <v>3737</v>
      </c>
      <c r="H869" s="261" t="s">
        <v>665</v>
      </c>
      <c r="I869" s="261" t="s">
        <v>3767</v>
      </c>
      <c r="J869" s="261" t="s">
        <v>667</v>
      </c>
      <c r="K869" s="261">
        <v>2015</v>
      </c>
      <c r="L869" s="261" t="s">
        <v>638</v>
      </c>
      <c r="M869" s="261" t="s">
        <v>638</v>
      </c>
    </row>
    <row r="870" spans="1:20">
      <c r="A870" s="261">
        <v>122893</v>
      </c>
      <c r="B870" s="261" t="s">
        <v>2932</v>
      </c>
      <c r="C870" s="261" t="s">
        <v>257</v>
      </c>
      <c r="D870" s="261" t="s">
        <v>2933</v>
      </c>
      <c r="E870" s="261" t="s">
        <v>663</v>
      </c>
      <c r="F870" s="261">
        <v>35820</v>
      </c>
      <c r="G870" s="261" t="s">
        <v>638</v>
      </c>
      <c r="H870" s="261" t="s">
        <v>665</v>
      </c>
      <c r="I870" s="261" t="s">
        <v>3767</v>
      </c>
      <c r="J870" s="261" t="s">
        <v>639</v>
      </c>
      <c r="K870" s="261">
        <v>2016</v>
      </c>
      <c r="L870" s="261" t="s">
        <v>658</v>
      </c>
      <c r="M870" s="261" t="s">
        <v>638</v>
      </c>
    </row>
    <row r="871" spans="1:20">
      <c r="A871" s="261">
        <v>122894</v>
      </c>
      <c r="B871" s="261" t="s">
        <v>2934</v>
      </c>
      <c r="C871" s="261" t="s">
        <v>871</v>
      </c>
      <c r="D871" s="261" t="s">
        <v>542</v>
      </c>
      <c r="E871" s="261" t="s">
        <v>664</v>
      </c>
      <c r="H871" s="261" t="s">
        <v>665</v>
      </c>
      <c r="I871" s="261" t="s">
        <v>3767</v>
      </c>
      <c r="J871" s="261" t="s">
        <v>639</v>
      </c>
      <c r="K871" s="261">
        <v>2003</v>
      </c>
      <c r="L871" s="261" t="s">
        <v>640</v>
      </c>
      <c r="M871" s="261" t="s">
        <v>658</v>
      </c>
    </row>
    <row r="872" spans="1:20">
      <c r="A872" s="261">
        <v>122895</v>
      </c>
      <c r="B872" s="261" t="s">
        <v>2935</v>
      </c>
      <c r="C872" s="261" t="s">
        <v>2936</v>
      </c>
      <c r="D872" s="261" t="s">
        <v>423</v>
      </c>
      <c r="E872" s="261" t="s">
        <v>664</v>
      </c>
      <c r="F872" s="261">
        <v>33970</v>
      </c>
      <c r="H872" s="261" t="s">
        <v>665</v>
      </c>
      <c r="I872" s="261" t="s">
        <v>3767</v>
      </c>
      <c r="J872" s="261" t="s">
        <v>667</v>
      </c>
      <c r="K872" s="261">
        <v>2012</v>
      </c>
      <c r="L872" s="261" t="s">
        <v>640</v>
      </c>
      <c r="M872" s="261" t="s">
        <v>640</v>
      </c>
    </row>
    <row r="873" spans="1:20">
      <c r="A873" s="261">
        <v>122896</v>
      </c>
      <c r="B873" s="261" t="s">
        <v>2937</v>
      </c>
      <c r="C873" s="261" t="s">
        <v>92</v>
      </c>
      <c r="D873" s="261" t="s">
        <v>348</v>
      </c>
      <c r="E873" s="261" t="s">
        <v>663</v>
      </c>
      <c r="F873" s="261">
        <v>36526</v>
      </c>
      <c r="G873" s="261" t="s">
        <v>805</v>
      </c>
      <c r="H873" s="261" t="s">
        <v>665</v>
      </c>
      <c r="I873" s="261" t="s">
        <v>3767</v>
      </c>
      <c r="J873" s="261" t="s">
        <v>667</v>
      </c>
      <c r="K873" s="261">
        <v>2017</v>
      </c>
      <c r="L873" s="261" t="s">
        <v>640</v>
      </c>
      <c r="M873" s="261" t="s">
        <v>658</v>
      </c>
    </row>
    <row r="874" spans="1:20">
      <c r="A874" s="261">
        <v>122897</v>
      </c>
      <c r="B874" s="261" t="s">
        <v>2938</v>
      </c>
      <c r="C874" s="261" t="s">
        <v>86</v>
      </c>
      <c r="D874" s="261" t="s">
        <v>1505</v>
      </c>
      <c r="E874" s="261" t="s">
        <v>664</v>
      </c>
      <c r="F874" s="261">
        <v>35796</v>
      </c>
      <c r="H874" s="261" t="s">
        <v>665</v>
      </c>
      <c r="I874" s="261" t="s">
        <v>3767</v>
      </c>
      <c r="J874" s="261" t="s">
        <v>639</v>
      </c>
      <c r="K874" s="261">
        <v>2016</v>
      </c>
      <c r="L874" s="261" t="s">
        <v>659</v>
      </c>
      <c r="M874" s="261" t="s">
        <v>659</v>
      </c>
    </row>
    <row r="875" spans="1:20">
      <c r="A875" s="261">
        <v>122898</v>
      </c>
      <c r="B875" s="261" t="s">
        <v>2939</v>
      </c>
      <c r="C875" s="261" t="s">
        <v>93</v>
      </c>
      <c r="D875" s="261" t="s">
        <v>375</v>
      </c>
      <c r="E875" s="261" t="s">
        <v>664</v>
      </c>
      <c r="F875" s="261">
        <v>35796</v>
      </c>
      <c r="H875" s="261" t="s">
        <v>665</v>
      </c>
      <c r="I875" s="261" t="s">
        <v>3767</v>
      </c>
      <c r="J875" s="261" t="s">
        <v>639</v>
      </c>
      <c r="K875" s="261">
        <v>2016</v>
      </c>
      <c r="L875" s="261" t="s">
        <v>640</v>
      </c>
      <c r="M875" s="261" t="s">
        <v>640</v>
      </c>
    </row>
    <row r="876" spans="1:20">
      <c r="A876" s="261">
        <v>122899</v>
      </c>
      <c r="B876" s="261" t="s">
        <v>2940</v>
      </c>
      <c r="C876" s="261" t="s">
        <v>2941</v>
      </c>
      <c r="D876" s="261" t="s">
        <v>342</v>
      </c>
      <c r="E876" s="261" t="s">
        <v>664</v>
      </c>
      <c r="F876" s="261">
        <v>32143</v>
      </c>
      <c r="H876" s="261" t="s">
        <v>665</v>
      </c>
      <c r="I876" s="261" t="s">
        <v>3767</v>
      </c>
      <c r="J876" s="261" t="s">
        <v>667</v>
      </c>
      <c r="K876" s="261">
        <v>2014</v>
      </c>
      <c r="L876" s="261" t="s">
        <v>658</v>
      </c>
      <c r="M876" s="261" t="s">
        <v>649</v>
      </c>
    </row>
    <row r="877" spans="1:20">
      <c r="A877" s="261">
        <v>122900</v>
      </c>
      <c r="B877" s="261" t="s">
        <v>2942</v>
      </c>
      <c r="C877" s="261" t="s">
        <v>122</v>
      </c>
      <c r="D877" s="261" t="s">
        <v>350</v>
      </c>
      <c r="E877" s="261" t="s">
        <v>664</v>
      </c>
      <c r="F877" s="261">
        <v>33604</v>
      </c>
      <c r="H877" s="261" t="s">
        <v>665</v>
      </c>
      <c r="I877" s="261" t="s">
        <v>3767</v>
      </c>
      <c r="J877" s="261" t="s">
        <v>639</v>
      </c>
      <c r="K877" s="261">
        <v>2010</v>
      </c>
      <c r="L877" s="261" t="s">
        <v>659</v>
      </c>
      <c r="M877" s="261" t="s">
        <v>659</v>
      </c>
    </row>
    <row r="878" spans="1:20">
      <c r="A878" s="261">
        <v>122901</v>
      </c>
      <c r="B878" s="261" t="s">
        <v>2943</v>
      </c>
      <c r="C878" s="261" t="s">
        <v>112</v>
      </c>
      <c r="D878" s="261" t="s">
        <v>2944</v>
      </c>
      <c r="E878" s="261" t="s">
        <v>664</v>
      </c>
      <c r="F878" s="261">
        <v>33239</v>
      </c>
      <c r="H878" s="261" t="s">
        <v>665</v>
      </c>
      <c r="I878" s="261" t="s">
        <v>3767</v>
      </c>
      <c r="J878" s="261" t="s">
        <v>667</v>
      </c>
      <c r="K878" s="261">
        <v>2014</v>
      </c>
      <c r="L878" s="261" t="s">
        <v>659</v>
      </c>
      <c r="M878" s="261" t="s">
        <v>658</v>
      </c>
    </row>
    <row r="879" spans="1:20">
      <c r="A879" s="261">
        <v>122902</v>
      </c>
      <c r="B879" s="261" t="s">
        <v>2945</v>
      </c>
      <c r="C879" s="261" t="s">
        <v>249</v>
      </c>
      <c r="D879" s="261" t="s">
        <v>380</v>
      </c>
      <c r="E879" s="261" t="s">
        <v>664</v>
      </c>
      <c r="F879" s="261">
        <v>35796</v>
      </c>
      <c r="H879" s="261" t="s">
        <v>665</v>
      </c>
      <c r="I879" s="261" t="s">
        <v>3767</v>
      </c>
      <c r="J879" s="261" t="s">
        <v>667</v>
      </c>
      <c r="K879" s="261">
        <v>2016</v>
      </c>
      <c r="L879" s="261" t="s">
        <v>638</v>
      </c>
      <c r="M879" s="261" t="s">
        <v>650</v>
      </c>
    </row>
    <row r="880" spans="1:20">
      <c r="A880" s="261">
        <v>122903</v>
      </c>
      <c r="B880" s="261" t="s">
        <v>2946</v>
      </c>
      <c r="C880" s="261" t="s">
        <v>183</v>
      </c>
      <c r="D880" s="261" t="s">
        <v>380</v>
      </c>
      <c r="E880" s="261" t="s">
        <v>664</v>
      </c>
      <c r="F880" s="261">
        <v>34319</v>
      </c>
      <c r="G880" s="261" t="s">
        <v>657</v>
      </c>
      <c r="H880" s="261" t="s">
        <v>665</v>
      </c>
      <c r="I880" s="261" t="s">
        <v>3767</v>
      </c>
      <c r="J880" s="261" t="s">
        <v>667</v>
      </c>
      <c r="K880" s="261">
        <v>2011</v>
      </c>
      <c r="L880" s="261" t="s">
        <v>657</v>
      </c>
      <c r="M880" s="261" t="s">
        <v>657</v>
      </c>
    </row>
    <row r="881" spans="1:13">
      <c r="A881" s="261">
        <v>122904</v>
      </c>
      <c r="B881" s="261" t="s">
        <v>2947</v>
      </c>
      <c r="C881" s="261" t="s">
        <v>88</v>
      </c>
      <c r="D881" s="261" t="s">
        <v>436</v>
      </c>
      <c r="E881" s="261" t="s">
        <v>664</v>
      </c>
      <c r="F881" s="261">
        <v>36161</v>
      </c>
      <c r="H881" s="261" t="s">
        <v>665</v>
      </c>
      <c r="I881" s="261" t="s">
        <v>3767</v>
      </c>
      <c r="J881" s="261" t="s">
        <v>667</v>
      </c>
      <c r="K881" s="261">
        <v>2017</v>
      </c>
      <c r="L881" s="261" t="s">
        <v>638</v>
      </c>
      <c r="M881" s="261" t="s">
        <v>638</v>
      </c>
    </row>
    <row r="882" spans="1:13">
      <c r="A882" s="261">
        <v>122905</v>
      </c>
      <c r="B882" s="261" t="s">
        <v>2948</v>
      </c>
      <c r="C882" s="261" t="s">
        <v>278</v>
      </c>
      <c r="D882" s="261" t="s">
        <v>2949</v>
      </c>
      <c r="E882" s="261" t="s">
        <v>664</v>
      </c>
      <c r="F882" s="261">
        <v>36044</v>
      </c>
      <c r="G882" s="261" t="s">
        <v>638</v>
      </c>
      <c r="H882" s="261" t="s">
        <v>665</v>
      </c>
      <c r="I882" s="261" t="s">
        <v>3767</v>
      </c>
      <c r="J882" s="261" t="s">
        <v>639</v>
      </c>
      <c r="K882" s="261">
        <v>2016</v>
      </c>
      <c r="L882" s="261" t="s">
        <v>650</v>
      </c>
      <c r="M882" s="261" t="s">
        <v>650</v>
      </c>
    </row>
    <row r="883" spans="1:13">
      <c r="A883" s="261">
        <v>122906</v>
      </c>
      <c r="B883" s="261" t="s">
        <v>2950</v>
      </c>
      <c r="C883" s="261" t="s">
        <v>103</v>
      </c>
      <c r="D883" s="261" t="s">
        <v>344</v>
      </c>
      <c r="E883" s="261" t="s">
        <v>664</v>
      </c>
      <c r="F883" s="261">
        <v>34700</v>
      </c>
      <c r="H883" s="261" t="s">
        <v>665</v>
      </c>
      <c r="I883" s="261" t="s">
        <v>3767</v>
      </c>
      <c r="J883" s="261" t="s">
        <v>667</v>
      </c>
      <c r="K883" s="261">
        <v>2012</v>
      </c>
      <c r="L883" s="261" t="s">
        <v>659</v>
      </c>
      <c r="M883" s="261" t="s">
        <v>659</v>
      </c>
    </row>
    <row r="884" spans="1:13">
      <c r="A884" s="261">
        <v>122907</v>
      </c>
      <c r="B884" s="261" t="s">
        <v>2951</v>
      </c>
      <c r="C884" s="261" t="s">
        <v>2952</v>
      </c>
      <c r="D884" s="261" t="s">
        <v>2953</v>
      </c>
      <c r="E884" s="261" t="s">
        <v>664</v>
      </c>
      <c r="F884" s="261">
        <v>31530</v>
      </c>
      <c r="G884" s="261" t="s">
        <v>783</v>
      </c>
      <c r="H884" s="261" t="s">
        <v>665</v>
      </c>
      <c r="I884" s="261" t="s">
        <v>3767</v>
      </c>
      <c r="J884" s="261" t="s">
        <v>639</v>
      </c>
      <c r="K884" s="261">
        <v>2004</v>
      </c>
      <c r="L884" s="261" t="s">
        <v>638</v>
      </c>
      <c r="M884" s="261" t="s">
        <v>652</v>
      </c>
    </row>
    <row r="885" spans="1:13">
      <c r="A885" s="261">
        <v>122908</v>
      </c>
      <c r="B885" s="261" t="s">
        <v>2954</v>
      </c>
      <c r="C885" s="261" t="s">
        <v>2955</v>
      </c>
      <c r="D885" s="261" t="s">
        <v>2956</v>
      </c>
      <c r="E885" s="261" t="s">
        <v>664</v>
      </c>
      <c r="F885" s="261">
        <v>34335</v>
      </c>
      <c r="H885" s="261" t="s">
        <v>665</v>
      </c>
      <c r="I885" s="261" t="s">
        <v>3767</v>
      </c>
      <c r="J885" s="261" t="s">
        <v>639</v>
      </c>
      <c r="K885" s="261">
        <v>2012</v>
      </c>
      <c r="L885" s="261" t="s">
        <v>649</v>
      </c>
      <c r="M885" s="261" t="s">
        <v>649</v>
      </c>
    </row>
    <row r="886" spans="1:13">
      <c r="A886" s="261">
        <v>122909</v>
      </c>
      <c r="B886" s="261" t="s">
        <v>2957</v>
      </c>
      <c r="C886" s="261" t="s">
        <v>84</v>
      </c>
      <c r="D886" s="261" t="s">
        <v>542</v>
      </c>
      <c r="E886" s="261" t="s">
        <v>664</v>
      </c>
      <c r="F886" s="261">
        <v>35065</v>
      </c>
      <c r="H886" s="261" t="s">
        <v>665</v>
      </c>
      <c r="I886" s="261" t="s">
        <v>3767</v>
      </c>
      <c r="J886" s="261" t="s">
        <v>639</v>
      </c>
      <c r="K886" s="261">
        <v>2014</v>
      </c>
      <c r="L886" s="261" t="s">
        <v>640</v>
      </c>
      <c r="M886" s="261" t="s">
        <v>640</v>
      </c>
    </row>
    <row r="887" spans="1:13">
      <c r="A887" s="261">
        <v>122910</v>
      </c>
      <c r="B887" s="261" t="s">
        <v>2958</v>
      </c>
      <c r="C887" s="261" t="s">
        <v>2959</v>
      </c>
      <c r="D887" s="261" t="s">
        <v>459</v>
      </c>
      <c r="E887" s="261" t="s">
        <v>664</v>
      </c>
      <c r="F887" s="261">
        <v>34717</v>
      </c>
      <c r="G887" s="261" t="s">
        <v>703</v>
      </c>
      <c r="H887" s="261" t="s">
        <v>665</v>
      </c>
      <c r="I887" s="261" t="s">
        <v>3767</v>
      </c>
      <c r="J887" s="261" t="s">
        <v>667</v>
      </c>
      <c r="K887" s="261">
        <v>2012</v>
      </c>
      <c r="L887" s="261" t="s">
        <v>640</v>
      </c>
      <c r="M887" s="261" t="s">
        <v>640</v>
      </c>
    </row>
    <row r="888" spans="1:13">
      <c r="A888" s="261">
        <v>122911</v>
      </c>
      <c r="B888" s="261" t="s">
        <v>2960</v>
      </c>
      <c r="C888" s="261" t="s">
        <v>900</v>
      </c>
      <c r="D888" s="261" t="s">
        <v>880</v>
      </c>
      <c r="E888" s="261" t="s">
        <v>664</v>
      </c>
      <c r="F888" s="261">
        <v>34700</v>
      </c>
      <c r="H888" s="261" t="s">
        <v>812</v>
      </c>
      <c r="I888" s="261" t="s">
        <v>3767</v>
      </c>
      <c r="J888" s="261" t="s">
        <v>667</v>
      </c>
      <c r="K888" s="261">
        <v>2012</v>
      </c>
      <c r="L888" s="261" t="s">
        <v>658</v>
      </c>
      <c r="M888" s="261" t="s">
        <v>612</v>
      </c>
    </row>
    <row r="889" spans="1:13">
      <c r="A889" s="261">
        <v>122912</v>
      </c>
      <c r="B889" s="261" t="s">
        <v>2961</v>
      </c>
      <c r="C889" s="261" t="s">
        <v>82</v>
      </c>
      <c r="D889" s="261" t="s">
        <v>919</v>
      </c>
      <c r="E889" s="261" t="s">
        <v>663</v>
      </c>
      <c r="F889" s="261">
        <v>33604</v>
      </c>
      <c r="G889" s="261" t="s">
        <v>3738</v>
      </c>
      <c r="H889" s="261" t="s">
        <v>665</v>
      </c>
      <c r="I889" s="261" t="s">
        <v>3767</v>
      </c>
      <c r="J889" s="261" t="s">
        <v>667</v>
      </c>
      <c r="K889" s="261">
        <v>2009</v>
      </c>
      <c r="L889" s="261" t="s">
        <v>640</v>
      </c>
      <c r="M889" s="261" t="s">
        <v>640</v>
      </c>
    </row>
    <row r="890" spans="1:13">
      <c r="A890" s="261">
        <v>122913</v>
      </c>
      <c r="B890" s="261" t="s">
        <v>2962</v>
      </c>
      <c r="C890" s="261" t="s">
        <v>907</v>
      </c>
      <c r="D890" s="261" t="s">
        <v>2963</v>
      </c>
      <c r="E890" s="261" t="s">
        <v>663</v>
      </c>
      <c r="F890" s="261">
        <v>35065</v>
      </c>
      <c r="G890" s="261" t="s">
        <v>733</v>
      </c>
      <c r="H890" s="261" t="s">
        <v>665</v>
      </c>
      <c r="I890" s="261" t="s">
        <v>3767</v>
      </c>
      <c r="J890" s="261" t="s">
        <v>639</v>
      </c>
      <c r="K890" s="261">
        <v>2013</v>
      </c>
      <c r="L890" s="261" t="s">
        <v>658</v>
      </c>
      <c r="M890" s="261" t="s">
        <v>658</v>
      </c>
    </row>
    <row r="891" spans="1:13">
      <c r="A891" s="261">
        <v>122914</v>
      </c>
      <c r="B891" s="261" t="s">
        <v>2964</v>
      </c>
      <c r="C891" s="261" t="s">
        <v>97</v>
      </c>
      <c r="D891" s="261" t="s">
        <v>2965</v>
      </c>
      <c r="E891" s="261" t="s">
        <v>663</v>
      </c>
      <c r="F891" s="261">
        <v>32143</v>
      </c>
      <c r="H891" s="261" t="s">
        <v>665</v>
      </c>
      <c r="I891" s="261" t="s">
        <v>3767</v>
      </c>
      <c r="J891" s="261" t="s">
        <v>667</v>
      </c>
      <c r="K891" s="261">
        <v>2007</v>
      </c>
      <c r="L891" s="261" t="s">
        <v>638</v>
      </c>
      <c r="M891" s="261" t="s">
        <v>638</v>
      </c>
    </row>
    <row r="892" spans="1:13">
      <c r="A892" s="261">
        <v>122915</v>
      </c>
      <c r="B892" s="261" t="s">
        <v>2966</v>
      </c>
      <c r="C892" s="261" t="s">
        <v>132</v>
      </c>
      <c r="D892" s="261" t="s">
        <v>274</v>
      </c>
      <c r="E892" s="261" t="s">
        <v>663</v>
      </c>
      <c r="F892" s="261">
        <v>35065</v>
      </c>
      <c r="H892" s="261" t="s">
        <v>812</v>
      </c>
      <c r="I892" s="261" t="s">
        <v>3767</v>
      </c>
      <c r="J892" s="261" t="s">
        <v>639</v>
      </c>
      <c r="K892" s="261">
        <v>2014</v>
      </c>
      <c r="L892" s="261" t="s">
        <v>640</v>
      </c>
      <c r="M892" s="261" t="s">
        <v>612</v>
      </c>
    </row>
    <row r="893" spans="1:13">
      <c r="A893" s="261">
        <v>122916</v>
      </c>
      <c r="B893" s="261" t="s">
        <v>2967</v>
      </c>
      <c r="C893" s="261" t="s">
        <v>132</v>
      </c>
      <c r="D893" s="261" t="s">
        <v>463</v>
      </c>
      <c r="E893" s="261" t="s">
        <v>663</v>
      </c>
      <c r="H893" s="261" t="s">
        <v>665</v>
      </c>
      <c r="I893" s="261" t="s">
        <v>3767</v>
      </c>
      <c r="J893" s="261" t="s">
        <v>639</v>
      </c>
      <c r="K893" s="261">
        <v>2003</v>
      </c>
      <c r="L893" s="261" t="s">
        <v>659</v>
      </c>
      <c r="M893" s="261" t="s">
        <v>659</v>
      </c>
    </row>
    <row r="894" spans="1:13">
      <c r="A894" s="261">
        <v>122917</v>
      </c>
      <c r="B894" s="261" t="s">
        <v>2968</v>
      </c>
      <c r="C894" s="261" t="s">
        <v>132</v>
      </c>
      <c r="D894" s="261" t="s">
        <v>962</v>
      </c>
      <c r="E894" s="261" t="s">
        <v>663</v>
      </c>
      <c r="F894" s="261">
        <v>36323</v>
      </c>
      <c r="G894" s="261" t="s">
        <v>3739</v>
      </c>
      <c r="H894" s="261" t="s">
        <v>665</v>
      </c>
      <c r="I894" s="261" t="s">
        <v>3767</v>
      </c>
      <c r="J894" s="261" t="s">
        <v>639</v>
      </c>
      <c r="K894" s="261">
        <v>2017</v>
      </c>
      <c r="L894" s="261" t="s">
        <v>638</v>
      </c>
      <c r="M894" s="261" t="s">
        <v>658</v>
      </c>
    </row>
    <row r="895" spans="1:13">
      <c r="A895" s="261">
        <v>122918</v>
      </c>
      <c r="B895" s="261" t="s">
        <v>2969</v>
      </c>
      <c r="C895" s="261" t="s">
        <v>2970</v>
      </c>
      <c r="D895" s="261" t="s">
        <v>399</v>
      </c>
      <c r="E895" s="261" t="s">
        <v>663</v>
      </c>
      <c r="F895" s="261">
        <v>32143</v>
      </c>
      <c r="H895" s="261" t="s">
        <v>665</v>
      </c>
      <c r="I895" s="261" t="s">
        <v>3767</v>
      </c>
      <c r="J895" s="261" t="s">
        <v>639</v>
      </c>
      <c r="K895" s="261">
        <v>2007</v>
      </c>
      <c r="L895" s="261" t="s">
        <v>649</v>
      </c>
      <c r="M895" s="261" t="s">
        <v>649</v>
      </c>
    </row>
    <row r="896" spans="1:13">
      <c r="A896" s="261">
        <v>122919</v>
      </c>
      <c r="B896" s="261" t="s">
        <v>2971</v>
      </c>
      <c r="C896" s="261" t="s">
        <v>190</v>
      </c>
      <c r="D896" s="261" t="s">
        <v>395</v>
      </c>
      <c r="E896" s="261" t="s">
        <v>663</v>
      </c>
      <c r="F896" s="261">
        <v>32874</v>
      </c>
      <c r="G896" s="261" t="s">
        <v>3740</v>
      </c>
      <c r="H896" s="261" t="s">
        <v>665</v>
      </c>
      <c r="I896" s="261" t="s">
        <v>3767</v>
      </c>
      <c r="J896" s="261" t="s">
        <v>667</v>
      </c>
      <c r="K896" s="261">
        <v>2008</v>
      </c>
      <c r="L896" s="261" t="s">
        <v>657</v>
      </c>
      <c r="M896" s="261" t="s">
        <v>657</v>
      </c>
    </row>
    <row r="897" spans="1:13">
      <c r="A897" s="261">
        <v>122920</v>
      </c>
      <c r="B897" s="261" t="s">
        <v>2972</v>
      </c>
      <c r="C897" s="261" t="s">
        <v>84</v>
      </c>
      <c r="D897" s="261" t="s">
        <v>522</v>
      </c>
      <c r="E897" s="261" t="s">
        <v>663</v>
      </c>
      <c r="F897" s="261">
        <v>32143</v>
      </c>
      <c r="H897" s="261" t="s">
        <v>665</v>
      </c>
      <c r="I897" s="261" t="s">
        <v>3767</v>
      </c>
      <c r="J897" s="261" t="s">
        <v>639</v>
      </c>
      <c r="K897" s="261">
        <v>2006</v>
      </c>
      <c r="L897" s="261" t="s">
        <v>650</v>
      </c>
      <c r="M897" s="261" t="s">
        <v>650</v>
      </c>
    </row>
    <row r="898" spans="1:13">
      <c r="A898" s="261">
        <v>122921</v>
      </c>
      <c r="B898" s="261" t="s">
        <v>2973</v>
      </c>
      <c r="C898" s="261" t="s">
        <v>213</v>
      </c>
      <c r="D898" s="261" t="s">
        <v>363</v>
      </c>
      <c r="E898" s="261" t="s">
        <v>663</v>
      </c>
      <c r="F898" s="261">
        <v>36161</v>
      </c>
      <c r="H898" s="261" t="s">
        <v>665</v>
      </c>
      <c r="I898" s="261" t="s">
        <v>3767</v>
      </c>
      <c r="J898" s="261" t="s">
        <v>639</v>
      </c>
      <c r="K898" s="261">
        <v>2017</v>
      </c>
      <c r="L898" s="261" t="s">
        <v>638</v>
      </c>
      <c r="M898" s="261" t="s">
        <v>638</v>
      </c>
    </row>
    <row r="899" spans="1:13">
      <c r="A899" s="261">
        <v>122922</v>
      </c>
      <c r="B899" s="261" t="s">
        <v>2974</v>
      </c>
      <c r="C899" s="261" t="s">
        <v>85</v>
      </c>
      <c r="D899" s="261" t="s">
        <v>875</v>
      </c>
      <c r="E899" s="261" t="s">
        <v>663</v>
      </c>
      <c r="H899" s="261" t="s">
        <v>665</v>
      </c>
      <c r="I899" s="261" t="s">
        <v>3767</v>
      </c>
      <c r="J899" s="261" t="s">
        <v>639</v>
      </c>
      <c r="K899" s="261">
        <v>2004</v>
      </c>
      <c r="L899" s="261" t="s">
        <v>640</v>
      </c>
      <c r="M899" s="261" t="s">
        <v>640</v>
      </c>
    </row>
    <row r="900" spans="1:13">
      <c r="A900" s="261">
        <v>122923</v>
      </c>
      <c r="B900" s="261" t="s">
        <v>2975</v>
      </c>
      <c r="C900" s="261" t="s">
        <v>82</v>
      </c>
      <c r="D900" s="261" t="s">
        <v>1893</v>
      </c>
      <c r="E900" s="261" t="s">
        <v>663</v>
      </c>
      <c r="H900" s="261" t="s">
        <v>665</v>
      </c>
      <c r="I900" s="261" t="s">
        <v>3767</v>
      </c>
      <c r="J900" s="261" t="s">
        <v>667</v>
      </c>
      <c r="K900" s="261">
        <v>2010</v>
      </c>
      <c r="L900" s="261" t="s">
        <v>638</v>
      </c>
      <c r="M900" s="261" t="s">
        <v>649</v>
      </c>
    </row>
    <row r="901" spans="1:13">
      <c r="A901" s="261">
        <v>122924</v>
      </c>
      <c r="B901" s="261" t="s">
        <v>2976</v>
      </c>
      <c r="C901" s="261" t="s">
        <v>255</v>
      </c>
      <c r="D901" s="261" t="s">
        <v>525</v>
      </c>
      <c r="E901" s="261" t="s">
        <v>663</v>
      </c>
      <c r="F901" s="261">
        <v>36161</v>
      </c>
      <c r="H901" s="261" t="s">
        <v>665</v>
      </c>
      <c r="I901" s="261" t="s">
        <v>3767</v>
      </c>
      <c r="J901" s="261" t="s">
        <v>667</v>
      </c>
      <c r="K901" s="261">
        <v>2017</v>
      </c>
      <c r="L901" s="261" t="s">
        <v>638</v>
      </c>
      <c r="M901" s="261" t="s">
        <v>638</v>
      </c>
    </row>
    <row r="902" spans="1:13">
      <c r="A902" s="261">
        <v>122925</v>
      </c>
      <c r="B902" s="261" t="s">
        <v>2977</v>
      </c>
      <c r="C902" s="261" t="s">
        <v>2978</v>
      </c>
      <c r="D902" s="261" t="s">
        <v>2979</v>
      </c>
      <c r="E902" s="261" t="s">
        <v>663</v>
      </c>
      <c r="F902" s="261">
        <v>35431</v>
      </c>
      <c r="H902" s="261" t="s">
        <v>665</v>
      </c>
      <c r="I902" s="261" t="s">
        <v>3767</v>
      </c>
      <c r="J902" s="261" t="s">
        <v>639</v>
      </c>
      <c r="K902" s="261">
        <v>2015</v>
      </c>
      <c r="L902" s="261" t="s">
        <v>649</v>
      </c>
      <c r="M902" s="261" t="s">
        <v>649</v>
      </c>
    </row>
    <row r="903" spans="1:13">
      <c r="A903" s="261">
        <v>122926</v>
      </c>
      <c r="B903" s="261" t="s">
        <v>2980</v>
      </c>
      <c r="C903" s="261" t="s">
        <v>185</v>
      </c>
      <c r="D903" s="261" t="s">
        <v>366</v>
      </c>
      <c r="E903" s="261" t="s">
        <v>663</v>
      </c>
      <c r="F903" s="261">
        <v>36340</v>
      </c>
      <c r="G903" s="261" t="s">
        <v>638</v>
      </c>
      <c r="H903" s="261" t="s">
        <v>665</v>
      </c>
      <c r="I903" s="261" t="s">
        <v>3767</v>
      </c>
      <c r="J903" s="261" t="s">
        <v>639</v>
      </c>
      <c r="K903" s="261">
        <v>2017</v>
      </c>
      <c r="L903" s="261" t="s">
        <v>638</v>
      </c>
      <c r="M903" s="261" t="s">
        <v>658</v>
      </c>
    </row>
    <row r="904" spans="1:13">
      <c r="A904" s="261">
        <v>122927</v>
      </c>
      <c r="B904" s="261" t="s">
        <v>2981</v>
      </c>
      <c r="C904" s="261" t="s">
        <v>2982</v>
      </c>
      <c r="D904" s="261" t="s">
        <v>859</v>
      </c>
      <c r="E904" s="261" t="s">
        <v>663</v>
      </c>
      <c r="H904" s="261" t="s">
        <v>665</v>
      </c>
      <c r="I904" s="261" t="s">
        <v>3767</v>
      </c>
      <c r="J904" s="261" t="s">
        <v>667</v>
      </c>
      <c r="K904" s="261">
        <v>2008</v>
      </c>
      <c r="L904" s="261" t="s">
        <v>638</v>
      </c>
      <c r="M904" s="261" t="s">
        <v>659</v>
      </c>
    </row>
    <row r="905" spans="1:13">
      <c r="A905" s="261">
        <v>122928</v>
      </c>
      <c r="B905" s="261" t="s">
        <v>2983</v>
      </c>
      <c r="C905" s="261" t="s">
        <v>2984</v>
      </c>
      <c r="D905" s="261" t="s">
        <v>375</v>
      </c>
      <c r="E905" s="261" t="s">
        <v>663</v>
      </c>
      <c r="F905" s="261">
        <v>36526</v>
      </c>
      <c r="H905" s="261" t="s">
        <v>665</v>
      </c>
      <c r="I905" s="261" t="s">
        <v>3767</v>
      </c>
      <c r="J905" s="261" t="s">
        <v>639</v>
      </c>
      <c r="K905" s="261">
        <v>2017</v>
      </c>
      <c r="L905" s="261" t="s">
        <v>638</v>
      </c>
      <c r="M905" s="261" t="s">
        <v>638</v>
      </c>
    </row>
    <row r="906" spans="1:13">
      <c r="A906" s="261">
        <v>122929</v>
      </c>
      <c r="B906" s="261" t="s">
        <v>2985</v>
      </c>
      <c r="C906" s="261" t="s">
        <v>84</v>
      </c>
      <c r="D906" s="261" t="s">
        <v>374</v>
      </c>
      <c r="E906" s="261" t="s">
        <v>663</v>
      </c>
      <c r="H906" s="261" t="s">
        <v>665</v>
      </c>
      <c r="I906" s="261" t="s">
        <v>3767</v>
      </c>
      <c r="J906" s="261" t="s">
        <v>667</v>
      </c>
      <c r="K906" s="261">
        <v>2018</v>
      </c>
      <c r="L906" s="261" t="s">
        <v>659</v>
      </c>
      <c r="M906" s="261" t="s">
        <v>640</v>
      </c>
    </row>
    <row r="907" spans="1:13">
      <c r="A907" s="261">
        <v>122930</v>
      </c>
      <c r="B907" s="261" t="s">
        <v>2986</v>
      </c>
      <c r="C907" s="261" t="s">
        <v>168</v>
      </c>
      <c r="D907" s="261" t="s">
        <v>523</v>
      </c>
      <c r="E907" s="261" t="s">
        <v>664</v>
      </c>
      <c r="H907" s="261" t="s">
        <v>665</v>
      </c>
      <c r="I907" s="261" t="s">
        <v>3767</v>
      </c>
      <c r="J907" s="261" t="s">
        <v>639</v>
      </c>
      <c r="K907" s="261">
        <v>2003</v>
      </c>
      <c r="L907" s="261" t="s">
        <v>657</v>
      </c>
      <c r="M907" s="261" t="s">
        <v>657</v>
      </c>
    </row>
    <row r="908" spans="1:13">
      <c r="A908" s="261">
        <v>122931</v>
      </c>
      <c r="B908" s="261" t="s">
        <v>2987</v>
      </c>
      <c r="C908" s="261" t="s">
        <v>124</v>
      </c>
      <c r="D908" s="261" t="s">
        <v>1893</v>
      </c>
      <c r="E908" s="261" t="s">
        <v>664</v>
      </c>
      <c r="F908" s="261">
        <v>34911</v>
      </c>
      <c r="G908" s="261" t="s">
        <v>775</v>
      </c>
      <c r="H908" s="261" t="s">
        <v>665</v>
      </c>
      <c r="I908" s="261" t="s">
        <v>3767</v>
      </c>
      <c r="J908" s="261" t="s">
        <v>667</v>
      </c>
      <c r="K908" s="261">
        <v>2014</v>
      </c>
      <c r="L908" s="261" t="s">
        <v>658</v>
      </c>
      <c r="M908" s="261" t="s">
        <v>653</v>
      </c>
    </row>
    <row r="909" spans="1:13">
      <c r="A909" s="261">
        <v>122932</v>
      </c>
      <c r="B909" s="261" t="s">
        <v>2988</v>
      </c>
      <c r="C909" s="261" t="s">
        <v>158</v>
      </c>
      <c r="D909" s="261" t="s">
        <v>2989</v>
      </c>
      <c r="E909" s="261" t="s">
        <v>664</v>
      </c>
      <c r="F909" s="261">
        <v>34340</v>
      </c>
      <c r="G909" s="261" t="s">
        <v>698</v>
      </c>
      <c r="H909" s="261" t="s">
        <v>665</v>
      </c>
      <c r="I909" s="261" t="s">
        <v>3767</v>
      </c>
      <c r="J909" s="261" t="s">
        <v>639</v>
      </c>
      <c r="K909" s="261">
        <v>2011</v>
      </c>
      <c r="L909" s="261" t="s">
        <v>638</v>
      </c>
      <c r="M909" s="261" t="s">
        <v>640</v>
      </c>
    </row>
    <row r="910" spans="1:13">
      <c r="A910" s="261">
        <v>122933</v>
      </c>
      <c r="B910" s="261" t="s">
        <v>2990</v>
      </c>
      <c r="C910" s="261" t="s">
        <v>197</v>
      </c>
      <c r="D910" s="261" t="s">
        <v>380</v>
      </c>
      <c r="E910" s="261" t="s">
        <v>664</v>
      </c>
      <c r="F910" s="261">
        <v>34882</v>
      </c>
      <c r="G910" s="261" t="s">
        <v>638</v>
      </c>
      <c r="H910" s="261" t="s">
        <v>665</v>
      </c>
      <c r="I910" s="261" t="s">
        <v>3767</v>
      </c>
      <c r="J910" s="261" t="s">
        <v>667</v>
      </c>
      <c r="K910" s="261">
        <v>2013</v>
      </c>
      <c r="L910" s="261" t="s">
        <v>638</v>
      </c>
      <c r="M910" s="261" t="s">
        <v>638</v>
      </c>
    </row>
    <row r="911" spans="1:13">
      <c r="A911" s="261">
        <v>122934</v>
      </c>
      <c r="B911" s="261" t="s">
        <v>2991</v>
      </c>
      <c r="C911" s="261" t="s">
        <v>868</v>
      </c>
      <c r="D911" s="261" t="s">
        <v>898</v>
      </c>
      <c r="E911" s="261" t="s">
        <v>664</v>
      </c>
      <c r="H911" s="261" t="s">
        <v>665</v>
      </c>
      <c r="I911" s="261" t="s">
        <v>3767</v>
      </c>
      <c r="J911" s="261" t="s">
        <v>667</v>
      </c>
      <c r="K911" s="261">
        <v>2002</v>
      </c>
      <c r="L911" s="261" t="s">
        <v>640</v>
      </c>
      <c r="M911" s="261" t="s">
        <v>640</v>
      </c>
    </row>
    <row r="912" spans="1:13">
      <c r="A912" s="261">
        <v>122935</v>
      </c>
      <c r="B912" s="261" t="s">
        <v>2992</v>
      </c>
      <c r="C912" s="261" t="s">
        <v>1757</v>
      </c>
      <c r="D912" s="261" t="s">
        <v>584</v>
      </c>
      <c r="E912" s="261" t="s">
        <v>664</v>
      </c>
      <c r="F912" s="261">
        <v>29808</v>
      </c>
      <c r="G912" s="261" t="s">
        <v>3741</v>
      </c>
      <c r="H912" s="261" t="s">
        <v>665</v>
      </c>
      <c r="I912" s="261" t="s">
        <v>3767</v>
      </c>
      <c r="J912" s="261" t="s">
        <v>639</v>
      </c>
      <c r="K912" s="261">
        <v>2000</v>
      </c>
      <c r="L912" s="261" t="s">
        <v>657</v>
      </c>
      <c r="M912" s="261" t="s">
        <v>657</v>
      </c>
    </row>
    <row r="913" spans="1:13">
      <c r="A913" s="261">
        <v>122936</v>
      </c>
      <c r="B913" s="261" t="s">
        <v>2993</v>
      </c>
      <c r="C913" s="261" t="s">
        <v>2994</v>
      </c>
      <c r="D913" s="261" t="s">
        <v>846</v>
      </c>
      <c r="E913" s="261" t="s">
        <v>664</v>
      </c>
      <c r="F913" s="261">
        <v>28491</v>
      </c>
      <c r="H913" s="261" t="s">
        <v>665</v>
      </c>
      <c r="I913" s="261" t="s">
        <v>3767</v>
      </c>
      <c r="J913" s="261" t="s">
        <v>667</v>
      </c>
      <c r="K913" s="261">
        <v>1997</v>
      </c>
      <c r="L913" s="261" t="s">
        <v>661</v>
      </c>
      <c r="M913" s="261" t="s">
        <v>661</v>
      </c>
    </row>
    <row r="914" spans="1:13">
      <c r="A914" s="261">
        <v>122937</v>
      </c>
      <c r="B914" s="261" t="s">
        <v>2995</v>
      </c>
      <c r="C914" s="261" t="s">
        <v>88</v>
      </c>
      <c r="D914" s="261" t="s">
        <v>418</v>
      </c>
      <c r="E914" s="261" t="s">
        <v>663</v>
      </c>
      <c r="F914" s="261">
        <v>36385</v>
      </c>
      <c r="G914" s="261" t="s">
        <v>712</v>
      </c>
      <c r="H914" s="261" t="s">
        <v>665</v>
      </c>
      <c r="I914" s="261" t="s">
        <v>3767</v>
      </c>
      <c r="J914" s="261" t="s">
        <v>639</v>
      </c>
      <c r="K914" s="261">
        <v>2017</v>
      </c>
      <c r="L914" s="261" t="s">
        <v>813</v>
      </c>
      <c r="M914" s="261" t="s">
        <v>640</v>
      </c>
    </row>
    <row r="915" spans="1:13">
      <c r="A915" s="261">
        <v>122938</v>
      </c>
      <c r="B915" s="261" t="s">
        <v>2996</v>
      </c>
      <c r="C915" s="261" t="s">
        <v>112</v>
      </c>
      <c r="D915" s="261" t="s">
        <v>2944</v>
      </c>
      <c r="E915" s="261" t="s">
        <v>663</v>
      </c>
      <c r="F915" s="261">
        <v>35065</v>
      </c>
      <c r="H915" s="261" t="s">
        <v>665</v>
      </c>
      <c r="I915" s="261" t="s">
        <v>3767</v>
      </c>
      <c r="J915" s="261" t="s">
        <v>639</v>
      </c>
      <c r="K915" s="261">
        <v>2013</v>
      </c>
      <c r="L915" s="261" t="s">
        <v>659</v>
      </c>
      <c r="M915" s="261" t="s">
        <v>658</v>
      </c>
    </row>
    <row r="916" spans="1:13">
      <c r="A916" s="261">
        <v>122939</v>
      </c>
      <c r="B916" s="261" t="s">
        <v>2997</v>
      </c>
      <c r="C916" s="261" t="s">
        <v>222</v>
      </c>
      <c r="D916" s="261" t="s">
        <v>342</v>
      </c>
      <c r="E916" s="261" t="s">
        <v>663</v>
      </c>
      <c r="F916" s="261">
        <v>35071</v>
      </c>
      <c r="G916" s="261" t="s">
        <v>638</v>
      </c>
      <c r="H916" s="261" t="s">
        <v>665</v>
      </c>
      <c r="I916" s="261" t="s">
        <v>3767</v>
      </c>
      <c r="J916" s="261" t="s">
        <v>667</v>
      </c>
      <c r="K916" s="261">
        <v>2016</v>
      </c>
      <c r="L916" s="261" t="s">
        <v>638</v>
      </c>
      <c r="M916" s="261" t="s">
        <v>638</v>
      </c>
    </row>
    <row r="917" spans="1:13">
      <c r="A917" s="261">
        <v>122940</v>
      </c>
      <c r="B917" s="261" t="s">
        <v>2998</v>
      </c>
      <c r="C917" s="261" t="s">
        <v>118</v>
      </c>
      <c r="D917" s="261" t="s">
        <v>402</v>
      </c>
      <c r="E917" s="261" t="s">
        <v>664</v>
      </c>
      <c r="F917" s="261">
        <v>27936</v>
      </c>
      <c r="G917" s="261" t="s">
        <v>3707</v>
      </c>
      <c r="H917" s="261" t="s">
        <v>812</v>
      </c>
      <c r="I917" s="261" t="s">
        <v>3767</v>
      </c>
      <c r="J917" s="261" t="s">
        <v>667</v>
      </c>
      <c r="K917" s="261">
        <v>2009</v>
      </c>
      <c r="L917" s="261" t="s">
        <v>638</v>
      </c>
      <c r="M917" s="261" t="s">
        <v>612</v>
      </c>
    </row>
    <row r="918" spans="1:13">
      <c r="A918" s="261">
        <v>122941</v>
      </c>
      <c r="B918" s="261" t="s">
        <v>2999</v>
      </c>
      <c r="C918" s="261" t="s">
        <v>84</v>
      </c>
      <c r="D918" s="261" t="s">
        <v>366</v>
      </c>
      <c r="E918" s="261" t="s">
        <v>664</v>
      </c>
      <c r="F918" s="261">
        <v>35065</v>
      </c>
      <c r="H918" s="261" t="s">
        <v>665</v>
      </c>
      <c r="I918" s="261" t="s">
        <v>3767</v>
      </c>
      <c r="J918" s="261" t="s">
        <v>667</v>
      </c>
      <c r="K918" s="261">
        <v>2013</v>
      </c>
      <c r="L918" s="261" t="s">
        <v>659</v>
      </c>
      <c r="M918" s="261" t="s">
        <v>659</v>
      </c>
    </row>
    <row r="919" spans="1:13">
      <c r="A919" s="261">
        <v>122942</v>
      </c>
      <c r="B919" s="261" t="s">
        <v>3000</v>
      </c>
      <c r="C919" s="261" t="s">
        <v>218</v>
      </c>
      <c r="D919" s="261" t="s">
        <v>527</v>
      </c>
      <c r="E919" s="261" t="s">
        <v>664</v>
      </c>
      <c r="F919" s="261">
        <v>33970</v>
      </c>
      <c r="H919" s="261" t="s">
        <v>665</v>
      </c>
      <c r="I919" s="261" t="s">
        <v>3767</v>
      </c>
      <c r="J919" s="261" t="s">
        <v>667</v>
      </c>
      <c r="K919" s="261">
        <v>2014</v>
      </c>
      <c r="L919" s="261" t="s">
        <v>657</v>
      </c>
      <c r="M919" s="261" t="s">
        <v>657</v>
      </c>
    </row>
    <row r="920" spans="1:13">
      <c r="A920" s="261">
        <v>122943</v>
      </c>
      <c r="B920" s="261" t="s">
        <v>3001</v>
      </c>
      <c r="C920" s="261" t="s">
        <v>285</v>
      </c>
      <c r="D920" s="261" t="s">
        <v>3002</v>
      </c>
      <c r="E920" s="261" t="s">
        <v>664</v>
      </c>
      <c r="F920" s="261">
        <v>31413</v>
      </c>
      <c r="H920" s="261" t="s">
        <v>665</v>
      </c>
      <c r="I920" s="261" t="s">
        <v>3767</v>
      </c>
      <c r="J920" s="261" t="s">
        <v>667</v>
      </c>
      <c r="K920" s="261">
        <v>2008</v>
      </c>
      <c r="L920" s="261" t="s">
        <v>658</v>
      </c>
      <c r="M920" s="261" t="s">
        <v>658</v>
      </c>
    </row>
    <row r="921" spans="1:13">
      <c r="A921" s="261">
        <v>122944</v>
      </c>
      <c r="B921" s="261" t="s">
        <v>3003</v>
      </c>
      <c r="C921" s="261" t="s">
        <v>260</v>
      </c>
      <c r="D921" s="261" t="s">
        <v>1004</v>
      </c>
      <c r="E921" s="261" t="s">
        <v>664</v>
      </c>
      <c r="F921" s="261">
        <v>34550</v>
      </c>
      <c r="G921" s="261" t="s">
        <v>638</v>
      </c>
      <c r="H921" s="261" t="s">
        <v>665</v>
      </c>
      <c r="I921" s="261" t="s">
        <v>3767</v>
      </c>
      <c r="J921" s="261" t="s">
        <v>667</v>
      </c>
      <c r="K921" s="261">
        <v>2017</v>
      </c>
      <c r="L921" s="261" t="s">
        <v>638</v>
      </c>
      <c r="M921" s="261" t="s">
        <v>650</v>
      </c>
    </row>
    <row r="922" spans="1:13">
      <c r="A922" s="261">
        <v>122945</v>
      </c>
      <c r="B922" s="261" t="s">
        <v>3004</v>
      </c>
      <c r="C922" s="261" t="s">
        <v>147</v>
      </c>
      <c r="D922" s="261" t="s">
        <v>2708</v>
      </c>
      <c r="E922" s="261" t="s">
        <v>664</v>
      </c>
      <c r="F922" s="261">
        <v>36402</v>
      </c>
      <c r="G922" s="261" t="s">
        <v>3742</v>
      </c>
      <c r="H922" s="261" t="s">
        <v>665</v>
      </c>
      <c r="I922" s="261" t="s">
        <v>3767</v>
      </c>
      <c r="J922" s="261" t="s">
        <v>639</v>
      </c>
      <c r="K922" s="261">
        <v>2017</v>
      </c>
      <c r="L922" s="261" t="s">
        <v>657</v>
      </c>
      <c r="M922" s="261" t="s">
        <v>657</v>
      </c>
    </row>
    <row r="923" spans="1:13">
      <c r="A923" s="261">
        <v>122946</v>
      </c>
      <c r="B923" s="261" t="s">
        <v>3005</v>
      </c>
      <c r="C923" s="261" t="s">
        <v>147</v>
      </c>
      <c r="D923" s="261" t="s">
        <v>3006</v>
      </c>
      <c r="E923" s="261" t="s">
        <v>664</v>
      </c>
      <c r="F923" s="261">
        <v>35504</v>
      </c>
      <c r="G923" s="261" t="s">
        <v>638</v>
      </c>
      <c r="H923" s="261" t="s">
        <v>665</v>
      </c>
      <c r="I923" s="261" t="s">
        <v>3767</v>
      </c>
      <c r="J923" s="261" t="s">
        <v>639</v>
      </c>
      <c r="K923" s="261">
        <v>2015</v>
      </c>
      <c r="L923" s="261" t="s">
        <v>638</v>
      </c>
      <c r="M923" s="261" t="s">
        <v>653</v>
      </c>
    </row>
    <row r="924" spans="1:13">
      <c r="A924" s="261">
        <v>122947</v>
      </c>
      <c r="B924" s="261" t="s">
        <v>3007</v>
      </c>
      <c r="C924" s="261" t="s">
        <v>91</v>
      </c>
      <c r="D924" s="261" t="s">
        <v>384</v>
      </c>
      <c r="E924" s="261" t="s">
        <v>664</v>
      </c>
      <c r="F924" s="261">
        <v>33604</v>
      </c>
      <c r="G924" s="261" t="s">
        <v>638</v>
      </c>
      <c r="H924" s="261" t="s">
        <v>665</v>
      </c>
      <c r="I924" s="261" t="s">
        <v>3767</v>
      </c>
      <c r="J924" s="261" t="s">
        <v>639</v>
      </c>
      <c r="K924" s="261">
        <v>2010</v>
      </c>
      <c r="L924" s="261" t="s">
        <v>638</v>
      </c>
      <c r="M924" s="261" t="s">
        <v>638</v>
      </c>
    </row>
    <row r="925" spans="1:13">
      <c r="A925" s="261">
        <v>122948</v>
      </c>
      <c r="B925" s="261" t="s">
        <v>3008</v>
      </c>
      <c r="C925" s="261" t="s">
        <v>86</v>
      </c>
      <c r="D925" s="261" t="s">
        <v>848</v>
      </c>
      <c r="E925" s="261" t="s">
        <v>663</v>
      </c>
      <c r="F925" s="261">
        <v>34700</v>
      </c>
      <c r="H925" s="261" t="s">
        <v>812</v>
      </c>
      <c r="I925" s="261" t="s">
        <v>3767</v>
      </c>
      <c r="J925" s="261" t="s">
        <v>667</v>
      </c>
      <c r="K925" s="261">
        <v>2013</v>
      </c>
      <c r="L925" s="261" t="s">
        <v>640</v>
      </c>
      <c r="M925" s="261" t="s">
        <v>612</v>
      </c>
    </row>
    <row r="926" spans="1:13">
      <c r="A926" s="261">
        <v>122949</v>
      </c>
      <c r="B926" s="261" t="s">
        <v>3009</v>
      </c>
      <c r="C926" s="261" t="s">
        <v>132</v>
      </c>
      <c r="D926" s="261" t="s">
        <v>3010</v>
      </c>
      <c r="E926" s="261" t="s">
        <v>663</v>
      </c>
      <c r="F926" s="261">
        <v>32375</v>
      </c>
      <c r="G926" s="261" t="s">
        <v>652</v>
      </c>
      <c r="H926" s="261" t="s">
        <v>665</v>
      </c>
      <c r="I926" s="261" t="s">
        <v>3767</v>
      </c>
      <c r="J926" s="261" t="s">
        <v>639</v>
      </c>
      <c r="K926" s="261">
        <v>2006</v>
      </c>
      <c r="L926" s="261" t="s">
        <v>652</v>
      </c>
      <c r="M926" s="261" t="s">
        <v>652</v>
      </c>
    </row>
    <row r="927" spans="1:13">
      <c r="A927" s="261">
        <v>122950</v>
      </c>
      <c r="B927" s="261" t="s">
        <v>3011</v>
      </c>
      <c r="C927" s="261" t="s">
        <v>140</v>
      </c>
      <c r="D927" s="261" t="s">
        <v>301</v>
      </c>
      <c r="E927" s="261" t="s">
        <v>663</v>
      </c>
      <c r="F927" s="261">
        <v>35431</v>
      </c>
      <c r="H927" s="261" t="s">
        <v>665</v>
      </c>
      <c r="I927" s="261" t="s">
        <v>3767</v>
      </c>
      <c r="J927" s="261" t="s">
        <v>639</v>
      </c>
      <c r="K927" s="261">
        <v>2015</v>
      </c>
      <c r="L927" s="261" t="s">
        <v>638</v>
      </c>
      <c r="M927" s="261" t="s">
        <v>650</v>
      </c>
    </row>
    <row r="928" spans="1:13">
      <c r="A928" s="261">
        <v>122951</v>
      </c>
      <c r="B928" s="261" t="s">
        <v>3012</v>
      </c>
      <c r="C928" s="261" t="s">
        <v>236</v>
      </c>
      <c r="D928" s="261" t="s">
        <v>414</v>
      </c>
      <c r="E928" s="261" t="s">
        <v>663</v>
      </c>
      <c r="F928" s="261">
        <v>36740</v>
      </c>
      <c r="G928" s="261" t="s">
        <v>3601</v>
      </c>
      <c r="H928" s="261" t="s">
        <v>665</v>
      </c>
      <c r="I928" s="261" t="s">
        <v>3767</v>
      </c>
      <c r="J928" s="261" t="s">
        <v>667</v>
      </c>
      <c r="K928" s="261">
        <v>2018</v>
      </c>
      <c r="L928" s="261" t="s">
        <v>649</v>
      </c>
      <c r="M928" s="261" t="s">
        <v>649</v>
      </c>
    </row>
    <row r="929" spans="1:13">
      <c r="A929" s="261">
        <v>122952</v>
      </c>
      <c r="B929" s="261" t="s">
        <v>3013</v>
      </c>
      <c r="C929" s="261" t="s">
        <v>117</v>
      </c>
      <c r="D929" s="261" t="s">
        <v>3014</v>
      </c>
      <c r="E929" s="261" t="s">
        <v>663</v>
      </c>
      <c r="F929" s="261">
        <v>36275</v>
      </c>
      <c r="G929" s="261" t="s">
        <v>3743</v>
      </c>
      <c r="H929" s="261" t="s">
        <v>665</v>
      </c>
      <c r="I929" s="261" t="s">
        <v>3767</v>
      </c>
      <c r="J929" s="261" t="s">
        <v>639</v>
      </c>
      <c r="K929" s="261">
        <v>2017</v>
      </c>
      <c r="L929" s="261" t="s">
        <v>638</v>
      </c>
      <c r="M929" s="261" t="s">
        <v>649</v>
      </c>
    </row>
    <row r="930" spans="1:13">
      <c r="A930" s="261">
        <v>122953</v>
      </c>
      <c r="B930" s="261" t="s">
        <v>3015</v>
      </c>
      <c r="C930" s="261" t="s">
        <v>113</v>
      </c>
      <c r="D930" s="261" t="s">
        <v>342</v>
      </c>
      <c r="E930" s="261" t="s">
        <v>663</v>
      </c>
      <c r="F930" s="261">
        <v>36161</v>
      </c>
      <c r="G930" s="261" t="s">
        <v>3657</v>
      </c>
      <c r="H930" s="261" t="s">
        <v>665</v>
      </c>
      <c r="I930" s="261" t="s">
        <v>3767</v>
      </c>
      <c r="J930" s="261" t="s">
        <v>639</v>
      </c>
      <c r="K930" s="261">
        <v>2016</v>
      </c>
      <c r="L930" s="261" t="s">
        <v>640</v>
      </c>
      <c r="M930" s="261" t="s">
        <v>640</v>
      </c>
    </row>
    <row r="931" spans="1:13">
      <c r="A931" s="261">
        <v>122954</v>
      </c>
      <c r="B931" s="261" t="s">
        <v>3016</v>
      </c>
      <c r="C931" s="261" t="s">
        <v>132</v>
      </c>
      <c r="D931" s="261" t="s">
        <v>402</v>
      </c>
      <c r="E931" s="261" t="s">
        <v>663</v>
      </c>
      <c r="F931" s="261">
        <v>35796</v>
      </c>
      <c r="H931" s="261" t="s">
        <v>665</v>
      </c>
      <c r="I931" s="261" t="s">
        <v>3767</v>
      </c>
      <c r="J931" s="261" t="s">
        <v>639</v>
      </c>
      <c r="K931" s="261">
        <v>2017</v>
      </c>
      <c r="L931" s="261" t="s">
        <v>640</v>
      </c>
      <c r="M931" s="261" t="s">
        <v>640</v>
      </c>
    </row>
    <row r="932" spans="1:13">
      <c r="A932" s="261">
        <v>122955</v>
      </c>
      <c r="B932" s="261" t="s">
        <v>3017</v>
      </c>
      <c r="C932" s="261" t="s">
        <v>980</v>
      </c>
      <c r="D932" s="261" t="s">
        <v>353</v>
      </c>
      <c r="E932" s="261" t="s">
        <v>664</v>
      </c>
      <c r="F932" s="261">
        <v>36526</v>
      </c>
      <c r="H932" s="261" t="s">
        <v>665</v>
      </c>
      <c r="I932" s="261" t="s">
        <v>3767</v>
      </c>
      <c r="J932" s="261" t="s">
        <v>667</v>
      </c>
      <c r="K932" s="261">
        <v>2017</v>
      </c>
      <c r="L932" s="261" t="s">
        <v>640</v>
      </c>
      <c r="M932" s="261" t="s">
        <v>659</v>
      </c>
    </row>
    <row r="933" spans="1:13">
      <c r="A933" s="261">
        <v>122956</v>
      </c>
      <c r="B933" s="261" t="s">
        <v>3018</v>
      </c>
      <c r="C933" s="261" t="s">
        <v>132</v>
      </c>
      <c r="D933" s="261" t="s">
        <v>393</v>
      </c>
      <c r="E933" s="261" t="s">
        <v>663</v>
      </c>
      <c r="F933" s="261">
        <v>28491</v>
      </c>
      <c r="H933" s="261" t="s">
        <v>665</v>
      </c>
      <c r="I933" s="261" t="s">
        <v>3767</v>
      </c>
      <c r="J933" s="261" t="s">
        <v>667</v>
      </c>
      <c r="K933" s="261">
        <v>2010</v>
      </c>
      <c r="L933" s="261" t="s">
        <v>638</v>
      </c>
      <c r="M933" s="261" t="s">
        <v>640</v>
      </c>
    </row>
    <row r="934" spans="1:13">
      <c r="A934" s="261">
        <v>122957</v>
      </c>
      <c r="B934" s="261" t="s">
        <v>3019</v>
      </c>
      <c r="C934" s="261" t="s">
        <v>121</v>
      </c>
      <c r="D934" s="261" t="s">
        <v>443</v>
      </c>
      <c r="E934" s="261" t="s">
        <v>664</v>
      </c>
      <c r="F934" s="261">
        <v>35431</v>
      </c>
      <c r="H934" s="261" t="s">
        <v>665</v>
      </c>
      <c r="I934" s="261" t="s">
        <v>3767</v>
      </c>
      <c r="J934" s="261" t="s">
        <v>639</v>
      </c>
      <c r="K934" s="261">
        <v>2015</v>
      </c>
      <c r="L934" s="261" t="s">
        <v>660</v>
      </c>
      <c r="M934" s="261" t="s">
        <v>660</v>
      </c>
    </row>
    <row r="935" spans="1:13">
      <c r="A935" s="261">
        <v>122958</v>
      </c>
      <c r="B935" s="261" t="s">
        <v>3020</v>
      </c>
      <c r="C935" s="261" t="s">
        <v>185</v>
      </c>
      <c r="D935" s="261" t="s">
        <v>448</v>
      </c>
      <c r="E935" s="261" t="s">
        <v>663</v>
      </c>
      <c r="F935" s="261">
        <v>32143</v>
      </c>
      <c r="H935" s="261" t="s">
        <v>665</v>
      </c>
      <c r="I935" s="261" t="s">
        <v>3767</v>
      </c>
      <c r="J935" s="261" t="s">
        <v>639</v>
      </c>
      <c r="K935" s="261">
        <v>2005</v>
      </c>
      <c r="L935" s="261" t="s">
        <v>638</v>
      </c>
      <c r="M935" s="261" t="s">
        <v>650</v>
      </c>
    </row>
    <row r="936" spans="1:13">
      <c r="A936" s="261">
        <v>122959</v>
      </c>
      <c r="B936" s="261" t="s">
        <v>3021</v>
      </c>
      <c r="C936" s="261" t="s">
        <v>221</v>
      </c>
      <c r="D936" s="261" t="s">
        <v>895</v>
      </c>
      <c r="E936" s="261" t="s">
        <v>663</v>
      </c>
      <c r="F936" s="261">
        <v>32143</v>
      </c>
      <c r="H936" s="261" t="s">
        <v>812</v>
      </c>
      <c r="I936" s="261" t="s">
        <v>3767</v>
      </c>
      <c r="J936" s="261" t="s">
        <v>667</v>
      </c>
      <c r="K936" s="261">
        <v>2005</v>
      </c>
      <c r="L936" s="261" t="s">
        <v>638</v>
      </c>
      <c r="M936" s="261" t="s">
        <v>612</v>
      </c>
    </row>
    <row r="937" spans="1:13">
      <c r="A937" s="261">
        <v>122960</v>
      </c>
      <c r="B937" s="261" t="s">
        <v>3022</v>
      </c>
      <c r="C937" s="261" t="s">
        <v>3023</v>
      </c>
      <c r="D937" s="261" t="s">
        <v>388</v>
      </c>
      <c r="E937" s="261" t="s">
        <v>663</v>
      </c>
      <c r="F937" s="261">
        <v>35945</v>
      </c>
      <c r="G937" s="261" t="s">
        <v>638</v>
      </c>
      <c r="H937" s="261" t="s">
        <v>665</v>
      </c>
      <c r="I937" s="261" t="s">
        <v>3767</v>
      </c>
      <c r="J937" s="261" t="s">
        <v>639</v>
      </c>
      <c r="K937" s="261">
        <v>2017</v>
      </c>
      <c r="L937" s="261" t="s">
        <v>640</v>
      </c>
      <c r="M937" s="261" t="s">
        <v>640</v>
      </c>
    </row>
    <row r="938" spans="1:13">
      <c r="A938" s="261">
        <v>122961</v>
      </c>
      <c r="B938" s="261" t="s">
        <v>3024</v>
      </c>
      <c r="C938" s="261" t="s">
        <v>932</v>
      </c>
      <c r="D938" s="261" t="s">
        <v>432</v>
      </c>
      <c r="E938" s="261" t="s">
        <v>663</v>
      </c>
      <c r="F938" s="261">
        <v>36194</v>
      </c>
      <c r="G938" s="261" t="s">
        <v>638</v>
      </c>
      <c r="H938" s="261" t="s">
        <v>665</v>
      </c>
      <c r="I938" s="261" t="s">
        <v>3767</v>
      </c>
      <c r="J938" s="261" t="s">
        <v>667</v>
      </c>
      <c r="K938" s="261">
        <v>2017</v>
      </c>
      <c r="L938" s="261" t="s">
        <v>638</v>
      </c>
      <c r="M938" s="261" t="s">
        <v>638</v>
      </c>
    </row>
    <row r="939" spans="1:13">
      <c r="A939" s="261">
        <v>122962</v>
      </c>
      <c r="B939" s="261" t="s">
        <v>3025</v>
      </c>
      <c r="C939" s="261" t="s">
        <v>222</v>
      </c>
      <c r="D939" s="261" t="s">
        <v>385</v>
      </c>
      <c r="E939" s="261" t="s">
        <v>663</v>
      </c>
      <c r="F939" s="261">
        <v>33604</v>
      </c>
      <c r="H939" s="261" t="s">
        <v>665</v>
      </c>
      <c r="I939" s="261" t="s">
        <v>3767</v>
      </c>
      <c r="J939" s="261" t="s">
        <v>639</v>
      </c>
      <c r="K939" s="261">
        <v>2010</v>
      </c>
      <c r="L939" s="261" t="s">
        <v>657</v>
      </c>
      <c r="M939" s="261" t="s">
        <v>657</v>
      </c>
    </row>
    <row r="940" spans="1:13">
      <c r="A940" s="261">
        <v>122963</v>
      </c>
      <c r="B940" s="261" t="s">
        <v>3026</v>
      </c>
      <c r="C940" s="261" t="s">
        <v>88</v>
      </c>
      <c r="D940" s="261" t="s">
        <v>346</v>
      </c>
      <c r="E940" s="261" t="s">
        <v>664</v>
      </c>
      <c r="F940" s="261">
        <v>35796</v>
      </c>
      <c r="H940" s="261" t="s">
        <v>665</v>
      </c>
      <c r="I940" s="261" t="s">
        <v>3767</v>
      </c>
      <c r="J940" s="261" t="s">
        <v>667</v>
      </c>
      <c r="K940" s="261">
        <v>2016</v>
      </c>
      <c r="L940" s="261" t="s">
        <v>657</v>
      </c>
      <c r="M940" s="261" t="s">
        <v>657</v>
      </c>
    </row>
    <row r="941" spans="1:13">
      <c r="A941" s="261">
        <v>122964</v>
      </c>
      <c r="B941" s="261" t="s">
        <v>3027</v>
      </c>
      <c r="C941" s="261" t="s">
        <v>956</v>
      </c>
      <c r="D941" s="261" t="s">
        <v>464</v>
      </c>
      <c r="E941" s="261" t="s">
        <v>664</v>
      </c>
      <c r="F941" s="261">
        <v>36161</v>
      </c>
      <c r="H941" s="261" t="s">
        <v>665</v>
      </c>
      <c r="I941" s="261" t="s">
        <v>3767</v>
      </c>
      <c r="J941" s="261" t="s">
        <v>639</v>
      </c>
      <c r="K941" s="261">
        <v>2017</v>
      </c>
      <c r="L941" s="261" t="s">
        <v>638</v>
      </c>
      <c r="M941" s="261" t="s">
        <v>638</v>
      </c>
    </row>
    <row r="942" spans="1:13">
      <c r="A942" s="261">
        <v>122965</v>
      </c>
      <c r="B942" s="261" t="s">
        <v>3028</v>
      </c>
      <c r="C942" s="261" t="s">
        <v>82</v>
      </c>
      <c r="D942" s="261" t="s">
        <v>3029</v>
      </c>
      <c r="E942" s="261" t="s">
        <v>664</v>
      </c>
      <c r="F942" s="261">
        <v>32143</v>
      </c>
      <c r="H942" s="261" t="s">
        <v>665</v>
      </c>
      <c r="I942" s="261" t="s">
        <v>3767</v>
      </c>
      <c r="J942" s="261" t="s">
        <v>667</v>
      </c>
      <c r="K942" s="261">
        <v>2006</v>
      </c>
      <c r="L942" s="261" t="s">
        <v>659</v>
      </c>
      <c r="M942" s="261" t="s">
        <v>659</v>
      </c>
    </row>
    <row r="943" spans="1:13">
      <c r="A943" s="261">
        <v>122966</v>
      </c>
      <c r="B943" s="261" t="s">
        <v>3030</v>
      </c>
      <c r="C943" s="261" t="s">
        <v>152</v>
      </c>
      <c r="D943" s="261" t="s">
        <v>991</v>
      </c>
      <c r="E943" s="261" t="s">
        <v>663</v>
      </c>
      <c r="F943" s="261">
        <v>31204</v>
      </c>
      <c r="G943" s="261" t="s">
        <v>638</v>
      </c>
      <c r="H943" s="261" t="s">
        <v>665</v>
      </c>
      <c r="I943" s="261" t="s">
        <v>3767</v>
      </c>
      <c r="J943" s="261" t="s">
        <v>639</v>
      </c>
      <c r="K943" s="261">
        <v>2004</v>
      </c>
      <c r="L943" s="261" t="s">
        <v>638</v>
      </c>
      <c r="M943" s="261" t="s">
        <v>648</v>
      </c>
    </row>
    <row r="944" spans="1:13">
      <c r="A944" s="261">
        <v>122967</v>
      </c>
      <c r="B944" s="261" t="s">
        <v>3031</v>
      </c>
      <c r="C944" s="261" t="s">
        <v>87</v>
      </c>
      <c r="D944" s="261" t="s">
        <v>500</v>
      </c>
      <c r="E944" s="261" t="s">
        <v>663</v>
      </c>
      <c r="F944" s="261">
        <v>35796</v>
      </c>
      <c r="H944" s="261" t="s">
        <v>665</v>
      </c>
      <c r="I944" s="261" t="s">
        <v>3767</v>
      </c>
      <c r="J944" s="261" t="s">
        <v>639</v>
      </c>
      <c r="K944" s="261">
        <v>2016</v>
      </c>
      <c r="L944" s="261" t="s">
        <v>640</v>
      </c>
      <c r="M944" s="261" t="s">
        <v>652</v>
      </c>
    </row>
    <row r="945" spans="1:13">
      <c r="A945" s="261">
        <v>122968</v>
      </c>
      <c r="B945" s="261" t="s">
        <v>3032</v>
      </c>
      <c r="C945" s="261" t="s">
        <v>167</v>
      </c>
      <c r="D945" s="261" t="s">
        <v>3033</v>
      </c>
      <c r="E945" s="261" t="s">
        <v>664</v>
      </c>
      <c r="F945" s="261">
        <v>36526</v>
      </c>
      <c r="H945" s="261" t="s">
        <v>665</v>
      </c>
      <c r="I945" s="261" t="s">
        <v>3767</v>
      </c>
      <c r="J945" s="261" t="s">
        <v>667</v>
      </c>
      <c r="K945" s="261">
        <v>2017</v>
      </c>
      <c r="L945" s="261" t="s">
        <v>638</v>
      </c>
      <c r="M945" s="261" t="s">
        <v>640</v>
      </c>
    </row>
    <row r="946" spans="1:13">
      <c r="A946" s="261">
        <v>122969</v>
      </c>
      <c r="B946" s="261" t="s">
        <v>3034</v>
      </c>
      <c r="C946" s="261" t="s">
        <v>2366</v>
      </c>
      <c r="D946" s="261" t="s">
        <v>3035</v>
      </c>
      <c r="E946" s="261" t="s">
        <v>664</v>
      </c>
      <c r="F946" s="261">
        <v>30590</v>
      </c>
      <c r="G946" s="261" t="s">
        <v>3744</v>
      </c>
      <c r="H946" s="261" t="s">
        <v>665</v>
      </c>
      <c r="I946" s="261" t="s">
        <v>3767</v>
      </c>
      <c r="J946" s="261" t="s">
        <v>667</v>
      </c>
      <c r="K946" s="261">
        <v>2000</v>
      </c>
      <c r="L946" s="261" t="s">
        <v>640</v>
      </c>
      <c r="M946" s="261" t="s">
        <v>661</v>
      </c>
    </row>
    <row r="947" spans="1:13">
      <c r="A947" s="261">
        <v>122970</v>
      </c>
      <c r="B947" s="261" t="s">
        <v>3036</v>
      </c>
      <c r="C947" s="261" t="s">
        <v>253</v>
      </c>
      <c r="D947" s="261" t="s">
        <v>3010</v>
      </c>
      <c r="E947" s="261" t="s">
        <v>664</v>
      </c>
      <c r="F947" s="261">
        <v>35796</v>
      </c>
      <c r="H947" s="261" t="s">
        <v>665</v>
      </c>
      <c r="I947" s="261" t="s">
        <v>3767</v>
      </c>
      <c r="J947" s="261" t="s">
        <v>639</v>
      </c>
      <c r="K947" s="261">
        <v>2016</v>
      </c>
      <c r="L947" s="261" t="s">
        <v>650</v>
      </c>
      <c r="M947" s="261" t="s">
        <v>650</v>
      </c>
    </row>
    <row r="948" spans="1:13">
      <c r="A948" s="261">
        <v>122971</v>
      </c>
      <c r="B948" s="261" t="s">
        <v>3037</v>
      </c>
      <c r="C948" s="261" t="s">
        <v>907</v>
      </c>
      <c r="D948" s="261" t="s">
        <v>3038</v>
      </c>
      <c r="E948" s="261" t="s">
        <v>664</v>
      </c>
      <c r="F948" s="261">
        <v>32509</v>
      </c>
      <c r="G948" s="261" t="s">
        <v>1140</v>
      </c>
      <c r="H948" s="261" t="s">
        <v>665</v>
      </c>
      <c r="I948" s="261" t="s">
        <v>3767</v>
      </c>
      <c r="J948" s="261" t="s">
        <v>3766</v>
      </c>
      <c r="K948" s="261">
        <v>2009</v>
      </c>
      <c r="L948" s="261" t="s">
        <v>661</v>
      </c>
      <c r="M948" s="261" t="s">
        <v>661</v>
      </c>
    </row>
    <row r="949" spans="1:13">
      <c r="A949" s="261">
        <v>122972</v>
      </c>
      <c r="B949" s="261" t="s">
        <v>3039</v>
      </c>
      <c r="C949" s="261" t="s">
        <v>84</v>
      </c>
      <c r="D949" s="261" t="s">
        <v>545</v>
      </c>
      <c r="E949" s="261" t="s">
        <v>664</v>
      </c>
      <c r="F949" s="261">
        <v>33970</v>
      </c>
      <c r="H949" s="261" t="s">
        <v>665</v>
      </c>
      <c r="I949" s="261" t="s">
        <v>3767</v>
      </c>
      <c r="J949" s="261" t="s">
        <v>639</v>
      </c>
      <c r="K949" s="261">
        <v>2011</v>
      </c>
      <c r="L949" s="261" t="s">
        <v>638</v>
      </c>
      <c r="M949" s="261" t="s">
        <v>659</v>
      </c>
    </row>
    <row r="950" spans="1:13">
      <c r="A950" s="261">
        <v>122973</v>
      </c>
      <c r="B950" s="261" t="s">
        <v>3040</v>
      </c>
      <c r="C950" s="261" t="s">
        <v>869</v>
      </c>
      <c r="D950" s="261" t="s">
        <v>3041</v>
      </c>
      <c r="E950" s="261" t="s">
        <v>664</v>
      </c>
      <c r="F950" s="261">
        <v>35065</v>
      </c>
      <c r="G950" s="261" t="s">
        <v>730</v>
      </c>
      <c r="H950" s="261" t="s">
        <v>665</v>
      </c>
      <c r="I950" s="261" t="s">
        <v>3767</v>
      </c>
      <c r="J950" s="261" t="s">
        <v>639</v>
      </c>
      <c r="K950" s="261">
        <v>2014</v>
      </c>
      <c r="L950" s="261" t="s">
        <v>640</v>
      </c>
      <c r="M950" s="261" t="s">
        <v>640</v>
      </c>
    </row>
    <row r="951" spans="1:13">
      <c r="A951" s="261">
        <v>122974</v>
      </c>
      <c r="B951" s="261" t="s">
        <v>3042</v>
      </c>
      <c r="C951" s="261" t="s">
        <v>2802</v>
      </c>
      <c r="D951" s="261" t="s">
        <v>3043</v>
      </c>
      <c r="E951" s="261" t="s">
        <v>664</v>
      </c>
      <c r="F951" s="261">
        <v>32143</v>
      </c>
      <c r="H951" s="261" t="s">
        <v>665</v>
      </c>
      <c r="I951" s="261" t="s">
        <v>3767</v>
      </c>
      <c r="J951" s="261" t="s">
        <v>667</v>
      </c>
      <c r="K951" s="261">
        <v>2019</v>
      </c>
      <c r="L951" s="261" t="s">
        <v>638</v>
      </c>
      <c r="M951" s="261" t="s">
        <v>638</v>
      </c>
    </row>
    <row r="952" spans="1:13">
      <c r="A952" s="261">
        <v>122975</v>
      </c>
      <c r="B952" s="261" t="s">
        <v>3044</v>
      </c>
      <c r="C952" s="261" t="s">
        <v>1692</v>
      </c>
      <c r="D952" s="261" t="s">
        <v>2631</v>
      </c>
      <c r="E952" s="261" t="s">
        <v>664</v>
      </c>
      <c r="F952" s="261">
        <v>35431</v>
      </c>
      <c r="H952" s="261" t="s">
        <v>665</v>
      </c>
      <c r="I952" s="261" t="s">
        <v>3767</v>
      </c>
      <c r="J952" s="261" t="s">
        <v>667</v>
      </c>
      <c r="K952" s="261">
        <v>2015</v>
      </c>
      <c r="L952" s="261" t="s">
        <v>640</v>
      </c>
      <c r="M952" s="261" t="s">
        <v>638</v>
      </c>
    </row>
    <row r="953" spans="1:13">
      <c r="A953" s="261">
        <v>122976</v>
      </c>
      <c r="B953" s="261" t="s">
        <v>3045</v>
      </c>
      <c r="C953" s="261" t="s">
        <v>936</v>
      </c>
      <c r="D953" s="261" t="s">
        <v>3046</v>
      </c>
      <c r="E953" s="261" t="s">
        <v>663</v>
      </c>
      <c r="F953" s="261">
        <v>36237</v>
      </c>
      <c r="G953" s="261" t="s">
        <v>638</v>
      </c>
      <c r="H953" s="261" t="s">
        <v>812</v>
      </c>
      <c r="I953" s="261" t="s">
        <v>3767</v>
      </c>
      <c r="J953" s="261" t="s">
        <v>639</v>
      </c>
      <c r="K953" s="261">
        <v>2017</v>
      </c>
      <c r="L953" s="261" t="s">
        <v>638</v>
      </c>
      <c r="M953" s="261" t="s">
        <v>612</v>
      </c>
    </row>
    <row r="954" spans="1:13">
      <c r="A954" s="261">
        <v>122977</v>
      </c>
      <c r="B954" s="261" t="s">
        <v>3047</v>
      </c>
      <c r="C954" s="261" t="s">
        <v>193</v>
      </c>
      <c r="D954" s="261" t="s">
        <v>845</v>
      </c>
      <c r="E954" s="261" t="s">
        <v>664</v>
      </c>
      <c r="F954" s="261">
        <v>33333</v>
      </c>
      <c r="G954" s="261" t="s">
        <v>786</v>
      </c>
      <c r="H954" s="261" t="s">
        <v>665</v>
      </c>
      <c r="I954" s="261" t="s">
        <v>3767</v>
      </c>
      <c r="J954" s="261" t="s">
        <v>667</v>
      </c>
      <c r="K954" s="261">
        <v>2012</v>
      </c>
      <c r="L954" s="261" t="s">
        <v>659</v>
      </c>
      <c r="M954" s="261" t="s">
        <v>659</v>
      </c>
    </row>
    <row r="955" spans="1:13">
      <c r="A955" s="261">
        <v>122978</v>
      </c>
      <c r="B955" s="261" t="s">
        <v>3048</v>
      </c>
      <c r="C955" s="261" t="s">
        <v>3049</v>
      </c>
      <c r="D955" s="261" t="s">
        <v>3050</v>
      </c>
      <c r="E955" s="261" t="s">
        <v>663</v>
      </c>
      <c r="F955" s="261">
        <v>35065</v>
      </c>
      <c r="H955" s="261" t="s">
        <v>665</v>
      </c>
      <c r="I955" s="261" t="s">
        <v>3767</v>
      </c>
      <c r="J955" s="261" t="s">
        <v>667</v>
      </c>
      <c r="K955" s="261">
        <v>2015</v>
      </c>
      <c r="L955" s="261" t="s">
        <v>638</v>
      </c>
      <c r="M955" s="261" t="s">
        <v>647</v>
      </c>
    </row>
    <row r="956" spans="1:13">
      <c r="A956" s="261">
        <v>122979</v>
      </c>
      <c r="B956" s="261" t="s">
        <v>3051</v>
      </c>
      <c r="C956" s="261" t="s">
        <v>197</v>
      </c>
      <c r="D956" s="261" t="s">
        <v>371</v>
      </c>
      <c r="E956" s="261" t="s">
        <v>663</v>
      </c>
      <c r="F956" s="261">
        <v>36161</v>
      </c>
      <c r="H956" s="261" t="s">
        <v>665</v>
      </c>
      <c r="I956" s="261" t="s">
        <v>3767</v>
      </c>
      <c r="J956" s="261" t="s">
        <v>639</v>
      </c>
      <c r="K956" s="261">
        <v>2016</v>
      </c>
      <c r="L956" s="261" t="s">
        <v>652</v>
      </c>
      <c r="M956" s="261" t="s">
        <v>652</v>
      </c>
    </row>
    <row r="957" spans="1:13">
      <c r="A957" s="261">
        <v>122980</v>
      </c>
      <c r="B957" s="261" t="s">
        <v>3052</v>
      </c>
      <c r="C957" s="261" t="s">
        <v>132</v>
      </c>
      <c r="D957" s="261" t="s">
        <v>843</v>
      </c>
      <c r="E957" s="261" t="s">
        <v>664</v>
      </c>
      <c r="F957" s="261">
        <v>33604</v>
      </c>
      <c r="H957" s="261" t="s">
        <v>812</v>
      </c>
      <c r="I957" s="261" t="s">
        <v>3767</v>
      </c>
      <c r="J957" s="261" t="s">
        <v>639</v>
      </c>
      <c r="K957" s="261">
        <v>2010</v>
      </c>
      <c r="L957" s="261" t="s">
        <v>638</v>
      </c>
      <c r="M957" s="261" t="s">
        <v>612</v>
      </c>
    </row>
    <row r="958" spans="1:13">
      <c r="A958" s="261">
        <v>122981</v>
      </c>
      <c r="B958" s="261" t="s">
        <v>3053</v>
      </c>
      <c r="C958" s="261" t="s">
        <v>3054</v>
      </c>
      <c r="D958" s="261" t="s">
        <v>3055</v>
      </c>
      <c r="E958" s="261" t="s">
        <v>663</v>
      </c>
      <c r="F958" s="261">
        <v>33970</v>
      </c>
      <c r="H958" s="261" t="s">
        <v>665</v>
      </c>
      <c r="I958" s="261" t="s">
        <v>3767</v>
      </c>
      <c r="J958" s="261" t="s">
        <v>667</v>
      </c>
      <c r="K958" s="261">
        <v>2013</v>
      </c>
      <c r="L958" s="261" t="s">
        <v>657</v>
      </c>
      <c r="M958" s="261" t="s">
        <v>657</v>
      </c>
    </row>
    <row r="959" spans="1:13">
      <c r="A959" s="261">
        <v>122982</v>
      </c>
      <c r="B959" s="261" t="s">
        <v>3056</v>
      </c>
      <c r="C959" s="261" t="s">
        <v>78</v>
      </c>
      <c r="D959" s="261" t="s">
        <v>902</v>
      </c>
      <c r="E959" s="261" t="s">
        <v>663</v>
      </c>
      <c r="F959" s="261">
        <v>33970</v>
      </c>
      <c r="H959" s="261" t="s">
        <v>665</v>
      </c>
      <c r="I959" s="261" t="s">
        <v>3767</v>
      </c>
      <c r="J959" s="261" t="s">
        <v>639</v>
      </c>
      <c r="K959" s="261">
        <v>2011</v>
      </c>
      <c r="L959" s="261" t="s">
        <v>662</v>
      </c>
      <c r="M959" s="261" t="s">
        <v>662</v>
      </c>
    </row>
    <row r="960" spans="1:13">
      <c r="A960" s="261">
        <v>122983</v>
      </c>
      <c r="B960" s="261" t="s">
        <v>3057</v>
      </c>
      <c r="C960" s="261" t="s">
        <v>86</v>
      </c>
      <c r="D960" s="261" t="s">
        <v>301</v>
      </c>
      <c r="E960" s="261" t="s">
        <v>664</v>
      </c>
      <c r="H960" s="261" t="s">
        <v>665</v>
      </c>
      <c r="I960" s="261" t="s">
        <v>3767</v>
      </c>
      <c r="J960" s="261" t="s">
        <v>639</v>
      </c>
      <c r="K960" s="261">
        <v>2002</v>
      </c>
      <c r="L960" s="261" t="s">
        <v>659</v>
      </c>
      <c r="M960" s="261" t="s">
        <v>659</v>
      </c>
    </row>
    <row r="961" spans="1:13">
      <c r="A961" s="261">
        <v>122984</v>
      </c>
      <c r="B961" s="261" t="s">
        <v>3058</v>
      </c>
      <c r="C961" s="261" t="s">
        <v>943</v>
      </c>
      <c r="D961" s="261" t="s">
        <v>607</v>
      </c>
      <c r="E961" s="261" t="s">
        <v>664</v>
      </c>
      <c r="F961" s="261">
        <v>32509</v>
      </c>
      <c r="H961" s="261" t="s">
        <v>665</v>
      </c>
      <c r="I961" s="261" t="s">
        <v>3767</v>
      </c>
      <c r="J961" s="261" t="s">
        <v>639</v>
      </c>
      <c r="K961" s="261">
        <v>2008</v>
      </c>
      <c r="L961" s="261" t="s">
        <v>640</v>
      </c>
      <c r="M961" s="261" t="s">
        <v>640</v>
      </c>
    </row>
    <row r="962" spans="1:13">
      <c r="A962" s="261">
        <v>122985</v>
      </c>
      <c r="B962" s="261" t="s">
        <v>3059</v>
      </c>
      <c r="C962" s="261" t="s">
        <v>216</v>
      </c>
      <c r="D962" s="261" t="s">
        <v>409</v>
      </c>
      <c r="E962" s="261" t="s">
        <v>664</v>
      </c>
      <c r="F962" s="261">
        <v>34335</v>
      </c>
      <c r="H962" s="261" t="s">
        <v>665</v>
      </c>
      <c r="I962" s="261" t="s">
        <v>3767</v>
      </c>
      <c r="J962" s="261" t="s">
        <v>639</v>
      </c>
      <c r="K962" s="261">
        <v>2012</v>
      </c>
      <c r="L962" s="261" t="s">
        <v>638</v>
      </c>
      <c r="M962" s="261" t="s">
        <v>650</v>
      </c>
    </row>
    <row r="963" spans="1:13">
      <c r="A963" s="261">
        <v>122986</v>
      </c>
      <c r="B963" s="261" t="s">
        <v>3060</v>
      </c>
      <c r="C963" s="261" t="s">
        <v>290</v>
      </c>
      <c r="D963" s="261" t="s">
        <v>410</v>
      </c>
      <c r="E963" s="261" t="s">
        <v>664</v>
      </c>
      <c r="F963" s="261">
        <v>35431</v>
      </c>
      <c r="H963" s="261" t="s">
        <v>665</v>
      </c>
      <c r="I963" s="261" t="s">
        <v>3767</v>
      </c>
      <c r="J963" s="261" t="s">
        <v>639</v>
      </c>
      <c r="K963" s="261">
        <v>2014</v>
      </c>
      <c r="L963" s="261" t="s">
        <v>640</v>
      </c>
      <c r="M963" s="261" t="s">
        <v>640</v>
      </c>
    </row>
    <row r="964" spans="1:13">
      <c r="A964" s="261">
        <v>122987</v>
      </c>
      <c r="B964" s="261" t="s">
        <v>3061</v>
      </c>
      <c r="C964" s="261" t="s">
        <v>887</v>
      </c>
      <c r="D964" s="261" t="s">
        <v>3062</v>
      </c>
      <c r="E964" s="261" t="s">
        <v>664</v>
      </c>
      <c r="F964" s="261">
        <v>35899</v>
      </c>
      <c r="G964" s="261" t="s">
        <v>638</v>
      </c>
      <c r="H964" s="261" t="s">
        <v>665</v>
      </c>
      <c r="I964" s="261" t="s">
        <v>3767</v>
      </c>
      <c r="J964" s="261" t="s">
        <v>639</v>
      </c>
      <c r="K964" s="261">
        <v>2017</v>
      </c>
      <c r="L964" s="261" t="s">
        <v>658</v>
      </c>
      <c r="M964" s="261" t="s">
        <v>658</v>
      </c>
    </row>
    <row r="965" spans="1:13">
      <c r="A965" s="261">
        <v>122988</v>
      </c>
      <c r="B965" s="261" t="s">
        <v>3063</v>
      </c>
      <c r="C965" s="261" t="s">
        <v>3064</v>
      </c>
      <c r="D965" s="261" t="s">
        <v>926</v>
      </c>
      <c r="E965" s="261" t="s">
        <v>664</v>
      </c>
      <c r="F965" s="261">
        <v>33149</v>
      </c>
      <c r="G965" s="261" t="s">
        <v>717</v>
      </c>
      <c r="H965" s="261" t="s">
        <v>665</v>
      </c>
      <c r="I965" s="261" t="s">
        <v>3767</v>
      </c>
      <c r="J965" s="261" t="s">
        <v>639</v>
      </c>
      <c r="K965" s="261">
        <v>2008</v>
      </c>
      <c r="L965" s="261" t="s">
        <v>640</v>
      </c>
      <c r="M965" s="261" t="s">
        <v>640</v>
      </c>
    </row>
    <row r="966" spans="1:13">
      <c r="A966" s="261">
        <v>122989</v>
      </c>
      <c r="B966" s="261" t="s">
        <v>3065</v>
      </c>
      <c r="C966" s="261" t="s">
        <v>113</v>
      </c>
      <c r="D966" s="261" t="s">
        <v>3066</v>
      </c>
      <c r="E966" s="261" t="s">
        <v>664</v>
      </c>
      <c r="F966" s="261">
        <v>34989</v>
      </c>
      <c r="G966" s="261" t="s">
        <v>638</v>
      </c>
      <c r="H966" s="261" t="s">
        <v>665</v>
      </c>
      <c r="I966" s="261" t="s">
        <v>3767</v>
      </c>
      <c r="J966" s="261" t="s">
        <v>667</v>
      </c>
      <c r="K966" s="261">
        <v>2014</v>
      </c>
      <c r="L966" s="261" t="s">
        <v>658</v>
      </c>
      <c r="M966" s="261" t="s">
        <v>658</v>
      </c>
    </row>
    <row r="967" spans="1:13">
      <c r="A967" s="261">
        <v>122990</v>
      </c>
      <c r="B967" s="261" t="s">
        <v>3067</v>
      </c>
      <c r="C967" s="261" t="s">
        <v>84</v>
      </c>
      <c r="D967" s="261" t="s">
        <v>1937</v>
      </c>
      <c r="E967" s="261" t="s">
        <v>664</v>
      </c>
      <c r="F967" s="261">
        <v>34335</v>
      </c>
      <c r="H967" s="261" t="s">
        <v>665</v>
      </c>
      <c r="I967" s="261" t="s">
        <v>3767</v>
      </c>
      <c r="J967" s="261" t="s">
        <v>639</v>
      </c>
      <c r="K967" s="261">
        <v>2012</v>
      </c>
      <c r="L967" s="261" t="s">
        <v>650</v>
      </c>
      <c r="M967" s="261" t="s">
        <v>650</v>
      </c>
    </row>
    <row r="968" spans="1:13">
      <c r="A968" s="261">
        <v>122991</v>
      </c>
      <c r="B968" s="261" t="s">
        <v>3068</v>
      </c>
      <c r="C968" s="261" t="s">
        <v>84</v>
      </c>
      <c r="D968" s="261" t="s">
        <v>402</v>
      </c>
      <c r="E968" s="261" t="s">
        <v>663</v>
      </c>
      <c r="F968" s="261">
        <v>32874</v>
      </c>
      <c r="H968" s="261" t="s">
        <v>665</v>
      </c>
      <c r="I968" s="261" t="s">
        <v>3767</v>
      </c>
      <c r="J968" s="261" t="s">
        <v>639</v>
      </c>
      <c r="K968" s="261">
        <v>2007</v>
      </c>
      <c r="L968" s="261" t="s">
        <v>649</v>
      </c>
      <c r="M968" s="261" t="s">
        <v>649</v>
      </c>
    </row>
    <row r="969" spans="1:13">
      <c r="A969" s="261">
        <v>122992</v>
      </c>
      <c r="B969" s="261" t="s">
        <v>3069</v>
      </c>
      <c r="C969" s="261" t="s">
        <v>3070</v>
      </c>
      <c r="D969" s="261" t="s">
        <v>418</v>
      </c>
      <c r="E969" s="261" t="s">
        <v>664</v>
      </c>
      <c r="F969" s="261">
        <v>32509</v>
      </c>
      <c r="H969" s="261" t="s">
        <v>665</v>
      </c>
      <c r="I969" s="261" t="s">
        <v>3767</v>
      </c>
      <c r="J969" s="261" t="s">
        <v>639</v>
      </c>
      <c r="K969" s="261">
        <v>2006</v>
      </c>
      <c r="L969" s="261" t="s">
        <v>638</v>
      </c>
      <c r="M969" s="261" t="s">
        <v>650</v>
      </c>
    </row>
    <row r="970" spans="1:13">
      <c r="A970" s="261">
        <v>122993</v>
      </c>
      <c r="B970" s="261" t="s">
        <v>3071</v>
      </c>
      <c r="C970" s="261" t="s">
        <v>197</v>
      </c>
      <c r="D970" s="261" t="s">
        <v>575</v>
      </c>
      <c r="E970" s="261" t="s">
        <v>664</v>
      </c>
      <c r="F970" s="261">
        <v>32143</v>
      </c>
      <c r="H970" s="261" t="s">
        <v>665</v>
      </c>
      <c r="I970" s="261" t="s">
        <v>3767</v>
      </c>
      <c r="J970" s="261" t="s">
        <v>667</v>
      </c>
      <c r="K970" s="261">
        <v>2008</v>
      </c>
      <c r="L970" s="261" t="s">
        <v>638</v>
      </c>
      <c r="M970" s="261" t="s">
        <v>638</v>
      </c>
    </row>
    <row r="971" spans="1:13">
      <c r="A971" s="261">
        <v>122994</v>
      </c>
      <c r="B971" s="261" t="s">
        <v>3072</v>
      </c>
      <c r="C971" s="261" t="s">
        <v>88</v>
      </c>
      <c r="D971" s="261" t="s">
        <v>3073</v>
      </c>
      <c r="E971" s="261" t="s">
        <v>664</v>
      </c>
      <c r="F971" s="261">
        <v>36161</v>
      </c>
      <c r="H971" s="261" t="s">
        <v>665</v>
      </c>
      <c r="I971" s="261" t="s">
        <v>3767</v>
      </c>
      <c r="J971" s="261" t="s">
        <v>639</v>
      </c>
      <c r="K971" s="261">
        <v>2017</v>
      </c>
      <c r="L971" s="261" t="s">
        <v>638</v>
      </c>
      <c r="M971" s="261" t="s">
        <v>638</v>
      </c>
    </row>
    <row r="972" spans="1:13">
      <c r="A972" s="261">
        <v>122995</v>
      </c>
      <c r="B972" s="261" t="s">
        <v>3074</v>
      </c>
      <c r="C972" s="261" t="s">
        <v>3075</v>
      </c>
      <c r="D972" s="261" t="s">
        <v>3076</v>
      </c>
      <c r="E972" s="261" t="s">
        <v>664</v>
      </c>
      <c r="F972" s="261">
        <v>35065</v>
      </c>
      <c r="H972" s="261" t="s">
        <v>665</v>
      </c>
      <c r="I972" s="261" t="s">
        <v>3767</v>
      </c>
      <c r="J972" s="261" t="s">
        <v>667</v>
      </c>
      <c r="K972" s="261">
        <v>2013</v>
      </c>
      <c r="L972" s="261" t="s">
        <v>660</v>
      </c>
      <c r="M972" s="261" t="s">
        <v>660</v>
      </c>
    </row>
    <row r="973" spans="1:13">
      <c r="A973" s="261">
        <v>122996</v>
      </c>
      <c r="B973" s="261" t="s">
        <v>3077</v>
      </c>
      <c r="C973" s="261" t="s">
        <v>3078</v>
      </c>
      <c r="D973" s="261" t="s">
        <v>493</v>
      </c>
      <c r="E973" s="261" t="s">
        <v>664</v>
      </c>
      <c r="F973" s="261">
        <v>33970</v>
      </c>
      <c r="G973" s="261" t="s">
        <v>638</v>
      </c>
      <c r="H973" s="261" t="s">
        <v>665</v>
      </c>
      <c r="I973" s="261" t="s">
        <v>3767</v>
      </c>
      <c r="J973" s="261" t="s">
        <v>639</v>
      </c>
      <c r="K973" s="261">
        <v>2011</v>
      </c>
      <c r="L973" s="261" t="s">
        <v>638</v>
      </c>
      <c r="M973" s="261" t="s">
        <v>650</v>
      </c>
    </row>
    <row r="974" spans="1:13">
      <c r="A974" s="261">
        <v>122997</v>
      </c>
      <c r="B974" s="261" t="s">
        <v>3079</v>
      </c>
      <c r="C974" s="261" t="s">
        <v>84</v>
      </c>
      <c r="D974" s="261" t="s">
        <v>3080</v>
      </c>
      <c r="E974" s="261" t="s">
        <v>663</v>
      </c>
      <c r="F974" s="261">
        <v>32143</v>
      </c>
      <c r="H974" s="261" t="s">
        <v>812</v>
      </c>
      <c r="I974" s="261" t="s">
        <v>3767</v>
      </c>
      <c r="J974" s="261" t="s">
        <v>667</v>
      </c>
      <c r="K974" s="261">
        <v>2008</v>
      </c>
      <c r="L974" s="261" t="s">
        <v>638</v>
      </c>
      <c r="M974" s="261" t="s">
        <v>612</v>
      </c>
    </row>
    <row r="975" spans="1:13">
      <c r="A975" s="261">
        <v>122998</v>
      </c>
      <c r="B975" s="261" t="s">
        <v>3081</v>
      </c>
      <c r="C975" s="261" t="s">
        <v>951</v>
      </c>
      <c r="D975" s="261" t="s">
        <v>520</v>
      </c>
      <c r="E975" s="261" t="s">
        <v>664</v>
      </c>
      <c r="F975" s="261">
        <v>35796</v>
      </c>
      <c r="H975" s="261" t="s">
        <v>665</v>
      </c>
      <c r="I975" s="261" t="s">
        <v>3767</v>
      </c>
      <c r="J975" s="261" t="s">
        <v>667</v>
      </c>
      <c r="K975" s="261">
        <v>2016</v>
      </c>
      <c r="L975" s="261" t="s">
        <v>640</v>
      </c>
      <c r="M975" s="261" t="s">
        <v>648</v>
      </c>
    </row>
    <row r="976" spans="1:13">
      <c r="A976" s="261">
        <v>122999</v>
      </c>
      <c r="B976" s="261" t="s">
        <v>3082</v>
      </c>
      <c r="C976" s="261" t="s">
        <v>112</v>
      </c>
      <c r="D976" s="261" t="s">
        <v>3083</v>
      </c>
      <c r="E976" s="261" t="s">
        <v>663</v>
      </c>
      <c r="F976" s="261">
        <v>33239</v>
      </c>
      <c r="H976" s="261" t="s">
        <v>665</v>
      </c>
      <c r="I976" s="261" t="s">
        <v>3767</v>
      </c>
      <c r="J976" s="261" t="s">
        <v>667</v>
      </c>
      <c r="K976" s="261">
        <v>2008</v>
      </c>
      <c r="L976" s="261" t="s">
        <v>650</v>
      </c>
      <c r="M976" s="261" t="s">
        <v>650</v>
      </c>
    </row>
    <row r="977" spans="1:13">
      <c r="A977" s="261">
        <v>123000</v>
      </c>
      <c r="B977" s="261" t="s">
        <v>3084</v>
      </c>
      <c r="C977" s="261" t="s">
        <v>235</v>
      </c>
      <c r="D977" s="261" t="s">
        <v>418</v>
      </c>
      <c r="E977" s="261" t="s">
        <v>663</v>
      </c>
      <c r="F977" s="261">
        <v>35796</v>
      </c>
      <c r="H977" s="261" t="s">
        <v>665</v>
      </c>
      <c r="I977" s="261" t="s">
        <v>3767</v>
      </c>
      <c r="J977" s="261" t="s">
        <v>639</v>
      </c>
      <c r="K977" s="261">
        <v>2016</v>
      </c>
      <c r="L977" s="261" t="s">
        <v>638</v>
      </c>
      <c r="M977" s="261" t="s">
        <v>640</v>
      </c>
    </row>
    <row r="978" spans="1:13">
      <c r="A978" s="261">
        <v>123001</v>
      </c>
      <c r="B978" s="261" t="s">
        <v>3085</v>
      </c>
      <c r="C978" s="261" t="s">
        <v>168</v>
      </c>
      <c r="D978" s="261" t="s">
        <v>3086</v>
      </c>
      <c r="E978" s="261" t="s">
        <v>664</v>
      </c>
      <c r="F978" s="261">
        <v>34700</v>
      </c>
      <c r="H978" s="261" t="s">
        <v>665</v>
      </c>
      <c r="I978" s="261" t="s">
        <v>3767</v>
      </c>
      <c r="J978" s="261" t="s">
        <v>639</v>
      </c>
      <c r="K978" s="261">
        <v>2014</v>
      </c>
      <c r="L978" s="261" t="s">
        <v>640</v>
      </c>
      <c r="M978" s="261" t="s">
        <v>640</v>
      </c>
    </row>
    <row r="979" spans="1:13">
      <c r="A979" s="261">
        <v>123002</v>
      </c>
      <c r="B979" s="261" t="s">
        <v>3087</v>
      </c>
      <c r="C979" s="261" t="s">
        <v>1829</v>
      </c>
      <c r="D979" s="261" t="s">
        <v>403</v>
      </c>
      <c r="E979" s="261" t="s">
        <v>664</v>
      </c>
      <c r="H979" s="261" t="s">
        <v>665</v>
      </c>
      <c r="I979" s="261" t="s">
        <v>3767</v>
      </c>
      <c r="J979" s="261" t="s">
        <v>639</v>
      </c>
      <c r="K979" s="261">
        <v>2002</v>
      </c>
      <c r="L979" s="261" t="s">
        <v>650</v>
      </c>
      <c r="M979" s="261" t="s">
        <v>649</v>
      </c>
    </row>
    <row r="980" spans="1:13">
      <c r="A980" s="261">
        <v>123003</v>
      </c>
      <c r="B980" s="261" t="s">
        <v>3088</v>
      </c>
      <c r="C980" s="261" t="s">
        <v>200</v>
      </c>
      <c r="D980" s="261" t="s">
        <v>385</v>
      </c>
      <c r="E980" s="261" t="s">
        <v>664</v>
      </c>
      <c r="F980" s="261">
        <v>35308</v>
      </c>
      <c r="G980" s="261" t="s">
        <v>3745</v>
      </c>
      <c r="H980" s="261" t="s">
        <v>665</v>
      </c>
      <c r="I980" s="261" t="s">
        <v>3767</v>
      </c>
      <c r="J980" s="261" t="s">
        <v>639</v>
      </c>
      <c r="K980" s="261">
        <v>2015</v>
      </c>
      <c r="L980" s="261" t="s">
        <v>661</v>
      </c>
      <c r="M980" s="261" t="s">
        <v>661</v>
      </c>
    </row>
    <row r="981" spans="1:13">
      <c r="A981" s="261">
        <v>123004</v>
      </c>
      <c r="B981" s="261" t="s">
        <v>3089</v>
      </c>
      <c r="C981" s="261" t="s">
        <v>3090</v>
      </c>
      <c r="D981" s="261" t="s">
        <v>997</v>
      </c>
      <c r="E981" s="261" t="s">
        <v>664</v>
      </c>
      <c r="F981" s="261">
        <v>32416</v>
      </c>
      <c r="G981" s="261" t="s">
        <v>638</v>
      </c>
      <c r="H981" s="261" t="s">
        <v>665</v>
      </c>
      <c r="I981" s="261" t="s">
        <v>3767</v>
      </c>
      <c r="J981" s="261" t="s">
        <v>667</v>
      </c>
      <c r="K981" s="261">
        <v>2006</v>
      </c>
      <c r="L981" s="261" t="s">
        <v>638</v>
      </c>
      <c r="M981" s="261" t="s">
        <v>638</v>
      </c>
    </row>
    <row r="982" spans="1:13">
      <c r="A982" s="261">
        <v>123005</v>
      </c>
      <c r="B982" s="261" t="s">
        <v>3091</v>
      </c>
      <c r="C982" s="261" t="s">
        <v>121</v>
      </c>
      <c r="D982" s="261" t="s">
        <v>348</v>
      </c>
      <c r="E982" s="261" t="s">
        <v>664</v>
      </c>
      <c r="F982" s="261">
        <v>36161</v>
      </c>
      <c r="H982" s="261" t="s">
        <v>665</v>
      </c>
      <c r="I982" s="261" t="s">
        <v>3767</v>
      </c>
      <c r="J982" s="261" t="s">
        <v>639</v>
      </c>
      <c r="K982" s="261">
        <v>2017</v>
      </c>
      <c r="L982" s="261" t="s">
        <v>640</v>
      </c>
      <c r="M982" s="261" t="s">
        <v>638</v>
      </c>
    </row>
    <row r="983" spans="1:13">
      <c r="A983" s="261">
        <v>123006</v>
      </c>
      <c r="B983" s="261" t="s">
        <v>3092</v>
      </c>
      <c r="C983" s="261" t="s">
        <v>86</v>
      </c>
      <c r="D983" s="261" t="s">
        <v>1940</v>
      </c>
      <c r="E983" s="261" t="s">
        <v>663</v>
      </c>
      <c r="F983" s="261">
        <v>32874</v>
      </c>
      <c r="H983" s="261" t="s">
        <v>665</v>
      </c>
      <c r="I983" s="261" t="s">
        <v>3767</v>
      </c>
      <c r="J983" s="261" t="s">
        <v>639</v>
      </c>
      <c r="K983" s="261">
        <v>2010</v>
      </c>
      <c r="L983" s="261" t="s">
        <v>650</v>
      </c>
      <c r="M983" s="261" t="s">
        <v>650</v>
      </c>
    </row>
    <row r="984" spans="1:13">
      <c r="A984" s="261">
        <v>123007</v>
      </c>
      <c r="B984" s="261" t="s">
        <v>3093</v>
      </c>
      <c r="C984" s="261" t="s">
        <v>947</v>
      </c>
      <c r="D984" s="261" t="s">
        <v>3094</v>
      </c>
      <c r="E984" s="261" t="s">
        <v>664</v>
      </c>
      <c r="F984" s="261">
        <v>35074</v>
      </c>
      <c r="G984" s="261" t="s">
        <v>638</v>
      </c>
      <c r="H984" s="261" t="s">
        <v>665</v>
      </c>
      <c r="I984" s="261" t="s">
        <v>3767</v>
      </c>
      <c r="J984" s="261" t="s">
        <v>639</v>
      </c>
      <c r="K984" s="261">
        <v>2014</v>
      </c>
      <c r="L984" s="261" t="s">
        <v>813</v>
      </c>
      <c r="M984" s="261" t="s">
        <v>638</v>
      </c>
    </row>
    <row r="985" spans="1:13">
      <c r="A985" s="261">
        <v>123008</v>
      </c>
      <c r="B985" s="261" t="s">
        <v>3095</v>
      </c>
      <c r="C985" s="261" t="s">
        <v>868</v>
      </c>
      <c r="D985" s="261" t="s">
        <v>369</v>
      </c>
      <c r="E985" s="261" t="s">
        <v>664</v>
      </c>
      <c r="H985" s="261" t="s">
        <v>665</v>
      </c>
      <c r="I985" s="261" t="s">
        <v>3767</v>
      </c>
      <c r="J985" s="261" t="s">
        <v>639</v>
      </c>
      <c r="K985" s="261">
        <v>2009</v>
      </c>
      <c r="L985" s="261" t="s">
        <v>649</v>
      </c>
      <c r="M985" s="261" t="s">
        <v>649</v>
      </c>
    </row>
    <row r="986" spans="1:13">
      <c r="A986" s="261">
        <v>123009</v>
      </c>
      <c r="B986" s="261" t="s">
        <v>3096</v>
      </c>
      <c r="C986" s="261" t="s">
        <v>149</v>
      </c>
      <c r="D986" s="261" t="s">
        <v>423</v>
      </c>
      <c r="E986" s="261" t="s">
        <v>664</v>
      </c>
      <c r="H986" s="261" t="s">
        <v>665</v>
      </c>
      <c r="I986" s="261" t="s">
        <v>3767</v>
      </c>
      <c r="J986" s="261" t="s">
        <v>667</v>
      </c>
      <c r="K986" s="261">
        <v>1999</v>
      </c>
      <c r="L986" s="261" t="s">
        <v>638</v>
      </c>
      <c r="M986" s="261" t="s">
        <v>648</v>
      </c>
    </row>
    <row r="987" spans="1:13">
      <c r="A987" s="261">
        <v>123010</v>
      </c>
      <c r="B987" s="261" t="s">
        <v>3097</v>
      </c>
      <c r="C987" s="261" t="s">
        <v>229</v>
      </c>
      <c r="D987" s="261" t="s">
        <v>1652</v>
      </c>
      <c r="E987" s="261" t="s">
        <v>664</v>
      </c>
      <c r="F987" s="261">
        <v>36161</v>
      </c>
      <c r="H987" s="261" t="s">
        <v>665</v>
      </c>
      <c r="I987" s="261" t="s">
        <v>3767</v>
      </c>
      <c r="J987" s="261" t="s">
        <v>667</v>
      </c>
      <c r="K987" s="261">
        <v>2016</v>
      </c>
      <c r="L987" s="261" t="s">
        <v>638</v>
      </c>
      <c r="M987" s="261" t="s">
        <v>640</v>
      </c>
    </row>
    <row r="988" spans="1:13">
      <c r="A988" s="261">
        <v>123011</v>
      </c>
      <c r="B988" s="261" t="s">
        <v>3098</v>
      </c>
      <c r="C988" s="261" t="s">
        <v>3099</v>
      </c>
      <c r="D988" s="261" t="s">
        <v>3100</v>
      </c>
      <c r="E988" s="261" t="s">
        <v>664</v>
      </c>
      <c r="F988" s="261">
        <v>35526</v>
      </c>
      <c r="G988" s="261" t="s">
        <v>638</v>
      </c>
      <c r="H988" s="261" t="s">
        <v>665</v>
      </c>
      <c r="I988" s="261" t="s">
        <v>3767</v>
      </c>
      <c r="J988" s="261" t="s">
        <v>639</v>
      </c>
      <c r="K988" s="261">
        <v>2015</v>
      </c>
      <c r="L988" s="261" t="s">
        <v>640</v>
      </c>
      <c r="M988" s="261" t="s">
        <v>638</v>
      </c>
    </row>
    <row r="989" spans="1:13">
      <c r="A989" s="261">
        <v>123012</v>
      </c>
      <c r="B989" s="261" t="s">
        <v>3101</v>
      </c>
      <c r="C989" s="261" t="s">
        <v>149</v>
      </c>
      <c r="D989" s="261" t="s">
        <v>928</v>
      </c>
      <c r="E989" s="261" t="s">
        <v>664</v>
      </c>
      <c r="F989" s="261">
        <v>35431</v>
      </c>
      <c r="H989" s="261" t="s">
        <v>665</v>
      </c>
      <c r="I989" s="261" t="s">
        <v>3767</v>
      </c>
      <c r="J989" s="261" t="s">
        <v>639</v>
      </c>
      <c r="K989" s="261">
        <v>2015</v>
      </c>
      <c r="L989" s="261" t="s">
        <v>638</v>
      </c>
      <c r="M989" s="261" t="s">
        <v>648</v>
      </c>
    </row>
    <row r="990" spans="1:13">
      <c r="A990" s="261">
        <v>123013</v>
      </c>
      <c r="B990" s="261" t="s">
        <v>3102</v>
      </c>
      <c r="C990" s="261" t="s">
        <v>965</v>
      </c>
      <c r="D990" s="261" t="s">
        <v>579</v>
      </c>
      <c r="E990" s="261" t="s">
        <v>664</v>
      </c>
      <c r="F990" s="261">
        <v>35065</v>
      </c>
      <c r="H990" s="261" t="s">
        <v>665</v>
      </c>
      <c r="I990" s="261" t="s">
        <v>3767</v>
      </c>
      <c r="J990" s="261" t="s">
        <v>667</v>
      </c>
      <c r="K990" s="261">
        <v>2013</v>
      </c>
      <c r="L990" s="261" t="s">
        <v>638</v>
      </c>
      <c r="M990" s="261" t="s">
        <v>640</v>
      </c>
    </row>
    <row r="991" spans="1:13">
      <c r="A991" s="261">
        <v>123014</v>
      </c>
      <c r="B991" s="261" t="s">
        <v>3103</v>
      </c>
      <c r="C991" s="261" t="s">
        <v>118</v>
      </c>
      <c r="D991" s="261" t="s">
        <v>3104</v>
      </c>
      <c r="E991" s="261" t="s">
        <v>664</v>
      </c>
      <c r="F991" s="261">
        <v>32143</v>
      </c>
      <c r="H991" s="261" t="s">
        <v>665</v>
      </c>
      <c r="I991" s="261" t="s">
        <v>3767</v>
      </c>
      <c r="J991" s="261" t="s">
        <v>639</v>
      </c>
      <c r="K991" s="261">
        <v>2006</v>
      </c>
      <c r="L991" s="261" t="s">
        <v>652</v>
      </c>
      <c r="M991" s="261" t="s">
        <v>652</v>
      </c>
    </row>
    <row r="992" spans="1:13">
      <c r="A992" s="261">
        <v>123015</v>
      </c>
      <c r="B992" s="261" t="s">
        <v>3105</v>
      </c>
      <c r="C992" s="261" t="s">
        <v>143</v>
      </c>
      <c r="D992" s="261" t="s">
        <v>1021</v>
      </c>
      <c r="E992" s="261" t="s">
        <v>664</v>
      </c>
      <c r="F992" s="261">
        <v>31791</v>
      </c>
      <c r="G992" s="261" t="s">
        <v>3746</v>
      </c>
      <c r="H992" s="261" t="s">
        <v>665</v>
      </c>
      <c r="I992" s="261" t="s">
        <v>3767</v>
      </c>
      <c r="J992" s="261" t="s">
        <v>639</v>
      </c>
      <c r="K992" s="261">
        <v>2004</v>
      </c>
      <c r="L992" s="261" t="s">
        <v>640</v>
      </c>
      <c r="M992" s="261" t="s">
        <v>649</v>
      </c>
    </row>
    <row r="993" spans="1:13">
      <c r="A993" s="261">
        <v>123016</v>
      </c>
      <c r="B993" s="261" t="s">
        <v>3106</v>
      </c>
      <c r="C993" s="261" t="s">
        <v>3107</v>
      </c>
      <c r="D993" s="261" t="s">
        <v>3108</v>
      </c>
      <c r="E993" s="261" t="s">
        <v>664</v>
      </c>
      <c r="F993" s="261">
        <v>35065</v>
      </c>
      <c r="H993" s="261" t="s">
        <v>665</v>
      </c>
      <c r="I993" s="261" t="s">
        <v>3767</v>
      </c>
      <c r="J993" s="261" t="s">
        <v>639</v>
      </c>
      <c r="K993" s="261">
        <v>2014</v>
      </c>
      <c r="L993" s="261" t="s">
        <v>640</v>
      </c>
      <c r="M993" s="261" t="s">
        <v>648</v>
      </c>
    </row>
    <row r="994" spans="1:13">
      <c r="A994" s="261">
        <v>123017</v>
      </c>
      <c r="B994" s="261" t="s">
        <v>3109</v>
      </c>
      <c r="C994" s="261" t="s">
        <v>84</v>
      </c>
      <c r="D994" s="261" t="s">
        <v>365</v>
      </c>
      <c r="E994" s="261" t="s">
        <v>664</v>
      </c>
      <c r="F994" s="261">
        <v>36161</v>
      </c>
      <c r="H994" s="261" t="s">
        <v>665</v>
      </c>
      <c r="I994" s="261" t="s">
        <v>3767</v>
      </c>
      <c r="J994" s="261" t="s">
        <v>639</v>
      </c>
      <c r="K994" s="261">
        <v>2016</v>
      </c>
      <c r="L994" s="261" t="s">
        <v>640</v>
      </c>
      <c r="M994" s="261" t="s">
        <v>640</v>
      </c>
    </row>
    <row r="995" spans="1:13">
      <c r="A995" s="261">
        <v>123018</v>
      </c>
      <c r="B995" s="261" t="s">
        <v>3110</v>
      </c>
      <c r="C995" s="261" t="s">
        <v>165</v>
      </c>
      <c r="D995" s="261" t="s">
        <v>348</v>
      </c>
      <c r="E995" s="261" t="s">
        <v>664</v>
      </c>
      <c r="F995" s="261">
        <v>36161</v>
      </c>
      <c r="H995" s="261" t="s">
        <v>665</v>
      </c>
      <c r="I995" s="261" t="s">
        <v>3767</v>
      </c>
      <c r="J995" s="261" t="s">
        <v>667</v>
      </c>
      <c r="K995" s="261">
        <v>2017</v>
      </c>
      <c r="L995" s="261" t="s">
        <v>638</v>
      </c>
      <c r="M995" s="261" t="s">
        <v>638</v>
      </c>
    </row>
    <row r="996" spans="1:13">
      <c r="A996" s="261">
        <v>123019</v>
      </c>
      <c r="B996" s="261" t="s">
        <v>3111</v>
      </c>
      <c r="C996" s="261" t="s">
        <v>84</v>
      </c>
      <c r="D996" s="261" t="s">
        <v>3112</v>
      </c>
      <c r="E996" s="261" t="s">
        <v>664</v>
      </c>
      <c r="F996" s="261">
        <v>31260</v>
      </c>
      <c r="G996" s="261" t="s">
        <v>3747</v>
      </c>
      <c r="H996" s="261" t="s">
        <v>665</v>
      </c>
      <c r="I996" s="261" t="s">
        <v>3767</v>
      </c>
      <c r="J996" s="261" t="s">
        <v>639</v>
      </c>
      <c r="K996" s="261">
        <v>2003</v>
      </c>
      <c r="L996" s="261" t="s">
        <v>640</v>
      </c>
      <c r="M996" s="261" t="s">
        <v>640</v>
      </c>
    </row>
    <row r="997" spans="1:13">
      <c r="A997" s="261">
        <v>123020</v>
      </c>
      <c r="B997" s="261" t="s">
        <v>3113</v>
      </c>
      <c r="C997" s="261" t="s">
        <v>303</v>
      </c>
      <c r="D997" s="261" t="s">
        <v>486</v>
      </c>
      <c r="E997" s="261" t="s">
        <v>664</v>
      </c>
      <c r="F997" s="261">
        <v>33604</v>
      </c>
      <c r="H997" s="261" t="s">
        <v>665</v>
      </c>
      <c r="I997" s="261" t="s">
        <v>3767</v>
      </c>
      <c r="J997" s="261" t="s">
        <v>667</v>
      </c>
      <c r="K997" s="261">
        <v>2011</v>
      </c>
      <c r="L997" s="261" t="s">
        <v>657</v>
      </c>
      <c r="M997" s="261" t="s">
        <v>640</v>
      </c>
    </row>
    <row r="998" spans="1:13">
      <c r="A998" s="261">
        <v>123021</v>
      </c>
      <c r="B998" s="261" t="s">
        <v>3114</v>
      </c>
      <c r="C998" s="261" t="s">
        <v>221</v>
      </c>
      <c r="D998" s="261" t="s">
        <v>447</v>
      </c>
      <c r="E998" s="261" t="s">
        <v>664</v>
      </c>
      <c r="F998" s="261">
        <v>36161</v>
      </c>
      <c r="H998" s="261" t="s">
        <v>665</v>
      </c>
      <c r="I998" s="261" t="s">
        <v>3767</v>
      </c>
      <c r="J998" s="261" t="s">
        <v>639</v>
      </c>
      <c r="K998" s="261">
        <v>2017</v>
      </c>
      <c r="L998" s="261" t="s">
        <v>650</v>
      </c>
      <c r="M998" s="261" t="s">
        <v>650</v>
      </c>
    </row>
    <row r="999" spans="1:13">
      <c r="A999" s="261">
        <v>123022</v>
      </c>
      <c r="B999" s="261" t="s">
        <v>3115</v>
      </c>
      <c r="C999" s="261" t="s">
        <v>2323</v>
      </c>
      <c r="D999" s="261" t="s">
        <v>3116</v>
      </c>
      <c r="E999" s="261" t="s">
        <v>664</v>
      </c>
      <c r="F999" s="261">
        <v>35431</v>
      </c>
      <c r="H999" s="261" t="s">
        <v>665</v>
      </c>
      <c r="I999" s="261" t="s">
        <v>3767</v>
      </c>
      <c r="J999" s="261" t="s">
        <v>639</v>
      </c>
      <c r="K999" s="261">
        <v>2014</v>
      </c>
      <c r="L999" s="261" t="s">
        <v>638</v>
      </c>
      <c r="M999" s="261" t="s">
        <v>638</v>
      </c>
    </row>
    <row r="1000" spans="1:13">
      <c r="A1000" s="261">
        <v>123023</v>
      </c>
      <c r="B1000" s="261" t="s">
        <v>3117</v>
      </c>
      <c r="C1000" s="261" t="s">
        <v>86</v>
      </c>
      <c r="D1000" s="261" t="s">
        <v>3118</v>
      </c>
      <c r="E1000" s="261" t="s">
        <v>664</v>
      </c>
      <c r="F1000" s="261">
        <v>35065</v>
      </c>
      <c r="H1000" s="261" t="s">
        <v>665</v>
      </c>
      <c r="I1000" s="261" t="s">
        <v>3767</v>
      </c>
      <c r="J1000" s="261" t="s">
        <v>667</v>
      </c>
      <c r="K1000" s="261">
        <v>2014</v>
      </c>
      <c r="L1000" s="261" t="s">
        <v>650</v>
      </c>
      <c r="M1000" s="261" t="s">
        <v>650</v>
      </c>
    </row>
    <row r="1001" spans="1:13">
      <c r="A1001" s="261">
        <v>123024</v>
      </c>
      <c r="B1001" s="261" t="s">
        <v>3119</v>
      </c>
      <c r="C1001" s="261" t="s">
        <v>917</v>
      </c>
      <c r="D1001" s="261" t="s">
        <v>3120</v>
      </c>
      <c r="E1001" s="261" t="s">
        <v>664</v>
      </c>
      <c r="F1001" s="261">
        <v>36161</v>
      </c>
      <c r="H1001" s="261" t="s">
        <v>665</v>
      </c>
      <c r="I1001" s="261" t="s">
        <v>3767</v>
      </c>
      <c r="J1001" s="261" t="s">
        <v>667</v>
      </c>
      <c r="K1001" s="261">
        <v>2017</v>
      </c>
      <c r="L1001" s="261" t="s">
        <v>638</v>
      </c>
      <c r="M1001" s="261" t="s">
        <v>647</v>
      </c>
    </row>
    <row r="1002" spans="1:13">
      <c r="A1002" s="261">
        <v>123025</v>
      </c>
      <c r="B1002" s="261" t="s">
        <v>3121</v>
      </c>
      <c r="C1002" s="261" t="s">
        <v>112</v>
      </c>
      <c r="D1002" s="261" t="s">
        <v>3122</v>
      </c>
      <c r="E1002" s="261" t="s">
        <v>664</v>
      </c>
      <c r="F1002" s="261">
        <v>33239</v>
      </c>
      <c r="G1002" s="261" t="s">
        <v>769</v>
      </c>
      <c r="H1002" s="261" t="s">
        <v>665</v>
      </c>
      <c r="I1002" s="261" t="s">
        <v>3767</v>
      </c>
      <c r="J1002" s="261" t="s">
        <v>667</v>
      </c>
      <c r="K1002" s="261">
        <v>2008</v>
      </c>
      <c r="L1002" s="261" t="s">
        <v>659</v>
      </c>
      <c r="M1002" s="261" t="s">
        <v>649</v>
      </c>
    </row>
    <row r="1003" spans="1:13">
      <c r="A1003" s="261">
        <v>123026</v>
      </c>
      <c r="B1003" s="261" t="s">
        <v>3123</v>
      </c>
      <c r="C1003" s="261" t="s">
        <v>864</v>
      </c>
      <c r="D1003" s="261" t="s">
        <v>374</v>
      </c>
      <c r="E1003" s="261" t="s">
        <v>664</v>
      </c>
      <c r="F1003" s="261">
        <v>35431</v>
      </c>
      <c r="H1003" s="261" t="s">
        <v>665</v>
      </c>
      <c r="I1003" s="261" t="s">
        <v>3767</v>
      </c>
      <c r="J1003" s="261" t="s">
        <v>639</v>
      </c>
      <c r="K1003" s="261">
        <v>2014</v>
      </c>
      <c r="L1003" s="261" t="s">
        <v>657</v>
      </c>
      <c r="M1003" s="261" t="s">
        <v>657</v>
      </c>
    </row>
    <row r="1004" spans="1:13">
      <c r="A1004" s="261">
        <v>123027</v>
      </c>
      <c r="B1004" s="261" t="s">
        <v>3124</v>
      </c>
      <c r="C1004" s="261" t="s">
        <v>86</v>
      </c>
      <c r="D1004" s="261" t="s">
        <v>440</v>
      </c>
      <c r="E1004" s="261" t="s">
        <v>664</v>
      </c>
      <c r="F1004" s="261">
        <v>35796</v>
      </c>
      <c r="H1004" s="261" t="s">
        <v>665</v>
      </c>
      <c r="I1004" s="261" t="s">
        <v>3767</v>
      </c>
      <c r="J1004" s="261" t="s">
        <v>639</v>
      </c>
      <c r="K1004" s="261">
        <v>2016</v>
      </c>
      <c r="L1004" s="261" t="s">
        <v>813</v>
      </c>
      <c r="M1004" s="261" t="s">
        <v>657</v>
      </c>
    </row>
    <row r="1005" spans="1:13">
      <c r="A1005" s="261">
        <v>123028</v>
      </c>
      <c r="B1005" s="261" t="s">
        <v>3125</v>
      </c>
      <c r="C1005" s="261" t="s">
        <v>227</v>
      </c>
      <c r="D1005" s="261" t="s">
        <v>1011</v>
      </c>
      <c r="E1005" s="261" t="s">
        <v>664</v>
      </c>
      <c r="F1005" s="261">
        <v>35431</v>
      </c>
      <c r="H1005" s="261" t="s">
        <v>665</v>
      </c>
      <c r="I1005" s="261" t="s">
        <v>3767</v>
      </c>
      <c r="J1005" s="261" t="s">
        <v>639</v>
      </c>
      <c r="K1005" s="261">
        <v>2015</v>
      </c>
      <c r="L1005" s="261" t="s">
        <v>657</v>
      </c>
      <c r="M1005" s="261" t="s">
        <v>657</v>
      </c>
    </row>
    <row r="1006" spans="1:13">
      <c r="A1006" s="261">
        <v>123029</v>
      </c>
      <c r="B1006" s="261" t="s">
        <v>3126</v>
      </c>
      <c r="C1006" s="261" t="s">
        <v>132</v>
      </c>
      <c r="D1006" s="261" t="s">
        <v>397</v>
      </c>
      <c r="E1006" s="261" t="s">
        <v>664</v>
      </c>
      <c r="F1006" s="261">
        <v>33239</v>
      </c>
      <c r="H1006" s="261" t="s">
        <v>665</v>
      </c>
      <c r="I1006" s="261" t="s">
        <v>3767</v>
      </c>
      <c r="J1006" s="261" t="s">
        <v>667</v>
      </c>
      <c r="K1006" s="261">
        <v>2009</v>
      </c>
      <c r="L1006" s="261" t="s">
        <v>638</v>
      </c>
      <c r="M1006" s="261" t="s">
        <v>638</v>
      </c>
    </row>
    <row r="1007" spans="1:13">
      <c r="A1007" s="261">
        <v>123030</v>
      </c>
      <c r="B1007" s="261" t="s">
        <v>3127</v>
      </c>
      <c r="C1007" s="261" t="s">
        <v>113</v>
      </c>
      <c r="D1007" s="261" t="s">
        <v>428</v>
      </c>
      <c r="E1007" s="261" t="s">
        <v>664</v>
      </c>
      <c r="F1007" s="261">
        <v>33970</v>
      </c>
      <c r="H1007" s="261" t="s">
        <v>665</v>
      </c>
      <c r="I1007" s="261" t="s">
        <v>3767</v>
      </c>
      <c r="J1007" s="261" t="s">
        <v>639</v>
      </c>
      <c r="K1007" s="261">
        <v>2011</v>
      </c>
      <c r="L1007" s="261" t="s">
        <v>638</v>
      </c>
      <c r="M1007" s="261" t="s">
        <v>650</v>
      </c>
    </row>
    <row r="1008" spans="1:13">
      <c r="A1008" s="261">
        <v>123031</v>
      </c>
      <c r="B1008" s="261" t="s">
        <v>3128</v>
      </c>
      <c r="C1008" s="261" t="s">
        <v>122</v>
      </c>
      <c r="D1008" s="261" t="s">
        <v>439</v>
      </c>
      <c r="E1008" s="261" t="s">
        <v>664</v>
      </c>
      <c r="F1008" s="261">
        <v>33239</v>
      </c>
      <c r="H1008" s="261" t="s">
        <v>665</v>
      </c>
      <c r="I1008" s="261" t="s">
        <v>3767</v>
      </c>
      <c r="J1008" s="261" t="s">
        <v>667</v>
      </c>
      <c r="K1008" s="261">
        <v>2009</v>
      </c>
      <c r="L1008" s="261" t="s">
        <v>638</v>
      </c>
      <c r="M1008" s="261" t="s">
        <v>638</v>
      </c>
    </row>
    <row r="1009" spans="1:20">
      <c r="A1009" s="261">
        <v>123032</v>
      </c>
      <c r="B1009" s="261" t="s">
        <v>3129</v>
      </c>
      <c r="C1009" s="261" t="s">
        <v>186</v>
      </c>
      <c r="D1009" s="261" t="s">
        <v>405</v>
      </c>
      <c r="E1009" s="261" t="s">
        <v>664</v>
      </c>
      <c r="F1009" s="261">
        <v>31413</v>
      </c>
      <c r="H1009" s="261" t="s">
        <v>665</v>
      </c>
      <c r="I1009" s="261" t="s">
        <v>3767</v>
      </c>
      <c r="J1009" s="261" t="s">
        <v>667</v>
      </c>
      <c r="K1009" s="261">
        <v>2008</v>
      </c>
      <c r="L1009" s="261" t="s">
        <v>640</v>
      </c>
      <c r="M1009" s="261" t="s">
        <v>661</v>
      </c>
    </row>
    <row r="1010" spans="1:20">
      <c r="A1010" s="261">
        <v>123033</v>
      </c>
      <c r="B1010" s="261" t="s">
        <v>3130</v>
      </c>
      <c r="C1010" s="261" t="s">
        <v>106</v>
      </c>
      <c r="D1010" s="261" t="s">
        <v>3131</v>
      </c>
      <c r="E1010" s="261" t="s">
        <v>664</v>
      </c>
      <c r="F1010" s="261">
        <v>34351</v>
      </c>
      <c r="G1010" s="261" t="s">
        <v>638</v>
      </c>
      <c r="H1010" s="261" t="s">
        <v>665</v>
      </c>
      <c r="I1010" s="261" t="s">
        <v>3767</v>
      </c>
      <c r="J1010" s="261" t="s">
        <v>639</v>
      </c>
      <c r="K1010" s="261">
        <v>2011</v>
      </c>
      <c r="L1010" s="261" t="s">
        <v>640</v>
      </c>
      <c r="M1010" s="261" t="s">
        <v>638</v>
      </c>
    </row>
    <row r="1011" spans="1:20">
      <c r="A1011" s="261">
        <v>123034</v>
      </c>
      <c r="B1011" s="261" t="s">
        <v>3132</v>
      </c>
      <c r="C1011" s="261" t="s">
        <v>3133</v>
      </c>
      <c r="D1011" s="261" t="s">
        <v>3134</v>
      </c>
      <c r="E1011" s="261" t="s">
        <v>664</v>
      </c>
      <c r="F1011" s="261">
        <v>35069</v>
      </c>
      <c r="G1011" s="261" t="s">
        <v>648</v>
      </c>
      <c r="H1011" s="261" t="s">
        <v>665</v>
      </c>
      <c r="I1011" s="261" t="s">
        <v>3767</v>
      </c>
      <c r="J1011" s="261" t="s">
        <v>667</v>
      </c>
      <c r="K1011" s="261">
        <v>2015</v>
      </c>
      <c r="L1011" s="261" t="s">
        <v>638</v>
      </c>
      <c r="M1011" s="261" t="s">
        <v>648</v>
      </c>
    </row>
    <row r="1012" spans="1:20">
      <c r="A1012" s="261">
        <v>123035</v>
      </c>
      <c r="B1012" s="261" t="s">
        <v>3135</v>
      </c>
      <c r="C1012" s="261" t="s">
        <v>79</v>
      </c>
      <c r="D1012" s="261" t="s">
        <v>541</v>
      </c>
      <c r="E1012" s="261" t="s">
        <v>664</v>
      </c>
      <c r="H1012" s="261" t="s">
        <v>665</v>
      </c>
      <c r="I1012" s="261" t="s">
        <v>3767</v>
      </c>
      <c r="J1012" s="261" t="s">
        <v>639</v>
      </c>
      <c r="K1012" s="261">
        <v>2003</v>
      </c>
      <c r="L1012" s="261" t="s">
        <v>640</v>
      </c>
      <c r="M1012" s="261" t="s">
        <v>640</v>
      </c>
    </row>
    <row r="1013" spans="1:20">
      <c r="A1013" s="261">
        <v>123036</v>
      </c>
      <c r="B1013" s="261" t="s">
        <v>3136</v>
      </c>
      <c r="C1013" s="261" t="s">
        <v>119</v>
      </c>
      <c r="D1013" s="261" t="s">
        <v>877</v>
      </c>
      <c r="E1013" s="261" t="s">
        <v>664</v>
      </c>
      <c r="F1013" s="261">
        <v>35285</v>
      </c>
      <c r="G1013" s="261" t="s">
        <v>638</v>
      </c>
      <c r="H1013" s="261" t="s">
        <v>665</v>
      </c>
      <c r="I1013" s="261" t="s">
        <v>3767</v>
      </c>
      <c r="J1013" s="261" t="s">
        <v>639</v>
      </c>
      <c r="K1013" s="261">
        <v>2014</v>
      </c>
      <c r="L1013" s="261" t="s">
        <v>640</v>
      </c>
      <c r="M1013" s="261" t="s">
        <v>658</v>
      </c>
    </row>
    <row r="1014" spans="1:20">
      <c r="A1014" s="261">
        <v>123037</v>
      </c>
      <c r="B1014" s="261" t="s">
        <v>3137</v>
      </c>
      <c r="C1014" s="261" t="s">
        <v>109</v>
      </c>
      <c r="D1014" s="261" t="s">
        <v>895</v>
      </c>
      <c r="E1014" s="261" t="s">
        <v>664</v>
      </c>
      <c r="H1014" s="261" t="s">
        <v>665</v>
      </c>
      <c r="I1014" s="261" t="s">
        <v>3767</v>
      </c>
      <c r="J1014" s="261" t="s">
        <v>639</v>
      </c>
      <c r="K1014" s="261">
        <v>2004</v>
      </c>
      <c r="L1014" s="261" t="s">
        <v>640</v>
      </c>
      <c r="M1014" s="261" t="s">
        <v>640</v>
      </c>
      <c r="R1014" s="261">
        <v>650</v>
      </c>
      <c r="S1014" s="261">
        <v>43863</v>
      </c>
      <c r="T1014" s="261">
        <v>10000</v>
      </c>
    </row>
    <row r="1015" spans="1:20">
      <c r="A1015" s="261">
        <v>123038</v>
      </c>
      <c r="B1015" s="261" t="s">
        <v>3138</v>
      </c>
      <c r="C1015" s="261" t="s">
        <v>84</v>
      </c>
      <c r="D1015" s="261" t="s">
        <v>456</v>
      </c>
      <c r="E1015" s="261" t="s">
        <v>664</v>
      </c>
      <c r="F1015" s="261">
        <v>33239</v>
      </c>
      <c r="H1015" s="261" t="s">
        <v>665</v>
      </c>
      <c r="I1015" s="261" t="s">
        <v>3767</v>
      </c>
      <c r="J1015" s="261" t="s">
        <v>639</v>
      </c>
      <c r="K1015" s="261">
        <v>2010</v>
      </c>
      <c r="L1015" s="261" t="s">
        <v>640</v>
      </c>
      <c r="M1015" s="261" t="s">
        <v>640</v>
      </c>
    </row>
    <row r="1016" spans="1:20">
      <c r="A1016" s="261">
        <v>123039</v>
      </c>
      <c r="B1016" s="261" t="s">
        <v>3139</v>
      </c>
      <c r="C1016" s="261" t="s">
        <v>3140</v>
      </c>
      <c r="D1016" s="261" t="s">
        <v>3141</v>
      </c>
      <c r="E1016" s="261" t="s">
        <v>664</v>
      </c>
      <c r="F1016" s="261">
        <v>31838</v>
      </c>
      <c r="G1016" s="261" t="s">
        <v>3748</v>
      </c>
      <c r="H1016" s="261" t="s">
        <v>665</v>
      </c>
      <c r="I1016" s="261" t="s">
        <v>3767</v>
      </c>
      <c r="J1016" s="261" t="s">
        <v>667</v>
      </c>
      <c r="K1016" s="261">
        <v>2006</v>
      </c>
      <c r="L1016" s="261" t="s">
        <v>640</v>
      </c>
      <c r="M1016" s="261" t="s">
        <v>640</v>
      </c>
    </row>
    <row r="1017" spans="1:20">
      <c r="A1017" s="261">
        <v>123040</v>
      </c>
      <c r="B1017" s="261" t="s">
        <v>3142</v>
      </c>
      <c r="C1017" s="261" t="s">
        <v>3143</v>
      </c>
      <c r="D1017" s="261" t="s">
        <v>369</v>
      </c>
      <c r="E1017" s="261" t="s">
        <v>664</v>
      </c>
      <c r="F1017" s="261">
        <v>24949</v>
      </c>
      <c r="G1017" s="261" t="s">
        <v>638</v>
      </c>
      <c r="H1017" s="261" t="s">
        <v>665</v>
      </c>
      <c r="I1017" s="261" t="s">
        <v>3767</v>
      </c>
      <c r="J1017" s="261" t="s">
        <v>639</v>
      </c>
      <c r="K1017" s="261">
        <v>1987</v>
      </c>
      <c r="L1017" s="261" t="s">
        <v>638</v>
      </c>
      <c r="M1017" s="261" t="s">
        <v>638</v>
      </c>
    </row>
    <row r="1018" spans="1:20">
      <c r="A1018" s="261">
        <v>123041</v>
      </c>
      <c r="B1018" s="261" t="s">
        <v>3144</v>
      </c>
      <c r="C1018" s="261" t="s">
        <v>78</v>
      </c>
      <c r="D1018" s="261" t="s">
        <v>457</v>
      </c>
      <c r="E1018" s="261" t="s">
        <v>664</v>
      </c>
      <c r="F1018" s="261">
        <v>31067</v>
      </c>
      <c r="G1018" s="261" t="s">
        <v>638</v>
      </c>
      <c r="H1018" s="261" t="s">
        <v>665</v>
      </c>
      <c r="I1018" s="261" t="s">
        <v>3767</v>
      </c>
      <c r="J1018" s="261" t="s">
        <v>667</v>
      </c>
      <c r="K1018" s="261">
        <v>2002</v>
      </c>
      <c r="L1018" s="261" t="s">
        <v>638</v>
      </c>
      <c r="M1018" s="261" t="s">
        <v>640</v>
      </c>
    </row>
    <row r="1019" spans="1:20">
      <c r="A1019" s="261">
        <v>123042</v>
      </c>
      <c r="B1019" s="261" t="s">
        <v>3145</v>
      </c>
      <c r="C1019" s="261" t="s">
        <v>167</v>
      </c>
      <c r="D1019" s="261" t="s">
        <v>463</v>
      </c>
      <c r="E1019" s="261" t="s">
        <v>664</v>
      </c>
      <c r="F1019" s="261">
        <v>35796</v>
      </c>
      <c r="H1019" s="261" t="s">
        <v>665</v>
      </c>
      <c r="I1019" s="261" t="s">
        <v>3767</v>
      </c>
      <c r="J1019" s="261" t="s">
        <v>639</v>
      </c>
      <c r="K1019" s="261">
        <v>2016</v>
      </c>
      <c r="L1019" s="261" t="s">
        <v>640</v>
      </c>
      <c r="M1019" s="261" t="s">
        <v>640</v>
      </c>
    </row>
    <row r="1020" spans="1:20">
      <c r="A1020" s="261">
        <v>123043</v>
      </c>
      <c r="B1020" s="261" t="s">
        <v>3146</v>
      </c>
      <c r="C1020" s="261" t="s">
        <v>186</v>
      </c>
      <c r="D1020" s="261" t="s">
        <v>423</v>
      </c>
      <c r="E1020" s="261" t="s">
        <v>664</v>
      </c>
      <c r="F1020" s="261">
        <v>34700</v>
      </c>
      <c r="H1020" s="261" t="s">
        <v>665</v>
      </c>
      <c r="I1020" s="261" t="s">
        <v>3767</v>
      </c>
      <c r="J1020" s="261" t="s">
        <v>667</v>
      </c>
      <c r="K1020" s="261">
        <v>2014</v>
      </c>
      <c r="L1020" s="261" t="s">
        <v>658</v>
      </c>
      <c r="M1020" s="261" t="s">
        <v>659</v>
      </c>
    </row>
    <row r="1021" spans="1:20">
      <c r="A1021" s="261">
        <v>123044</v>
      </c>
      <c r="B1021" s="261" t="s">
        <v>3147</v>
      </c>
      <c r="C1021" s="261" t="s">
        <v>959</v>
      </c>
      <c r="D1021" s="261" t="s">
        <v>448</v>
      </c>
      <c r="E1021" s="261" t="s">
        <v>664</v>
      </c>
      <c r="F1021" s="261">
        <v>35065</v>
      </c>
      <c r="H1021" s="261" t="s">
        <v>665</v>
      </c>
      <c r="I1021" s="261" t="s">
        <v>3767</v>
      </c>
      <c r="J1021" s="261" t="s">
        <v>667</v>
      </c>
      <c r="K1021" s="261">
        <v>2014</v>
      </c>
      <c r="L1021" s="261" t="s">
        <v>640</v>
      </c>
      <c r="M1021" s="261" t="s">
        <v>640</v>
      </c>
    </row>
    <row r="1022" spans="1:20">
      <c r="A1022" s="261">
        <v>123045</v>
      </c>
      <c r="B1022" s="261" t="s">
        <v>3148</v>
      </c>
      <c r="C1022" s="261" t="s">
        <v>204</v>
      </c>
      <c r="D1022" s="261" t="s">
        <v>2096</v>
      </c>
      <c r="E1022" s="261" t="s">
        <v>664</v>
      </c>
      <c r="F1022" s="261">
        <v>33970</v>
      </c>
      <c r="H1022" s="261" t="s">
        <v>665</v>
      </c>
      <c r="I1022" s="261" t="s">
        <v>3767</v>
      </c>
      <c r="J1022" s="261" t="s">
        <v>639</v>
      </c>
      <c r="K1022" s="261">
        <v>2011</v>
      </c>
      <c r="L1022" s="261" t="s">
        <v>638</v>
      </c>
      <c r="M1022" s="261" t="s">
        <v>649</v>
      </c>
    </row>
    <row r="1023" spans="1:20">
      <c r="A1023" s="261">
        <v>123046</v>
      </c>
      <c r="B1023" s="261" t="s">
        <v>3149</v>
      </c>
      <c r="C1023" s="261" t="s">
        <v>907</v>
      </c>
      <c r="D1023" s="261" t="s">
        <v>402</v>
      </c>
      <c r="E1023" s="261" t="s">
        <v>664</v>
      </c>
      <c r="F1023" s="261">
        <v>34218</v>
      </c>
      <c r="G1023" s="261" t="s">
        <v>640</v>
      </c>
      <c r="H1023" s="261" t="s">
        <v>665</v>
      </c>
      <c r="I1023" s="261" t="s">
        <v>3767</v>
      </c>
      <c r="J1023" s="261" t="s">
        <v>667</v>
      </c>
      <c r="K1023" s="261">
        <v>2012</v>
      </c>
      <c r="L1023" s="261" t="s">
        <v>640</v>
      </c>
      <c r="M1023" s="261" t="s">
        <v>640</v>
      </c>
    </row>
    <row r="1024" spans="1:20">
      <c r="A1024" s="261">
        <v>123047</v>
      </c>
      <c r="B1024" s="261" t="s">
        <v>3150</v>
      </c>
      <c r="C1024" s="261" t="s">
        <v>130</v>
      </c>
      <c r="D1024" s="261" t="s">
        <v>878</v>
      </c>
      <c r="E1024" s="261" t="s">
        <v>663</v>
      </c>
      <c r="F1024" s="261">
        <v>31778</v>
      </c>
      <c r="G1024" s="261" t="s">
        <v>638</v>
      </c>
      <c r="H1024" s="261" t="s">
        <v>665</v>
      </c>
      <c r="I1024" s="261" t="s">
        <v>3767</v>
      </c>
      <c r="J1024" s="261" t="s">
        <v>639</v>
      </c>
      <c r="K1024" s="261">
        <v>2005</v>
      </c>
      <c r="L1024" s="261" t="s">
        <v>638</v>
      </c>
      <c r="M1024" s="261" t="s">
        <v>638</v>
      </c>
    </row>
    <row r="1025" spans="1:20">
      <c r="A1025" s="261">
        <v>123048</v>
      </c>
      <c r="B1025" s="261" t="s">
        <v>3151</v>
      </c>
      <c r="C1025" s="261" t="s">
        <v>103</v>
      </c>
      <c r="D1025" s="261" t="s">
        <v>419</v>
      </c>
      <c r="E1025" s="261" t="s">
        <v>664</v>
      </c>
      <c r="F1025" s="261">
        <v>36161</v>
      </c>
      <c r="G1025" s="261" t="s">
        <v>638</v>
      </c>
      <c r="H1025" s="261" t="s">
        <v>665</v>
      </c>
      <c r="I1025" s="261" t="s">
        <v>3767</v>
      </c>
      <c r="J1025" s="261" t="s">
        <v>667</v>
      </c>
      <c r="K1025" s="261">
        <v>2017</v>
      </c>
      <c r="L1025" s="261" t="s">
        <v>638</v>
      </c>
      <c r="M1025" s="261" t="s">
        <v>638</v>
      </c>
    </row>
    <row r="1026" spans="1:20">
      <c r="A1026" s="261">
        <v>123049</v>
      </c>
      <c r="B1026" s="261" t="s">
        <v>3152</v>
      </c>
      <c r="C1026" s="261" t="s">
        <v>205</v>
      </c>
      <c r="D1026" s="261" t="s">
        <v>3153</v>
      </c>
      <c r="E1026" s="261" t="s">
        <v>664</v>
      </c>
      <c r="F1026" s="261">
        <v>35796</v>
      </c>
      <c r="H1026" s="261" t="s">
        <v>665</v>
      </c>
      <c r="I1026" s="261" t="s">
        <v>3767</v>
      </c>
      <c r="J1026" s="261" t="s">
        <v>639</v>
      </c>
      <c r="K1026" s="261">
        <v>2016</v>
      </c>
      <c r="L1026" s="261" t="s">
        <v>638</v>
      </c>
      <c r="M1026" s="261" t="s">
        <v>650</v>
      </c>
    </row>
    <row r="1027" spans="1:20">
      <c r="A1027" s="261">
        <v>123050</v>
      </c>
      <c r="B1027" s="261" t="s">
        <v>3154</v>
      </c>
      <c r="C1027" s="261" t="s">
        <v>187</v>
      </c>
      <c r="D1027" s="261" t="s">
        <v>519</v>
      </c>
      <c r="E1027" s="261" t="s">
        <v>663</v>
      </c>
      <c r="F1027" s="261">
        <v>35431</v>
      </c>
      <c r="H1027" s="261" t="s">
        <v>665</v>
      </c>
      <c r="I1027" s="261" t="s">
        <v>3767</v>
      </c>
      <c r="J1027" s="261" t="s">
        <v>667</v>
      </c>
      <c r="K1027" s="261">
        <v>2015</v>
      </c>
      <c r="L1027" s="261" t="s">
        <v>638</v>
      </c>
      <c r="M1027" s="261" t="s">
        <v>638</v>
      </c>
    </row>
    <row r="1028" spans="1:20">
      <c r="A1028" s="261">
        <v>123051</v>
      </c>
      <c r="B1028" s="261" t="s">
        <v>3155</v>
      </c>
      <c r="C1028" s="261" t="s">
        <v>125</v>
      </c>
      <c r="D1028" s="261" t="s">
        <v>464</v>
      </c>
      <c r="E1028" s="261" t="s">
        <v>664</v>
      </c>
      <c r="H1028" s="261" t="s">
        <v>809</v>
      </c>
      <c r="I1028" s="261" t="s">
        <v>3767</v>
      </c>
      <c r="M1028" s="261" t="s">
        <v>612</v>
      </c>
    </row>
    <row r="1029" spans="1:20">
      <c r="A1029" s="261">
        <v>123052</v>
      </c>
      <c r="B1029" s="261" t="s">
        <v>3156</v>
      </c>
      <c r="C1029" s="261" t="s">
        <v>128</v>
      </c>
      <c r="D1029" s="261" t="s">
        <v>1560</v>
      </c>
      <c r="E1029" s="261" t="s">
        <v>663</v>
      </c>
      <c r="F1029" s="261">
        <v>35800</v>
      </c>
      <c r="G1029" s="261" t="s">
        <v>3749</v>
      </c>
      <c r="H1029" s="261" t="s">
        <v>665</v>
      </c>
      <c r="I1029" s="261" t="s">
        <v>3767</v>
      </c>
      <c r="J1029" s="261" t="s">
        <v>639</v>
      </c>
      <c r="K1029" s="261">
        <v>2015</v>
      </c>
      <c r="L1029" s="261" t="s">
        <v>638</v>
      </c>
      <c r="M1029" s="261" t="s">
        <v>657</v>
      </c>
    </row>
    <row r="1030" spans="1:20">
      <c r="A1030" s="261">
        <v>123053</v>
      </c>
      <c r="B1030" s="261" t="s">
        <v>3157</v>
      </c>
      <c r="C1030" s="261" t="s">
        <v>289</v>
      </c>
      <c r="D1030" s="261" t="s">
        <v>3158</v>
      </c>
      <c r="E1030" s="261" t="s">
        <v>664</v>
      </c>
      <c r="F1030" s="261">
        <v>33239</v>
      </c>
      <c r="H1030" s="261" t="s">
        <v>665</v>
      </c>
      <c r="I1030" s="261" t="s">
        <v>3767</v>
      </c>
      <c r="J1030" s="261" t="s">
        <v>639</v>
      </c>
      <c r="K1030" s="261">
        <v>2010</v>
      </c>
      <c r="L1030" s="261" t="s">
        <v>652</v>
      </c>
      <c r="M1030" s="261" t="s">
        <v>650</v>
      </c>
    </row>
    <row r="1031" spans="1:20">
      <c r="A1031" s="261">
        <v>123054</v>
      </c>
      <c r="B1031" s="261" t="s">
        <v>3159</v>
      </c>
      <c r="C1031" s="261" t="s">
        <v>217</v>
      </c>
      <c r="D1031" s="261" t="s">
        <v>394</v>
      </c>
      <c r="E1031" s="261" t="s">
        <v>663</v>
      </c>
      <c r="F1031" s="261">
        <v>35796</v>
      </c>
      <c r="H1031" s="261" t="s">
        <v>665</v>
      </c>
      <c r="I1031" s="261" t="s">
        <v>3767</v>
      </c>
      <c r="J1031" s="261" t="s">
        <v>639</v>
      </c>
      <c r="K1031" s="261">
        <v>2015</v>
      </c>
      <c r="L1031" s="261" t="s">
        <v>658</v>
      </c>
      <c r="M1031" s="261" t="s">
        <v>658</v>
      </c>
    </row>
    <row r="1032" spans="1:20">
      <c r="A1032" s="261">
        <v>123055</v>
      </c>
      <c r="B1032" s="261" t="s">
        <v>3160</v>
      </c>
      <c r="C1032" s="261" t="s">
        <v>85</v>
      </c>
      <c r="D1032" s="261" t="s">
        <v>364</v>
      </c>
      <c r="E1032" s="261" t="s">
        <v>663</v>
      </c>
      <c r="F1032" s="261">
        <v>35796</v>
      </c>
      <c r="H1032" s="261" t="s">
        <v>665</v>
      </c>
      <c r="I1032" s="261" t="s">
        <v>3767</v>
      </c>
      <c r="J1032" s="261" t="s">
        <v>639</v>
      </c>
      <c r="K1032" s="261">
        <v>2015</v>
      </c>
      <c r="L1032" s="261" t="s">
        <v>638</v>
      </c>
      <c r="M1032" s="261" t="s">
        <v>661</v>
      </c>
    </row>
    <row r="1033" spans="1:20">
      <c r="A1033" s="261">
        <v>123056</v>
      </c>
      <c r="B1033" s="261" t="s">
        <v>3161</v>
      </c>
      <c r="C1033" s="261" t="s">
        <v>113</v>
      </c>
      <c r="D1033" s="261" t="s">
        <v>392</v>
      </c>
      <c r="E1033" s="261" t="s">
        <v>663</v>
      </c>
      <c r="F1033" s="261">
        <v>35065</v>
      </c>
      <c r="H1033" s="261" t="s">
        <v>665</v>
      </c>
      <c r="I1033" s="261" t="s">
        <v>3767</v>
      </c>
      <c r="J1033" s="261" t="s">
        <v>639</v>
      </c>
      <c r="K1033" s="261">
        <v>2015</v>
      </c>
      <c r="L1033" s="261" t="s">
        <v>638</v>
      </c>
      <c r="M1033" s="261" t="s">
        <v>640</v>
      </c>
      <c r="R1033" s="261">
        <v>774</v>
      </c>
      <c r="S1033" s="261">
        <v>44167</v>
      </c>
      <c r="T1033" s="261">
        <v>25000</v>
      </c>
    </row>
    <row r="1034" spans="1:20">
      <c r="A1034" s="261">
        <v>123057</v>
      </c>
      <c r="B1034" s="261" t="s">
        <v>3162</v>
      </c>
      <c r="C1034" s="261" t="s">
        <v>429</v>
      </c>
      <c r="D1034" s="261" t="s">
        <v>351</v>
      </c>
      <c r="E1034" s="261" t="s">
        <v>663</v>
      </c>
      <c r="F1034" s="261">
        <v>32509</v>
      </c>
      <c r="H1034" s="261" t="s">
        <v>665</v>
      </c>
      <c r="I1034" s="261" t="s">
        <v>3767</v>
      </c>
      <c r="J1034" s="261" t="s">
        <v>639</v>
      </c>
      <c r="K1034" s="261">
        <v>2008</v>
      </c>
      <c r="L1034" s="261" t="s">
        <v>659</v>
      </c>
      <c r="M1034" s="261" t="s">
        <v>659</v>
      </c>
    </row>
    <row r="1035" spans="1:20">
      <c r="A1035" s="261">
        <v>123058</v>
      </c>
      <c r="B1035" s="261" t="s">
        <v>3163</v>
      </c>
      <c r="C1035" s="261" t="s">
        <v>3164</v>
      </c>
      <c r="D1035" s="261" t="s">
        <v>981</v>
      </c>
      <c r="E1035" s="261" t="s">
        <v>663</v>
      </c>
      <c r="F1035" s="261">
        <v>35125</v>
      </c>
      <c r="G1035" s="261" t="s">
        <v>638</v>
      </c>
      <c r="H1035" s="261" t="s">
        <v>665</v>
      </c>
      <c r="I1035" s="261" t="s">
        <v>3767</v>
      </c>
      <c r="J1035" s="261" t="s">
        <v>639</v>
      </c>
      <c r="K1035" s="261">
        <v>2015</v>
      </c>
      <c r="L1035" s="261" t="s">
        <v>638</v>
      </c>
      <c r="M1035" s="261" t="s">
        <v>638</v>
      </c>
    </row>
    <row r="1036" spans="1:20">
      <c r="A1036" s="261">
        <v>123059</v>
      </c>
      <c r="B1036" s="261" t="s">
        <v>3165</v>
      </c>
      <c r="C1036" s="261" t="s">
        <v>149</v>
      </c>
      <c r="D1036" s="261" t="s">
        <v>504</v>
      </c>
      <c r="E1036" s="261" t="s">
        <v>663</v>
      </c>
      <c r="F1036" s="261">
        <v>36526</v>
      </c>
      <c r="H1036" s="261" t="s">
        <v>665</v>
      </c>
      <c r="I1036" s="261" t="s">
        <v>3767</v>
      </c>
      <c r="J1036" s="261" t="s">
        <v>639</v>
      </c>
      <c r="K1036" s="261">
        <v>2017</v>
      </c>
      <c r="L1036" s="261" t="s">
        <v>640</v>
      </c>
      <c r="M1036" s="261" t="s">
        <v>638</v>
      </c>
    </row>
    <row r="1037" spans="1:20">
      <c r="A1037" s="261">
        <v>123060</v>
      </c>
      <c r="B1037" s="261" t="s">
        <v>3166</v>
      </c>
      <c r="C1037" s="261" t="s">
        <v>3167</v>
      </c>
      <c r="D1037" s="261" t="s">
        <v>364</v>
      </c>
      <c r="E1037" s="261" t="s">
        <v>663</v>
      </c>
      <c r="H1037" s="261" t="s">
        <v>665</v>
      </c>
      <c r="I1037" s="261" t="s">
        <v>3767</v>
      </c>
      <c r="J1037" s="261" t="s">
        <v>667</v>
      </c>
      <c r="K1037" s="261">
        <v>2010</v>
      </c>
      <c r="L1037" s="261" t="s">
        <v>638</v>
      </c>
      <c r="M1037" s="261" t="s">
        <v>638</v>
      </c>
    </row>
    <row r="1038" spans="1:20">
      <c r="A1038" s="261">
        <v>123061</v>
      </c>
      <c r="B1038" s="261" t="s">
        <v>3168</v>
      </c>
      <c r="C1038" s="261" t="s">
        <v>3169</v>
      </c>
      <c r="D1038" s="261" t="s">
        <v>3170</v>
      </c>
      <c r="E1038" s="261" t="s">
        <v>663</v>
      </c>
      <c r="F1038" s="261">
        <v>35796</v>
      </c>
      <c r="G1038" s="261" t="s">
        <v>638</v>
      </c>
      <c r="H1038" s="261" t="s">
        <v>665</v>
      </c>
      <c r="I1038" s="261" t="s">
        <v>3767</v>
      </c>
      <c r="J1038" s="261" t="s">
        <v>639</v>
      </c>
      <c r="K1038" s="261">
        <v>2016</v>
      </c>
      <c r="L1038" s="261" t="s">
        <v>640</v>
      </c>
      <c r="M1038" s="261" t="s">
        <v>638</v>
      </c>
    </row>
    <row r="1039" spans="1:20">
      <c r="A1039" s="261">
        <v>123062</v>
      </c>
      <c r="B1039" s="261" t="s">
        <v>3171</v>
      </c>
      <c r="C1039" s="261" t="s">
        <v>227</v>
      </c>
      <c r="D1039" s="261" t="s">
        <v>385</v>
      </c>
      <c r="E1039" s="261" t="s">
        <v>663</v>
      </c>
      <c r="F1039" s="261">
        <v>36617</v>
      </c>
      <c r="G1039" s="261" t="s">
        <v>638</v>
      </c>
      <c r="H1039" s="261" t="s">
        <v>665</v>
      </c>
      <c r="I1039" s="261" t="s">
        <v>3767</v>
      </c>
      <c r="J1039" s="261" t="s">
        <v>667</v>
      </c>
      <c r="K1039" s="261">
        <v>2017</v>
      </c>
      <c r="L1039" s="261" t="s">
        <v>638</v>
      </c>
      <c r="M1039" s="261" t="s">
        <v>638</v>
      </c>
    </row>
    <row r="1040" spans="1:20">
      <c r="A1040" s="261">
        <v>123063</v>
      </c>
      <c r="B1040" s="261" t="s">
        <v>3172</v>
      </c>
      <c r="C1040" s="261" t="s">
        <v>3173</v>
      </c>
      <c r="D1040" s="261" t="s">
        <v>507</v>
      </c>
      <c r="E1040" s="261" t="s">
        <v>663</v>
      </c>
      <c r="H1040" s="261" t="s">
        <v>665</v>
      </c>
      <c r="I1040" s="261" t="s">
        <v>3767</v>
      </c>
      <c r="J1040" s="261" t="s">
        <v>667</v>
      </c>
      <c r="K1040" s="261">
        <v>2017</v>
      </c>
      <c r="L1040" s="261" t="s">
        <v>638</v>
      </c>
      <c r="M1040" s="261" t="s">
        <v>638</v>
      </c>
    </row>
    <row r="1041" spans="1:13">
      <c r="A1041" s="261">
        <v>123064</v>
      </c>
      <c r="B1041" s="261" t="s">
        <v>3174</v>
      </c>
      <c r="C1041" s="261" t="s">
        <v>82</v>
      </c>
      <c r="D1041" s="261" t="s">
        <v>3175</v>
      </c>
      <c r="E1041" s="261" t="s">
        <v>663</v>
      </c>
      <c r="F1041" s="261">
        <v>33332</v>
      </c>
      <c r="G1041" s="261" t="s">
        <v>638</v>
      </c>
      <c r="H1041" s="261" t="s">
        <v>812</v>
      </c>
      <c r="I1041" s="261" t="s">
        <v>3767</v>
      </c>
      <c r="J1041" s="261" t="s">
        <v>667</v>
      </c>
      <c r="K1041" s="261">
        <v>2011</v>
      </c>
      <c r="L1041" s="261" t="s">
        <v>638</v>
      </c>
      <c r="M1041" s="261" t="s">
        <v>612</v>
      </c>
    </row>
    <row r="1042" spans="1:13">
      <c r="A1042" s="261">
        <v>123065</v>
      </c>
      <c r="B1042" s="261" t="s">
        <v>3176</v>
      </c>
      <c r="C1042" s="261" t="s">
        <v>3177</v>
      </c>
      <c r="D1042" s="261" t="s">
        <v>3178</v>
      </c>
      <c r="E1042" s="261" t="s">
        <v>663</v>
      </c>
      <c r="F1042" s="261">
        <v>35796</v>
      </c>
      <c r="H1042" s="261" t="s">
        <v>665</v>
      </c>
      <c r="I1042" s="261" t="s">
        <v>3767</v>
      </c>
      <c r="J1042" s="261" t="s">
        <v>639</v>
      </c>
      <c r="K1042" s="261">
        <v>2016</v>
      </c>
      <c r="L1042" s="261" t="s">
        <v>647</v>
      </c>
      <c r="M1042" s="261" t="s">
        <v>653</v>
      </c>
    </row>
    <row r="1043" spans="1:13">
      <c r="A1043" s="261">
        <v>123066</v>
      </c>
      <c r="B1043" s="261" t="s">
        <v>3179</v>
      </c>
      <c r="C1043" s="261" t="s">
        <v>110</v>
      </c>
      <c r="D1043" s="261" t="s">
        <v>420</v>
      </c>
      <c r="E1043" s="261" t="s">
        <v>663</v>
      </c>
      <c r="F1043" s="261">
        <v>35065</v>
      </c>
      <c r="H1043" s="261" t="s">
        <v>665</v>
      </c>
      <c r="I1043" s="261" t="s">
        <v>3767</v>
      </c>
      <c r="J1043" s="261" t="s">
        <v>639</v>
      </c>
      <c r="K1043" s="261">
        <v>2014</v>
      </c>
      <c r="L1043" s="261" t="s">
        <v>652</v>
      </c>
      <c r="M1043" s="261" t="s">
        <v>652</v>
      </c>
    </row>
    <row r="1044" spans="1:13">
      <c r="A1044" s="261">
        <v>123067</v>
      </c>
      <c r="B1044" s="261" t="s">
        <v>3180</v>
      </c>
      <c r="C1044" s="261" t="s">
        <v>179</v>
      </c>
      <c r="D1044" s="261" t="s">
        <v>380</v>
      </c>
      <c r="E1044" s="261" t="s">
        <v>663</v>
      </c>
      <c r="F1044" s="261">
        <v>34335</v>
      </c>
      <c r="H1044" s="261" t="s">
        <v>665</v>
      </c>
      <c r="I1044" s="261" t="s">
        <v>3767</v>
      </c>
      <c r="J1044" s="261" t="s">
        <v>667</v>
      </c>
      <c r="K1044" s="261">
        <v>2013</v>
      </c>
      <c r="L1044" s="261" t="s">
        <v>640</v>
      </c>
      <c r="M1044" s="261" t="s">
        <v>653</v>
      </c>
    </row>
    <row r="1045" spans="1:13">
      <c r="A1045" s="261">
        <v>123068</v>
      </c>
      <c r="B1045" s="261" t="s">
        <v>3181</v>
      </c>
      <c r="C1045" s="261" t="s">
        <v>113</v>
      </c>
      <c r="D1045" s="261" t="s">
        <v>975</v>
      </c>
      <c r="E1045" s="261" t="s">
        <v>663</v>
      </c>
      <c r="F1045" s="261">
        <v>36161</v>
      </c>
      <c r="G1045" s="261" t="s">
        <v>749</v>
      </c>
      <c r="H1045" s="261" t="s">
        <v>665</v>
      </c>
      <c r="I1045" s="261" t="s">
        <v>3767</v>
      </c>
      <c r="J1045" s="261" t="s">
        <v>639</v>
      </c>
      <c r="K1045" s="261">
        <v>2017</v>
      </c>
      <c r="L1045" s="261" t="s">
        <v>640</v>
      </c>
      <c r="M1045" s="261" t="s">
        <v>640</v>
      </c>
    </row>
    <row r="1046" spans="1:13">
      <c r="A1046" s="261">
        <v>123069</v>
      </c>
      <c r="B1046" s="261" t="s">
        <v>3182</v>
      </c>
      <c r="C1046" s="261" t="s">
        <v>1205</v>
      </c>
      <c r="D1046" s="261" t="s">
        <v>428</v>
      </c>
      <c r="E1046" s="261" t="s">
        <v>663</v>
      </c>
      <c r="H1046" s="261" t="s">
        <v>665</v>
      </c>
      <c r="I1046" s="261" t="s">
        <v>3767</v>
      </c>
      <c r="J1046" s="261" t="s">
        <v>639</v>
      </c>
      <c r="K1046" s="261">
        <v>2008</v>
      </c>
      <c r="L1046" s="261" t="s">
        <v>638</v>
      </c>
      <c r="M1046" s="261" t="s">
        <v>640</v>
      </c>
    </row>
    <row r="1047" spans="1:13">
      <c r="A1047" s="261">
        <v>123070</v>
      </c>
      <c r="B1047" s="261" t="s">
        <v>3183</v>
      </c>
      <c r="C1047" s="261" t="s">
        <v>132</v>
      </c>
      <c r="D1047" s="261" t="s">
        <v>850</v>
      </c>
      <c r="E1047" s="261" t="s">
        <v>663</v>
      </c>
      <c r="F1047" s="261">
        <v>35905</v>
      </c>
      <c r="G1047" s="261" t="s">
        <v>638</v>
      </c>
      <c r="H1047" s="261" t="s">
        <v>665</v>
      </c>
      <c r="I1047" s="261" t="s">
        <v>3767</v>
      </c>
      <c r="J1047" s="261" t="s">
        <v>639</v>
      </c>
      <c r="K1047" s="261">
        <v>2016</v>
      </c>
      <c r="L1047" s="261" t="s">
        <v>658</v>
      </c>
      <c r="M1047" s="261" t="s">
        <v>658</v>
      </c>
    </row>
    <row r="1048" spans="1:13">
      <c r="A1048" s="261">
        <v>123071</v>
      </c>
      <c r="B1048" s="261" t="s">
        <v>3184</v>
      </c>
      <c r="C1048" s="261" t="s">
        <v>168</v>
      </c>
      <c r="D1048" s="261" t="s">
        <v>885</v>
      </c>
      <c r="E1048" s="261" t="s">
        <v>663</v>
      </c>
      <c r="F1048" s="261">
        <v>32468</v>
      </c>
      <c r="G1048" s="261" t="s">
        <v>640</v>
      </c>
      <c r="H1048" s="261" t="s">
        <v>665</v>
      </c>
      <c r="I1048" s="261" t="s">
        <v>3767</v>
      </c>
      <c r="J1048" s="261" t="s">
        <v>639</v>
      </c>
      <c r="K1048" s="261">
        <v>2008</v>
      </c>
      <c r="L1048" s="261" t="s">
        <v>638</v>
      </c>
      <c r="M1048" s="261" t="s">
        <v>640</v>
      </c>
    </row>
    <row r="1049" spans="1:13">
      <c r="A1049" s="261">
        <v>123072</v>
      </c>
      <c r="B1049" s="261" t="s">
        <v>3185</v>
      </c>
      <c r="C1049" s="261" t="s">
        <v>699</v>
      </c>
      <c r="D1049" s="261" t="s">
        <v>539</v>
      </c>
      <c r="E1049" s="261" t="s">
        <v>663</v>
      </c>
      <c r="F1049" s="261">
        <v>36526</v>
      </c>
      <c r="G1049" s="261" t="s">
        <v>638</v>
      </c>
      <c r="H1049" s="261" t="s">
        <v>665</v>
      </c>
      <c r="I1049" s="261" t="s">
        <v>3767</v>
      </c>
      <c r="J1049" s="261" t="s">
        <v>639</v>
      </c>
      <c r="K1049" s="261">
        <v>2017</v>
      </c>
      <c r="L1049" s="261" t="s">
        <v>640</v>
      </c>
      <c r="M1049" s="261" t="s">
        <v>638</v>
      </c>
    </row>
    <row r="1050" spans="1:13">
      <c r="A1050" s="261">
        <v>123073</v>
      </c>
      <c r="B1050" s="261" t="s">
        <v>3186</v>
      </c>
      <c r="C1050" s="261" t="s">
        <v>1077</v>
      </c>
      <c r="D1050" s="261" t="s">
        <v>418</v>
      </c>
      <c r="E1050" s="261" t="s">
        <v>663</v>
      </c>
      <c r="F1050" s="261">
        <v>35431</v>
      </c>
      <c r="H1050" s="261" t="s">
        <v>665</v>
      </c>
      <c r="I1050" s="261" t="s">
        <v>3767</v>
      </c>
      <c r="J1050" s="261" t="s">
        <v>667</v>
      </c>
      <c r="K1050" s="261">
        <v>2015</v>
      </c>
      <c r="L1050" s="261" t="s">
        <v>638</v>
      </c>
      <c r="M1050" s="261" t="s">
        <v>638</v>
      </c>
    </row>
    <row r="1051" spans="1:13">
      <c r="A1051" s="261">
        <v>123074</v>
      </c>
      <c r="B1051" s="261" t="s">
        <v>3187</v>
      </c>
      <c r="C1051" s="261" t="s">
        <v>88</v>
      </c>
      <c r="D1051" s="261" t="s">
        <v>3175</v>
      </c>
      <c r="E1051" s="261" t="s">
        <v>663</v>
      </c>
      <c r="F1051" s="261">
        <v>34700</v>
      </c>
      <c r="H1051" s="261" t="s">
        <v>665</v>
      </c>
      <c r="I1051" s="261" t="s">
        <v>3767</v>
      </c>
      <c r="J1051" s="261" t="s">
        <v>639</v>
      </c>
      <c r="K1051" s="261">
        <v>2013</v>
      </c>
      <c r="L1051" s="261" t="s">
        <v>640</v>
      </c>
      <c r="M1051" s="261" t="s">
        <v>640</v>
      </c>
    </row>
    <row r="1052" spans="1:13">
      <c r="A1052" s="261">
        <v>123075</v>
      </c>
      <c r="B1052" s="261" t="s">
        <v>3188</v>
      </c>
      <c r="C1052" s="261" t="s">
        <v>3189</v>
      </c>
      <c r="D1052" s="261" t="s">
        <v>3190</v>
      </c>
      <c r="E1052" s="261" t="s">
        <v>663</v>
      </c>
      <c r="F1052" s="261">
        <v>36161</v>
      </c>
      <c r="H1052" s="261" t="s">
        <v>665</v>
      </c>
      <c r="I1052" s="261" t="s">
        <v>3767</v>
      </c>
      <c r="J1052" s="261" t="s">
        <v>639</v>
      </c>
      <c r="K1052" s="261">
        <v>2017</v>
      </c>
      <c r="L1052" s="261" t="s">
        <v>638</v>
      </c>
      <c r="M1052" s="261" t="s">
        <v>638</v>
      </c>
    </row>
    <row r="1053" spans="1:13">
      <c r="A1053" s="261">
        <v>123076</v>
      </c>
      <c r="B1053" s="261" t="s">
        <v>3191</v>
      </c>
      <c r="C1053" s="261" t="s">
        <v>149</v>
      </c>
      <c r="D1053" s="261" t="s">
        <v>3192</v>
      </c>
      <c r="E1053" s="261" t="s">
        <v>663</v>
      </c>
      <c r="F1053" s="261">
        <v>32911</v>
      </c>
      <c r="G1053" s="261" t="s">
        <v>638</v>
      </c>
      <c r="H1053" s="261" t="s">
        <v>665</v>
      </c>
      <c r="I1053" s="261" t="s">
        <v>3767</v>
      </c>
      <c r="J1053" s="261" t="s">
        <v>639</v>
      </c>
      <c r="K1053" s="261">
        <v>2009</v>
      </c>
      <c r="L1053" s="261" t="s">
        <v>638</v>
      </c>
      <c r="M1053" s="261" t="s">
        <v>640</v>
      </c>
    </row>
    <row r="1054" spans="1:13">
      <c r="A1054" s="261">
        <v>123077</v>
      </c>
      <c r="B1054" s="261" t="s">
        <v>3193</v>
      </c>
      <c r="C1054" s="261" t="s">
        <v>82</v>
      </c>
      <c r="D1054" s="261" t="s">
        <v>3194</v>
      </c>
      <c r="E1054" s="261" t="s">
        <v>663</v>
      </c>
      <c r="F1054" s="261">
        <v>36175</v>
      </c>
      <c r="G1054" s="261" t="s">
        <v>742</v>
      </c>
      <c r="H1054" s="261" t="s">
        <v>665</v>
      </c>
      <c r="I1054" s="261" t="s">
        <v>3767</v>
      </c>
      <c r="J1054" s="261" t="s">
        <v>667</v>
      </c>
      <c r="K1054" s="261">
        <v>2016</v>
      </c>
      <c r="L1054" s="261" t="s">
        <v>640</v>
      </c>
      <c r="M1054" s="261" t="s">
        <v>658</v>
      </c>
    </row>
    <row r="1055" spans="1:13">
      <c r="A1055" s="261">
        <v>123078</v>
      </c>
      <c r="B1055" s="261" t="s">
        <v>3195</v>
      </c>
      <c r="C1055" s="261" t="s">
        <v>844</v>
      </c>
      <c r="D1055" s="261" t="s">
        <v>537</v>
      </c>
      <c r="E1055" s="261" t="s">
        <v>663</v>
      </c>
      <c r="F1055" s="261">
        <v>35431</v>
      </c>
      <c r="H1055" s="261" t="s">
        <v>665</v>
      </c>
      <c r="I1055" s="261" t="s">
        <v>3767</v>
      </c>
      <c r="J1055" s="261" t="s">
        <v>639</v>
      </c>
      <c r="K1055" s="261">
        <v>2014</v>
      </c>
      <c r="L1055" s="261" t="s">
        <v>661</v>
      </c>
      <c r="M1055" s="261" t="s">
        <v>661</v>
      </c>
    </row>
    <row r="1056" spans="1:13">
      <c r="A1056" s="261">
        <v>123079</v>
      </c>
      <c r="B1056" s="261" t="s">
        <v>3196</v>
      </c>
      <c r="C1056" s="261" t="s">
        <v>217</v>
      </c>
      <c r="D1056" s="261" t="s">
        <v>958</v>
      </c>
      <c r="E1056" s="261" t="s">
        <v>663</v>
      </c>
      <c r="F1056" s="261">
        <v>35796</v>
      </c>
      <c r="H1056" s="261" t="s">
        <v>665</v>
      </c>
      <c r="I1056" s="261" t="s">
        <v>3767</v>
      </c>
      <c r="J1056" s="261" t="s">
        <v>639</v>
      </c>
      <c r="K1056" s="261">
        <v>2015</v>
      </c>
      <c r="L1056" s="261" t="s">
        <v>640</v>
      </c>
      <c r="M1056" s="261" t="s">
        <v>640</v>
      </c>
    </row>
    <row r="1057" spans="1:20">
      <c r="A1057" s="261">
        <v>123080</v>
      </c>
      <c r="B1057" s="261" t="s">
        <v>3197</v>
      </c>
      <c r="C1057" s="261" t="s">
        <v>3198</v>
      </c>
      <c r="D1057" s="261" t="s">
        <v>910</v>
      </c>
      <c r="E1057" s="261" t="s">
        <v>663</v>
      </c>
      <c r="F1057" s="261">
        <v>35460</v>
      </c>
      <c r="G1057" s="261" t="s">
        <v>3632</v>
      </c>
      <c r="H1057" s="261" t="s">
        <v>665</v>
      </c>
      <c r="I1057" s="261" t="s">
        <v>3767</v>
      </c>
      <c r="J1057" s="261" t="s">
        <v>639</v>
      </c>
      <c r="K1057" s="261">
        <v>2014</v>
      </c>
      <c r="L1057" s="261" t="s">
        <v>640</v>
      </c>
      <c r="M1057" s="261" t="s">
        <v>640</v>
      </c>
    </row>
    <row r="1058" spans="1:20">
      <c r="A1058" s="261">
        <v>123081</v>
      </c>
      <c r="B1058" s="261" t="s">
        <v>3199</v>
      </c>
      <c r="C1058" s="261" t="s">
        <v>238</v>
      </c>
      <c r="D1058" s="261" t="s">
        <v>872</v>
      </c>
      <c r="E1058" s="261" t="s">
        <v>664</v>
      </c>
      <c r="F1058" s="261">
        <v>36161</v>
      </c>
      <c r="H1058" s="261" t="s">
        <v>665</v>
      </c>
      <c r="I1058" s="261" t="s">
        <v>3767</v>
      </c>
      <c r="J1058" s="261" t="s">
        <v>639</v>
      </c>
      <c r="K1058" s="261">
        <v>2019</v>
      </c>
      <c r="L1058" s="261" t="s">
        <v>638</v>
      </c>
      <c r="M1058" s="261" t="s">
        <v>652</v>
      </c>
    </row>
    <row r="1059" spans="1:20">
      <c r="A1059" s="261">
        <v>123082</v>
      </c>
      <c r="B1059" s="261" t="s">
        <v>3200</v>
      </c>
      <c r="C1059" s="261" t="s">
        <v>83</v>
      </c>
      <c r="D1059" s="261" t="s">
        <v>344</v>
      </c>
      <c r="E1059" s="261" t="s">
        <v>664</v>
      </c>
      <c r="F1059" s="261">
        <v>34700</v>
      </c>
      <c r="H1059" s="261" t="s">
        <v>812</v>
      </c>
      <c r="I1059" s="261" t="s">
        <v>3767</v>
      </c>
      <c r="J1059" s="261" t="s">
        <v>667</v>
      </c>
      <c r="K1059" s="261">
        <v>2012</v>
      </c>
      <c r="L1059" s="261" t="s">
        <v>638</v>
      </c>
      <c r="M1059" s="261" t="s">
        <v>612</v>
      </c>
    </row>
    <row r="1060" spans="1:20">
      <c r="A1060" s="261">
        <v>123083</v>
      </c>
      <c r="B1060" s="261" t="s">
        <v>3201</v>
      </c>
      <c r="C1060" s="261" t="s">
        <v>220</v>
      </c>
      <c r="D1060" s="261" t="s">
        <v>3202</v>
      </c>
      <c r="E1060" s="261" t="s">
        <v>664</v>
      </c>
      <c r="F1060" s="261">
        <v>33970</v>
      </c>
      <c r="H1060" s="261" t="s">
        <v>665</v>
      </c>
      <c r="I1060" s="261" t="s">
        <v>3767</v>
      </c>
      <c r="J1060" s="261" t="s">
        <v>667</v>
      </c>
      <c r="K1060" s="261">
        <v>2010</v>
      </c>
      <c r="L1060" s="261" t="s">
        <v>640</v>
      </c>
      <c r="M1060" s="261" t="s">
        <v>640</v>
      </c>
    </row>
    <row r="1061" spans="1:20">
      <c r="A1061" s="261">
        <v>123084</v>
      </c>
      <c r="B1061" s="261" t="s">
        <v>3203</v>
      </c>
      <c r="C1061" s="261" t="s">
        <v>484</v>
      </c>
      <c r="D1061" s="261" t="s">
        <v>363</v>
      </c>
      <c r="E1061" s="261" t="s">
        <v>664</v>
      </c>
      <c r="F1061" s="261">
        <v>33239</v>
      </c>
      <c r="G1061" s="261" t="s">
        <v>3750</v>
      </c>
      <c r="H1061" s="261" t="s">
        <v>665</v>
      </c>
      <c r="I1061" s="261" t="s">
        <v>3767</v>
      </c>
      <c r="J1061" s="261" t="s">
        <v>639</v>
      </c>
      <c r="K1061" s="261">
        <v>2009</v>
      </c>
      <c r="L1061" s="261" t="s">
        <v>652</v>
      </c>
      <c r="M1061" s="261" t="s">
        <v>652</v>
      </c>
    </row>
    <row r="1062" spans="1:20">
      <c r="A1062" s="261">
        <v>123085</v>
      </c>
      <c r="B1062" s="261" t="s">
        <v>3204</v>
      </c>
      <c r="C1062" s="261" t="s">
        <v>3205</v>
      </c>
      <c r="D1062" s="261" t="s">
        <v>148</v>
      </c>
      <c r="E1062" s="261" t="s">
        <v>664</v>
      </c>
      <c r="F1062" s="261">
        <v>36001</v>
      </c>
      <c r="G1062" s="261" t="s">
        <v>729</v>
      </c>
      <c r="H1062" s="261" t="s">
        <v>665</v>
      </c>
      <c r="I1062" s="261" t="s">
        <v>3767</v>
      </c>
      <c r="J1062" s="261" t="s">
        <v>639</v>
      </c>
      <c r="K1062" s="261">
        <v>2015</v>
      </c>
      <c r="L1062" s="261" t="s">
        <v>660</v>
      </c>
      <c r="M1062" s="261" t="s">
        <v>660</v>
      </c>
    </row>
    <row r="1063" spans="1:20">
      <c r="A1063" s="261">
        <v>123086</v>
      </c>
      <c r="B1063" s="261" t="s">
        <v>3206</v>
      </c>
      <c r="C1063" s="261" t="s">
        <v>3207</v>
      </c>
      <c r="D1063" s="261" t="s">
        <v>443</v>
      </c>
      <c r="E1063" s="261" t="s">
        <v>664</v>
      </c>
      <c r="F1063" s="261">
        <v>33604</v>
      </c>
      <c r="H1063" s="261" t="s">
        <v>665</v>
      </c>
      <c r="I1063" s="261" t="s">
        <v>3767</v>
      </c>
      <c r="J1063" s="261" t="s">
        <v>667</v>
      </c>
      <c r="K1063" s="261">
        <v>2009</v>
      </c>
      <c r="L1063" s="261" t="s">
        <v>638</v>
      </c>
      <c r="M1063" s="261" t="s">
        <v>658</v>
      </c>
    </row>
    <row r="1064" spans="1:20">
      <c r="A1064" s="261">
        <v>123087</v>
      </c>
      <c r="B1064" s="261" t="s">
        <v>3208</v>
      </c>
      <c r="C1064" s="261" t="s">
        <v>3209</v>
      </c>
      <c r="D1064" s="261" t="s">
        <v>3210</v>
      </c>
      <c r="E1064" s="261" t="s">
        <v>664</v>
      </c>
      <c r="F1064" s="261">
        <v>35065</v>
      </c>
      <c r="H1064" s="261" t="s">
        <v>665</v>
      </c>
      <c r="I1064" s="261" t="s">
        <v>3767</v>
      </c>
      <c r="J1064" s="261" t="s">
        <v>639</v>
      </c>
      <c r="K1064" s="261">
        <v>2015</v>
      </c>
      <c r="L1064" s="261" t="s">
        <v>657</v>
      </c>
      <c r="M1064" s="261" t="s">
        <v>657</v>
      </c>
    </row>
    <row r="1065" spans="1:20">
      <c r="A1065" s="261">
        <v>123088</v>
      </c>
      <c r="B1065" s="261" t="s">
        <v>3211</v>
      </c>
      <c r="C1065" s="261" t="s">
        <v>90</v>
      </c>
      <c r="D1065" s="261" t="s">
        <v>3212</v>
      </c>
      <c r="E1065" s="261" t="s">
        <v>664</v>
      </c>
      <c r="F1065" s="261">
        <v>34840</v>
      </c>
      <c r="G1065" s="261" t="s">
        <v>3601</v>
      </c>
      <c r="H1065" s="261" t="s">
        <v>665</v>
      </c>
      <c r="I1065" s="261" t="s">
        <v>3767</v>
      </c>
      <c r="J1065" s="261" t="s">
        <v>667</v>
      </c>
      <c r="K1065" s="261">
        <v>2013</v>
      </c>
      <c r="L1065" s="261" t="s">
        <v>649</v>
      </c>
      <c r="M1065" s="261" t="s">
        <v>649</v>
      </c>
      <c r="R1065" s="261" t="s">
        <v>3829</v>
      </c>
      <c r="S1065" s="261" t="s">
        <v>3829</v>
      </c>
      <c r="T1065" s="261">
        <v>10000</v>
      </c>
    </row>
    <row r="1066" spans="1:20">
      <c r="A1066" s="261">
        <v>123089</v>
      </c>
      <c r="B1066" s="261" t="s">
        <v>3213</v>
      </c>
      <c r="C1066" s="261" t="s">
        <v>3214</v>
      </c>
      <c r="D1066" s="261" t="s">
        <v>3215</v>
      </c>
      <c r="E1066" s="261" t="s">
        <v>664</v>
      </c>
      <c r="F1066" s="261">
        <v>33970</v>
      </c>
      <c r="H1066" s="261" t="s">
        <v>665</v>
      </c>
      <c r="I1066" s="261" t="s">
        <v>3767</v>
      </c>
      <c r="J1066" s="261" t="s">
        <v>639</v>
      </c>
      <c r="K1066" s="261">
        <v>2011</v>
      </c>
      <c r="L1066" s="261" t="s">
        <v>638</v>
      </c>
      <c r="M1066" s="261" t="s">
        <v>650</v>
      </c>
    </row>
    <row r="1067" spans="1:20">
      <c r="A1067" s="261">
        <v>123090</v>
      </c>
      <c r="B1067" s="261" t="s">
        <v>3216</v>
      </c>
      <c r="C1067" s="261" t="s">
        <v>615</v>
      </c>
      <c r="D1067" s="261" t="s">
        <v>3217</v>
      </c>
      <c r="E1067" s="261" t="s">
        <v>664</v>
      </c>
      <c r="F1067" s="261">
        <v>35065</v>
      </c>
      <c r="H1067" s="261" t="s">
        <v>665</v>
      </c>
      <c r="I1067" s="261" t="s">
        <v>3767</v>
      </c>
      <c r="J1067" s="261" t="s">
        <v>639</v>
      </c>
      <c r="K1067" s="261">
        <v>2014</v>
      </c>
      <c r="L1067" s="261" t="s">
        <v>640</v>
      </c>
      <c r="M1067" s="261" t="s">
        <v>647</v>
      </c>
    </row>
    <row r="1068" spans="1:20">
      <c r="A1068" s="261">
        <v>123091</v>
      </c>
      <c r="B1068" s="261" t="s">
        <v>3218</v>
      </c>
      <c r="C1068" s="261" t="s">
        <v>141</v>
      </c>
      <c r="D1068" s="261" t="s">
        <v>418</v>
      </c>
      <c r="E1068" s="261" t="s">
        <v>664</v>
      </c>
      <c r="F1068" s="261">
        <v>35065</v>
      </c>
      <c r="H1068" s="261" t="s">
        <v>665</v>
      </c>
      <c r="I1068" s="261" t="s">
        <v>3767</v>
      </c>
      <c r="J1068" s="261" t="s">
        <v>639</v>
      </c>
      <c r="K1068" s="261">
        <v>2014</v>
      </c>
      <c r="L1068" s="261" t="s">
        <v>640</v>
      </c>
      <c r="M1068" s="261" t="s">
        <v>657</v>
      </c>
    </row>
    <row r="1069" spans="1:20">
      <c r="A1069" s="261">
        <v>123092</v>
      </c>
      <c r="B1069" s="261" t="s">
        <v>3219</v>
      </c>
      <c r="C1069" s="261" t="s">
        <v>84</v>
      </c>
      <c r="D1069" s="261" t="s">
        <v>3220</v>
      </c>
      <c r="E1069" s="261" t="s">
        <v>664</v>
      </c>
      <c r="F1069" s="261">
        <v>36077</v>
      </c>
      <c r="G1069" s="261" t="s">
        <v>638</v>
      </c>
      <c r="H1069" s="261" t="s">
        <v>665</v>
      </c>
      <c r="I1069" s="261" t="s">
        <v>3767</v>
      </c>
      <c r="J1069" s="261" t="s">
        <v>639</v>
      </c>
      <c r="K1069" s="261">
        <v>2017</v>
      </c>
      <c r="L1069" s="261" t="s">
        <v>638</v>
      </c>
      <c r="M1069" s="261" t="s">
        <v>650</v>
      </c>
    </row>
    <row r="1070" spans="1:20">
      <c r="A1070" s="261">
        <v>123093</v>
      </c>
      <c r="B1070" s="261" t="s">
        <v>3221</v>
      </c>
      <c r="C1070" s="261" t="s">
        <v>85</v>
      </c>
      <c r="D1070" s="261" t="s">
        <v>3222</v>
      </c>
      <c r="E1070" s="261" t="s">
        <v>664</v>
      </c>
      <c r="F1070" s="261">
        <v>35065</v>
      </c>
      <c r="H1070" s="261" t="s">
        <v>665</v>
      </c>
      <c r="I1070" s="261" t="s">
        <v>3767</v>
      </c>
      <c r="J1070" s="261" t="s">
        <v>639</v>
      </c>
      <c r="K1070" s="261">
        <v>2014</v>
      </c>
      <c r="L1070" s="261" t="s">
        <v>638</v>
      </c>
      <c r="M1070" s="261" t="s">
        <v>652</v>
      </c>
    </row>
    <row r="1071" spans="1:20">
      <c r="A1071" s="261">
        <v>123094</v>
      </c>
      <c r="B1071" s="261" t="s">
        <v>3223</v>
      </c>
      <c r="C1071" s="261" t="s">
        <v>133</v>
      </c>
      <c r="D1071" s="261" t="s">
        <v>3224</v>
      </c>
      <c r="E1071" s="261" t="s">
        <v>664</v>
      </c>
      <c r="F1071" s="261">
        <v>35652</v>
      </c>
      <c r="G1071" s="261" t="s">
        <v>657</v>
      </c>
      <c r="H1071" s="261" t="s">
        <v>665</v>
      </c>
      <c r="I1071" s="261" t="s">
        <v>3767</v>
      </c>
      <c r="J1071" s="261" t="s">
        <v>639</v>
      </c>
      <c r="K1071" s="261">
        <v>2015</v>
      </c>
      <c r="L1071" s="261" t="s">
        <v>657</v>
      </c>
      <c r="M1071" s="261" t="s">
        <v>657</v>
      </c>
    </row>
    <row r="1072" spans="1:20">
      <c r="A1072" s="261">
        <v>123095</v>
      </c>
      <c r="B1072" s="261" t="s">
        <v>3225</v>
      </c>
      <c r="C1072" s="261" t="s">
        <v>146</v>
      </c>
      <c r="D1072" s="261" t="s">
        <v>3226</v>
      </c>
      <c r="E1072" s="261" t="s">
        <v>664</v>
      </c>
      <c r="F1072" s="261">
        <v>35701</v>
      </c>
      <c r="G1072" s="261" t="s">
        <v>3751</v>
      </c>
      <c r="H1072" s="261" t="s">
        <v>665</v>
      </c>
      <c r="I1072" s="261" t="s">
        <v>3767</v>
      </c>
      <c r="J1072" s="261" t="s">
        <v>639</v>
      </c>
      <c r="K1072" s="261">
        <v>2015</v>
      </c>
      <c r="L1072" s="261" t="s">
        <v>649</v>
      </c>
      <c r="M1072" s="261" t="s">
        <v>649</v>
      </c>
      <c r="R1072" s="261">
        <v>625</v>
      </c>
      <c r="S1072" s="261" t="s">
        <v>3823</v>
      </c>
      <c r="T1072" s="261">
        <v>10000</v>
      </c>
    </row>
    <row r="1073" spans="1:13">
      <c r="A1073" s="261">
        <v>123096</v>
      </c>
      <c r="B1073" s="261" t="s">
        <v>3227</v>
      </c>
      <c r="C1073" s="261" t="s">
        <v>84</v>
      </c>
      <c r="D1073" s="261" t="s">
        <v>463</v>
      </c>
      <c r="E1073" s="261" t="s">
        <v>663</v>
      </c>
      <c r="F1073" s="261">
        <v>23763</v>
      </c>
      <c r="G1073" s="261" t="s">
        <v>794</v>
      </c>
      <c r="H1073" s="261" t="s">
        <v>665</v>
      </c>
      <c r="I1073" s="261" t="s">
        <v>3767</v>
      </c>
      <c r="J1073" s="261" t="s">
        <v>639</v>
      </c>
      <c r="K1073" s="261">
        <v>1984</v>
      </c>
      <c r="L1073" s="261" t="s">
        <v>659</v>
      </c>
      <c r="M1073" s="261" t="s">
        <v>659</v>
      </c>
    </row>
    <row r="1074" spans="1:13">
      <c r="A1074" s="261">
        <v>123097</v>
      </c>
      <c r="B1074" s="261" t="s">
        <v>3228</v>
      </c>
      <c r="C1074" s="261" t="s">
        <v>3229</v>
      </c>
      <c r="D1074" s="261" t="s">
        <v>491</v>
      </c>
      <c r="E1074" s="261" t="s">
        <v>664</v>
      </c>
      <c r="F1074" s="261">
        <v>33970</v>
      </c>
      <c r="H1074" s="261" t="s">
        <v>665</v>
      </c>
      <c r="I1074" s="261" t="s">
        <v>3767</v>
      </c>
      <c r="J1074" s="261" t="s">
        <v>667</v>
      </c>
      <c r="K1074" s="261">
        <v>2010</v>
      </c>
      <c r="L1074" s="261" t="s">
        <v>638</v>
      </c>
      <c r="M1074" s="261" t="s">
        <v>638</v>
      </c>
    </row>
    <row r="1075" spans="1:13">
      <c r="A1075" s="261">
        <v>123098</v>
      </c>
      <c r="B1075" s="261" t="s">
        <v>3230</v>
      </c>
      <c r="C1075" s="261" t="s">
        <v>184</v>
      </c>
      <c r="D1075" s="261" t="s">
        <v>432</v>
      </c>
      <c r="E1075" s="261" t="s">
        <v>664</v>
      </c>
      <c r="F1075" s="261">
        <v>35220</v>
      </c>
      <c r="G1075" s="261" t="s">
        <v>3752</v>
      </c>
      <c r="H1075" s="261" t="s">
        <v>665</v>
      </c>
      <c r="I1075" s="261" t="s">
        <v>3767</v>
      </c>
      <c r="J1075" s="261" t="s">
        <v>667</v>
      </c>
      <c r="K1075" s="261">
        <v>2014</v>
      </c>
      <c r="L1075" s="261" t="s">
        <v>657</v>
      </c>
      <c r="M1075" s="261" t="s">
        <v>657</v>
      </c>
    </row>
    <row r="1076" spans="1:13">
      <c r="A1076" s="261">
        <v>123099</v>
      </c>
      <c r="B1076" s="261" t="s">
        <v>3231</v>
      </c>
      <c r="C1076" s="261" t="s">
        <v>907</v>
      </c>
      <c r="D1076" s="261" t="s">
        <v>3232</v>
      </c>
      <c r="E1076" s="261" t="s">
        <v>664</v>
      </c>
      <c r="F1076" s="261">
        <v>32101</v>
      </c>
      <c r="G1076" s="261" t="s">
        <v>703</v>
      </c>
      <c r="H1076" s="261" t="s">
        <v>665</v>
      </c>
      <c r="I1076" s="261" t="s">
        <v>3767</v>
      </c>
      <c r="J1076" s="261" t="s">
        <v>639</v>
      </c>
      <c r="K1076" s="261">
        <v>2006</v>
      </c>
      <c r="L1076" s="261" t="s">
        <v>640</v>
      </c>
      <c r="M1076" s="261" t="s">
        <v>640</v>
      </c>
    </row>
    <row r="1077" spans="1:13">
      <c r="A1077" s="261">
        <v>123100</v>
      </c>
      <c r="B1077" s="261" t="s">
        <v>3233</v>
      </c>
      <c r="C1077" s="261" t="s">
        <v>122</v>
      </c>
      <c r="D1077" s="261" t="s">
        <v>3234</v>
      </c>
      <c r="E1077" s="261" t="s">
        <v>664</v>
      </c>
      <c r="H1077" s="261" t="s">
        <v>665</v>
      </c>
      <c r="I1077" s="261" t="s">
        <v>3767</v>
      </c>
      <c r="J1077" s="261" t="s">
        <v>639</v>
      </c>
      <c r="K1077" s="261">
        <v>2014</v>
      </c>
      <c r="L1077" s="261" t="s">
        <v>640</v>
      </c>
      <c r="M1077" s="261" t="s">
        <v>657</v>
      </c>
    </row>
    <row r="1078" spans="1:13">
      <c r="A1078" s="261">
        <v>123101</v>
      </c>
      <c r="B1078" s="261" t="s">
        <v>3235</v>
      </c>
      <c r="C1078" s="261" t="s">
        <v>205</v>
      </c>
      <c r="D1078" s="261" t="s">
        <v>395</v>
      </c>
      <c r="E1078" s="261" t="s">
        <v>664</v>
      </c>
      <c r="F1078" s="261">
        <v>33604</v>
      </c>
      <c r="H1078" s="261" t="s">
        <v>665</v>
      </c>
      <c r="I1078" s="261" t="s">
        <v>3767</v>
      </c>
      <c r="J1078" s="261" t="s">
        <v>667</v>
      </c>
      <c r="K1078" s="261">
        <v>2010</v>
      </c>
      <c r="L1078" s="261" t="s">
        <v>638</v>
      </c>
      <c r="M1078" s="261" t="s">
        <v>652</v>
      </c>
    </row>
    <row r="1079" spans="1:13">
      <c r="A1079" s="261">
        <v>123102</v>
      </c>
      <c r="B1079" s="261" t="s">
        <v>3236</v>
      </c>
      <c r="C1079" s="261" t="s">
        <v>86</v>
      </c>
      <c r="D1079" s="261" t="s">
        <v>485</v>
      </c>
      <c r="E1079" s="261" t="s">
        <v>664</v>
      </c>
      <c r="F1079" s="261">
        <v>28491</v>
      </c>
      <c r="H1079" s="261" t="s">
        <v>665</v>
      </c>
      <c r="I1079" s="261" t="s">
        <v>3767</v>
      </c>
      <c r="J1079" s="261" t="s">
        <v>639</v>
      </c>
      <c r="K1079" s="261">
        <v>1996</v>
      </c>
      <c r="L1079" s="261" t="s">
        <v>659</v>
      </c>
      <c r="M1079" s="261" t="s">
        <v>659</v>
      </c>
    </row>
    <row r="1080" spans="1:13">
      <c r="A1080" s="261">
        <v>123103</v>
      </c>
      <c r="B1080" s="261" t="s">
        <v>3237</v>
      </c>
      <c r="C1080" s="261" t="s">
        <v>193</v>
      </c>
      <c r="D1080" s="261" t="s">
        <v>359</v>
      </c>
      <c r="E1080" s="261" t="s">
        <v>664</v>
      </c>
      <c r="H1080" s="261" t="s">
        <v>665</v>
      </c>
      <c r="I1080" s="261" t="s">
        <v>3767</v>
      </c>
      <c r="J1080" s="261" t="s">
        <v>667</v>
      </c>
      <c r="K1080" s="261">
        <v>2002</v>
      </c>
      <c r="L1080" s="261" t="s">
        <v>652</v>
      </c>
      <c r="M1080" s="261" t="s">
        <v>652</v>
      </c>
    </row>
    <row r="1081" spans="1:13">
      <c r="A1081" s="261">
        <v>123104</v>
      </c>
      <c r="B1081" s="261" t="s">
        <v>3238</v>
      </c>
      <c r="C1081" s="261" t="s">
        <v>139</v>
      </c>
      <c r="D1081" s="261" t="s">
        <v>1085</v>
      </c>
      <c r="E1081" s="261" t="s">
        <v>664</v>
      </c>
      <c r="F1081" s="261">
        <v>35431</v>
      </c>
      <c r="H1081" s="261" t="s">
        <v>665</v>
      </c>
      <c r="I1081" s="261" t="s">
        <v>3767</v>
      </c>
      <c r="J1081" s="261" t="s">
        <v>667</v>
      </c>
      <c r="K1081" s="261">
        <v>2015</v>
      </c>
      <c r="L1081" s="261" t="s">
        <v>638</v>
      </c>
      <c r="M1081" s="261" t="s">
        <v>638</v>
      </c>
    </row>
    <row r="1082" spans="1:13">
      <c r="A1082" s="261">
        <v>123105</v>
      </c>
      <c r="B1082" s="261" t="s">
        <v>3239</v>
      </c>
      <c r="C1082" s="261" t="s">
        <v>1827</v>
      </c>
      <c r="D1082" s="261" t="s">
        <v>551</v>
      </c>
      <c r="E1082" s="261" t="s">
        <v>664</v>
      </c>
      <c r="F1082" s="261">
        <v>35431</v>
      </c>
      <c r="H1082" s="261" t="s">
        <v>665</v>
      </c>
      <c r="I1082" s="261" t="s">
        <v>3767</v>
      </c>
      <c r="J1082" s="261" t="s">
        <v>667</v>
      </c>
      <c r="K1082" s="261">
        <v>2017</v>
      </c>
      <c r="L1082" s="261" t="s">
        <v>640</v>
      </c>
      <c r="M1082" s="261" t="s">
        <v>640</v>
      </c>
    </row>
    <row r="1083" spans="1:13">
      <c r="A1083" s="261">
        <v>123106</v>
      </c>
      <c r="B1083" s="261" t="s">
        <v>3240</v>
      </c>
      <c r="C1083" s="261" t="s">
        <v>132</v>
      </c>
      <c r="D1083" s="261" t="s">
        <v>431</v>
      </c>
      <c r="E1083" s="261" t="s">
        <v>664</v>
      </c>
      <c r="F1083" s="261">
        <v>35065</v>
      </c>
      <c r="H1083" s="261" t="s">
        <v>665</v>
      </c>
      <c r="I1083" s="261" t="s">
        <v>3767</v>
      </c>
      <c r="J1083" s="261" t="s">
        <v>639</v>
      </c>
      <c r="K1083" s="261">
        <v>2014</v>
      </c>
      <c r="L1083" s="261" t="s">
        <v>659</v>
      </c>
      <c r="M1083" s="261" t="s">
        <v>659</v>
      </c>
    </row>
    <row r="1084" spans="1:13">
      <c r="A1084" s="261">
        <v>123107</v>
      </c>
      <c r="B1084" s="261" t="s">
        <v>3241</v>
      </c>
      <c r="C1084" s="261" t="s">
        <v>932</v>
      </c>
      <c r="D1084" s="261" t="s">
        <v>2629</v>
      </c>
      <c r="E1084" s="261" t="s">
        <v>664</v>
      </c>
      <c r="F1084" s="261">
        <v>35065</v>
      </c>
      <c r="H1084" s="261" t="s">
        <v>665</v>
      </c>
      <c r="I1084" s="261" t="s">
        <v>3767</v>
      </c>
      <c r="J1084" s="261" t="s">
        <v>639</v>
      </c>
      <c r="K1084" s="261">
        <v>2014</v>
      </c>
      <c r="L1084" s="261" t="s">
        <v>638</v>
      </c>
      <c r="M1084" s="261" t="s">
        <v>638</v>
      </c>
    </row>
    <row r="1085" spans="1:13">
      <c r="A1085" s="261">
        <v>123108</v>
      </c>
      <c r="B1085" s="261" t="s">
        <v>3242</v>
      </c>
      <c r="C1085" s="261" t="s">
        <v>3243</v>
      </c>
      <c r="D1085" s="261" t="s">
        <v>395</v>
      </c>
      <c r="E1085" s="261" t="s">
        <v>664</v>
      </c>
      <c r="F1085" s="261">
        <v>33604</v>
      </c>
      <c r="H1085" s="261" t="s">
        <v>665</v>
      </c>
      <c r="I1085" s="261" t="s">
        <v>3767</v>
      </c>
      <c r="J1085" s="261" t="s">
        <v>639</v>
      </c>
      <c r="K1085" s="261">
        <v>2010</v>
      </c>
      <c r="L1085" s="261" t="s">
        <v>775</v>
      </c>
      <c r="M1085" s="261" t="s">
        <v>649</v>
      </c>
    </row>
    <row r="1086" spans="1:13">
      <c r="A1086" s="261">
        <v>123109</v>
      </c>
      <c r="B1086" s="261" t="s">
        <v>3244</v>
      </c>
      <c r="C1086" s="261" t="s">
        <v>911</v>
      </c>
      <c r="D1086" s="261" t="s">
        <v>885</v>
      </c>
      <c r="E1086" s="261" t="s">
        <v>664</v>
      </c>
      <c r="F1086" s="261">
        <v>32874</v>
      </c>
      <c r="G1086" s="261" t="s">
        <v>704</v>
      </c>
      <c r="H1086" s="261" t="s">
        <v>665</v>
      </c>
      <c r="I1086" s="261" t="s">
        <v>3767</v>
      </c>
      <c r="J1086" s="261" t="s">
        <v>667</v>
      </c>
      <c r="K1086" s="261">
        <v>2006</v>
      </c>
      <c r="L1086" s="261" t="s">
        <v>638</v>
      </c>
      <c r="M1086" s="261" t="s">
        <v>652</v>
      </c>
    </row>
    <row r="1087" spans="1:13">
      <c r="A1087" s="261">
        <v>123110</v>
      </c>
      <c r="B1087" s="261" t="s">
        <v>3245</v>
      </c>
      <c r="C1087" s="261" t="s">
        <v>907</v>
      </c>
      <c r="D1087" s="261" t="s">
        <v>420</v>
      </c>
      <c r="E1087" s="261" t="s">
        <v>663</v>
      </c>
      <c r="F1087" s="261">
        <v>35835</v>
      </c>
      <c r="G1087" s="261" t="s">
        <v>788</v>
      </c>
      <c r="H1087" s="261" t="s">
        <v>665</v>
      </c>
      <c r="I1087" s="261" t="s">
        <v>3767</v>
      </c>
      <c r="J1087" s="261" t="s">
        <v>667</v>
      </c>
      <c r="K1087" s="261">
        <v>2017</v>
      </c>
      <c r="L1087" s="261" t="s">
        <v>659</v>
      </c>
      <c r="M1087" s="261" t="s">
        <v>659</v>
      </c>
    </row>
    <row r="1088" spans="1:13">
      <c r="A1088" s="261">
        <v>123111</v>
      </c>
      <c r="B1088" s="261" t="s">
        <v>3246</v>
      </c>
      <c r="C1088" s="261" t="s">
        <v>857</v>
      </c>
      <c r="D1088" s="261" t="s">
        <v>567</v>
      </c>
      <c r="E1088" s="261" t="s">
        <v>663</v>
      </c>
      <c r="F1088" s="261">
        <v>35065</v>
      </c>
      <c r="H1088" s="261" t="s">
        <v>665</v>
      </c>
      <c r="I1088" s="261" t="s">
        <v>3767</v>
      </c>
      <c r="J1088" s="261" t="s">
        <v>667</v>
      </c>
      <c r="K1088" s="261">
        <v>2014</v>
      </c>
      <c r="L1088" s="261" t="s">
        <v>649</v>
      </c>
      <c r="M1088" s="261" t="s">
        <v>649</v>
      </c>
    </row>
    <row r="1089" spans="1:13">
      <c r="A1089" s="261">
        <v>123112</v>
      </c>
      <c r="B1089" s="261" t="s">
        <v>3247</v>
      </c>
      <c r="C1089" s="261" t="s">
        <v>165</v>
      </c>
      <c r="D1089" s="261" t="s">
        <v>2668</v>
      </c>
      <c r="E1089" s="261" t="s">
        <v>663</v>
      </c>
      <c r="F1089" s="261">
        <v>35431</v>
      </c>
      <c r="H1089" s="261" t="s">
        <v>665</v>
      </c>
      <c r="I1089" s="261" t="s">
        <v>3767</v>
      </c>
      <c r="J1089" s="261" t="s">
        <v>639</v>
      </c>
      <c r="K1089" s="261">
        <v>2015</v>
      </c>
      <c r="L1089" s="261" t="s">
        <v>640</v>
      </c>
      <c r="M1089" s="261" t="s">
        <v>640</v>
      </c>
    </row>
    <row r="1090" spans="1:13">
      <c r="A1090" s="261">
        <v>123113</v>
      </c>
      <c r="B1090" s="261" t="s">
        <v>3248</v>
      </c>
      <c r="C1090" s="261" t="s">
        <v>132</v>
      </c>
      <c r="D1090" s="261" t="s">
        <v>544</v>
      </c>
      <c r="E1090" s="261" t="s">
        <v>663</v>
      </c>
      <c r="F1090" s="261">
        <v>36161</v>
      </c>
      <c r="H1090" s="261" t="s">
        <v>665</v>
      </c>
      <c r="I1090" s="261" t="s">
        <v>3767</v>
      </c>
      <c r="J1090" s="261" t="s">
        <v>639</v>
      </c>
      <c r="K1090" s="261">
        <v>2017</v>
      </c>
      <c r="L1090" s="261" t="s">
        <v>659</v>
      </c>
      <c r="M1090" s="261" t="s">
        <v>659</v>
      </c>
    </row>
    <row r="1091" spans="1:13">
      <c r="A1091" s="261">
        <v>123114</v>
      </c>
      <c r="B1091" s="261" t="s">
        <v>3249</v>
      </c>
      <c r="C1091" s="261" t="s">
        <v>3250</v>
      </c>
      <c r="D1091" s="261" t="s">
        <v>3251</v>
      </c>
      <c r="E1091" s="261" t="s">
        <v>663</v>
      </c>
      <c r="F1091" s="261">
        <v>33970</v>
      </c>
      <c r="H1091" s="261" t="s">
        <v>665</v>
      </c>
      <c r="I1091" s="261" t="s">
        <v>3767</v>
      </c>
      <c r="J1091" s="261" t="s">
        <v>639</v>
      </c>
      <c r="K1091" s="261">
        <v>2010</v>
      </c>
      <c r="L1091" s="261" t="s">
        <v>653</v>
      </c>
      <c r="M1091" s="261" t="s">
        <v>653</v>
      </c>
    </row>
    <row r="1092" spans="1:13">
      <c r="A1092" s="261">
        <v>123115</v>
      </c>
      <c r="B1092" s="261" t="s">
        <v>3252</v>
      </c>
      <c r="C1092" s="261" t="s">
        <v>132</v>
      </c>
      <c r="D1092" s="261" t="s">
        <v>3253</v>
      </c>
      <c r="E1092" s="261" t="s">
        <v>663</v>
      </c>
      <c r="F1092" s="261">
        <v>33265</v>
      </c>
      <c r="G1092" s="261" t="s">
        <v>749</v>
      </c>
      <c r="H1092" s="261" t="s">
        <v>665</v>
      </c>
      <c r="I1092" s="261" t="s">
        <v>3767</v>
      </c>
      <c r="J1092" s="261" t="s">
        <v>639</v>
      </c>
      <c r="K1092" s="261">
        <v>2009</v>
      </c>
      <c r="L1092" s="261" t="s">
        <v>638</v>
      </c>
      <c r="M1092" s="261" t="s">
        <v>640</v>
      </c>
    </row>
    <row r="1093" spans="1:13">
      <c r="A1093" s="261">
        <v>123116</v>
      </c>
      <c r="B1093" s="261" t="s">
        <v>3254</v>
      </c>
      <c r="C1093" s="261" t="s">
        <v>925</v>
      </c>
      <c r="D1093" s="261" t="s">
        <v>3255</v>
      </c>
      <c r="E1093" s="261" t="s">
        <v>664</v>
      </c>
      <c r="F1093" s="261">
        <v>29952</v>
      </c>
      <c r="H1093" s="261" t="s">
        <v>665</v>
      </c>
      <c r="I1093" s="261" t="s">
        <v>3767</v>
      </c>
      <c r="J1093" s="261" t="s">
        <v>667</v>
      </c>
      <c r="K1093" s="261">
        <v>2000</v>
      </c>
      <c r="L1093" s="261" t="s">
        <v>813</v>
      </c>
      <c r="M1093" s="261" t="s">
        <v>638</v>
      </c>
    </row>
    <row r="1094" spans="1:13">
      <c r="A1094" s="261">
        <v>123117</v>
      </c>
      <c r="B1094" s="261" t="s">
        <v>3256</v>
      </c>
      <c r="C1094" s="261" t="s">
        <v>84</v>
      </c>
      <c r="D1094" s="261" t="s">
        <v>441</v>
      </c>
      <c r="E1094" s="261" t="s">
        <v>664</v>
      </c>
      <c r="F1094" s="261">
        <v>35796</v>
      </c>
      <c r="H1094" s="261" t="s">
        <v>665</v>
      </c>
      <c r="I1094" s="261" t="s">
        <v>3767</v>
      </c>
      <c r="J1094" s="261" t="s">
        <v>639</v>
      </c>
      <c r="K1094" s="261">
        <v>2016</v>
      </c>
      <c r="L1094" s="261" t="s">
        <v>658</v>
      </c>
      <c r="M1094" s="261" t="s">
        <v>640</v>
      </c>
    </row>
    <row r="1095" spans="1:13">
      <c r="A1095" s="261">
        <v>123118</v>
      </c>
      <c r="B1095" s="261" t="s">
        <v>3257</v>
      </c>
      <c r="C1095" s="261" t="s">
        <v>857</v>
      </c>
      <c r="D1095" s="261" t="s">
        <v>3258</v>
      </c>
      <c r="E1095" s="261" t="s">
        <v>664</v>
      </c>
      <c r="F1095" s="261">
        <v>26299</v>
      </c>
      <c r="H1095" s="261" t="s">
        <v>665</v>
      </c>
      <c r="I1095" s="261" t="s">
        <v>3767</v>
      </c>
      <c r="J1095" s="261" t="s">
        <v>667</v>
      </c>
      <c r="K1095" s="261">
        <v>1990</v>
      </c>
      <c r="L1095" s="261" t="s">
        <v>813</v>
      </c>
      <c r="M1095" s="261" t="s">
        <v>661</v>
      </c>
    </row>
    <row r="1096" spans="1:13">
      <c r="A1096" s="261">
        <v>123119</v>
      </c>
      <c r="B1096" s="261" t="s">
        <v>3259</v>
      </c>
      <c r="C1096" s="261" t="s">
        <v>3260</v>
      </c>
      <c r="D1096" s="261" t="s">
        <v>443</v>
      </c>
      <c r="E1096" s="261" t="s">
        <v>664</v>
      </c>
      <c r="F1096" s="261">
        <v>31778</v>
      </c>
      <c r="H1096" s="261" t="s">
        <v>665</v>
      </c>
      <c r="I1096" s="261" t="s">
        <v>3767</v>
      </c>
      <c r="J1096" s="261" t="s">
        <v>667</v>
      </c>
      <c r="K1096" s="261">
        <v>2005</v>
      </c>
      <c r="L1096" s="261" t="s">
        <v>638</v>
      </c>
      <c r="M1096" s="261" t="s">
        <v>640</v>
      </c>
    </row>
    <row r="1097" spans="1:13">
      <c r="A1097" s="261">
        <v>123120</v>
      </c>
      <c r="B1097" s="261" t="s">
        <v>3261</v>
      </c>
      <c r="C1097" s="261" t="s">
        <v>1318</v>
      </c>
      <c r="D1097" s="261" t="s">
        <v>3262</v>
      </c>
      <c r="E1097" s="261" t="s">
        <v>664</v>
      </c>
      <c r="F1097" s="261">
        <v>29952</v>
      </c>
      <c r="H1097" s="261" t="s">
        <v>665</v>
      </c>
      <c r="I1097" s="261" t="s">
        <v>3767</v>
      </c>
      <c r="J1097" s="261" t="s">
        <v>667</v>
      </c>
      <c r="K1097" s="261">
        <v>2005</v>
      </c>
      <c r="L1097" s="261" t="s">
        <v>640</v>
      </c>
      <c r="M1097" s="261" t="s">
        <v>640</v>
      </c>
    </row>
    <row r="1098" spans="1:13">
      <c r="A1098" s="261">
        <v>123121</v>
      </c>
      <c r="B1098" s="261" t="s">
        <v>3263</v>
      </c>
      <c r="C1098" s="261" t="s">
        <v>82</v>
      </c>
      <c r="D1098" s="261" t="s">
        <v>926</v>
      </c>
      <c r="E1098" s="261" t="s">
        <v>664</v>
      </c>
      <c r="F1098" s="261">
        <v>36548</v>
      </c>
      <c r="G1098" s="261" t="s">
        <v>638</v>
      </c>
      <c r="H1098" s="261" t="s">
        <v>665</v>
      </c>
      <c r="I1098" s="261" t="s">
        <v>3767</v>
      </c>
      <c r="J1098" s="261" t="s">
        <v>667</v>
      </c>
      <c r="K1098" s="261">
        <v>2017</v>
      </c>
      <c r="L1098" s="261" t="s">
        <v>638</v>
      </c>
      <c r="M1098" s="261" t="s">
        <v>638</v>
      </c>
    </row>
    <row r="1099" spans="1:13">
      <c r="A1099" s="261">
        <v>123122</v>
      </c>
      <c r="B1099" s="261" t="s">
        <v>3264</v>
      </c>
      <c r="C1099" s="261" t="s">
        <v>182</v>
      </c>
      <c r="D1099" s="261" t="s">
        <v>440</v>
      </c>
      <c r="E1099" s="261" t="s">
        <v>663</v>
      </c>
      <c r="F1099" s="261">
        <v>36526</v>
      </c>
      <c r="H1099" s="261" t="s">
        <v>665</v>
      </c>
      <c r="I1099" s="261" t="s">
        <v>3767</v>
      </c>
      <c r="J1099" s="261" t="s">
        <v>639</v>
      </c>
      <c r="K1099" s="261">
        <v>2017</v>
      </c>
      <c r="L1099" s="261" t="s">
        <v>640</v>
      </c>
      <c r="M1099" s="261" t="s">
        <v>640</v>
      </c>
    </row>
    <row r="1100" spans="1:13">
      <c r="A1100" s="261">
        <v>123123</v>
      </c>
      <c r="B1100" s="261" t="s">
        <v>3265</v>
      </c>
      <c r="C1100" s="261" t="s">
        <v>227</v>
      </c>
      <c r="D1100" s="261" t="s">
        <v>437</v>
      </c>
      <c r="E1100" s="261" t="s">
        <v>663</v>
      </c>
      <c r="F1100" s="261">
        <v>36547</v>
      </c>
      <c r="G1100" s="261" t="s">
        <v>3753</v>
      </c>
      <c r="H1100" s="261" t="s">
        <v>665</v>
      </c>
      <c r="I1100" s="261" t="s">
        <v>3767</v>
      </c>
      <c r="J1100" s="261" t="s">
        <v>667</v>
      </c>
      <c r="K1100" s="261">
        <v>2017</v>
      </c>
      <c r="L1100" s="261" t="s">
        <v>658</v>
      </c>
      <c r="M1100" s="261" t="s">
        <v>658</v>
      </c>
    </row>
    <row r="1101" spans="1:13">
      <c r="A1101" s="261">
        <v>123124</v>
      </c>
      <c r="B1101" s="261" t="s">
        <v>3266</v>
      </c>
      <c r="C1101" s="261" t="s">
        <v>904</v>
      </c>
      <c r="D1101" s="261" t="s">
        <v>872</v>
      </c>
      <c r="E1101" s="261" t="s">
        <v>663</v>
      </c>
      <c r="H1101" s="261" t="s">
        <v>665</v>
      </c>
      <c r="I1101" s="261" t="s">
        <v>3767</v>
      </c>
      <c r="J1101" s="261" t="s">
        <v>639</v>
      </c>
      <c r="K1101" s="261">
        <v>2000</v>
      </c>
      <c r="L1101" s="261" t="s">
        <v>638</v>
      </c>
      <c r="M1101" s="261" t="s">
        <v>661</v>
      </c>
    </row>
    <row r="1102" spans="1:13">
      <c r="A1102" s="261">
        <v>123125</v>
      </c>
      <c r="B1102" s="261" t="s">
        <v>3267</v>
      </c>
      <c r="C1102" s="261" t="s">
        <v>3268</v>
      </c>
      <c r="D1102" s="261" t="s">
        <v>418</v>
      </c>
      <c r="E1102" s="261" t="s">
        <v>664</v>
      </c>
      <c r="F1102" s="261">
        <v>36161</v>
      </c>
      <c r="G1102" s="261" t="s">
        <v>3754</v>
      </c>
      <c r="H1102" s="261" t="s">
        <v>665</v>
      </c>
      <c r="I1102" s="261" t="s">
        <v>3767</v>
      </c>
      <c r="J1102" s="261" t="s">
        <v>667</v>
      </c>
      <c r="K1102" s="261">
        <v>2016</v>
      </c>
      <c r="L1102" s="261" t="s">
        <v>649</v>
      </c>
      <c r="M1102" s="261" t="s">
        <v>649</v>
      </c>
    </row>
    <row r="1103" spans="1:13">
      <c r="A1103" s="261">
        <v>123126</v>
      </c>
      <c r="B1103" s="261" t="s">
        <v>3269</v>
      </c>
      <c r="C1103" s="261" t="s">
        <v>3270</v>
      </c>
      <c r="D1103" s="261" t="s">
        <v>3271</v>
      </c>
      <c r="E1103" s="261" t="s">
        <v>664</v>
      </c>
      <c r="F1103" s="261">
        <v>34335</v>
      </c>
      <c r="H1103" s="261" t="s">
        <v>665</v>
      </c>
      <c r="I1103" s="261" t="s">
        <v>3767</v>
      </c>
      <c r="J1103" s="261" t="s">
        <v>667</v>
      </c>
      <c r="K1103" s="261">
        <v>2012</v>
      </c>
      <c r="L1103" s="261" t="s">
        <v>660</v>
      </c>
      <c r="M1103" s="261" t="s">
        <v>660</v>
      </c>
    </row>
    <row r="1104" spans="1:13">
      <c r="A1104" s="261">
        <v>123127</v>
      </c>
      <c r="B1104" s="261" t="s">
        <v>3272</v>
      </c>
      <c r="C1104" s="261" t="s">
        <v>203</v>
      </c>
      <c r="D1104" s="261" t="s">
        <v>570</v>
      </c>
      <c r="E1104" s="261" t="s">
        <v>664</v>
      </c>
      <c r="F1104" s="261">
        <v>35431</v>
      </c>
      <c r="H1104" s="261" t="s">
        <v>665</v>
      </c>
      <c r="I1104" s="261" t="s">
        <v>3767</v>
      </c>
      <c r="J1104" s="261" t="s">
        <v>639</v>
      </c>
      <c r="K1104" s="261">
        <v>2015</v>
      </c>
      <c r="L1104" s="261" t="s">
        <v>638</v>
      </c>
      <c r="M1104" s="261" t="s">
        <v>649</v>
      </c>
    </row>
    <row r="1105" spans="1:20">
      <c r="A1105" s="261">
        <v>123128</v>
      </c>
      <c r="B1105" s="261" t="s">
        <v>3273</v>
      </c>
      <c r="C1105" s="261" t="s">
        <v>306</v>
      </c>
      <c r="D1105" s="261" t="s">
        <v>3274</v>
      </c>
      <c r="E1105" s="261" t="s">
        <v>664</v>
      </c>
      <c r="F1105" s="261">
        <v>32874</v>
      </c>
      <c r="H1105" s="261" t="s">
        <v>665</v>
      </c>
      <c r="I1105" s="261" t="s">
        <v>3767</v>
      </c>
      <c r="J1105" s="261" t="s">
        <v>667</v>
      </c>
      <c r="K1105" s="261">
        <v>2008</v>
      </c>
      <c r="L1105" s="261" t="s">
        <v>638</v>
      </c>
      <c r="M1105" s="261" t="s">
        <v>659</v>
      </c>
    </row>
    <row r="1106" spans="1:20">
      <c r="A1106" s="261">
        <v>123129</v>
      </c>
      <c r="B1106" s="261" t="s">
        <v>3275</v>
      </c>
      <c r="C1106" s="261" t="s">
        <v>3276</v>
      </c>
      <c r="D1106" s="261" t="s">
        <v>3277</v>
      </c>
      <c r="E1106" s="261" t="s">
        <v>664</v>
      </c>
      <c r="F1106" s="261">
        <v>36161</v>
      </c>
      <c r="H1106" s="261" t="s">
        <v>665</v>
      </c>
      <c r="I1106" s="261" t="s">
        <v>3767</v>
      </c>
      <c r="J1106" s="261" t="s">
        <v>639</v>
      </c>
      <c r="K1106" s="261">
        <v>2017</v>
      </c>
      <c r="L1106" s="261" t="s">
        <v>638</v>
      </c>
      <c r="M1106" s="261" t="s">
        <v>658</v>
      </c>
    </row>
    <row r="1107" spans="1:20">
      <c r="A1107" s="261">
        <v>123130</v>
      </c>
      <c r="B1107" s="261" t="s">
        <v>3278</v>
      </c>
      <c r="C1107" s="261" t="s">
        <v>97</v>
      </c>
      <c r="D1107" s="261" t="s">
        <v>577</v>
      </c>
      <c r="E1107" s="261" t="s">
        <v>664</v>
      </c>
      <c r="F1107" s="261">
        <v>33604</v>
      </c>
      <c r="H1107" s="261" t="s">
        <v>665</v>
      </c>
      <c r="I1107" s="261" t="s">
        <v>3767</v>
      </c>
      <c r="J1107" s="261" t="s">
        <v>667</v>
      </c>
      <c r="K1107" s="261">
        <v>2010</v>
      </c>
      <c r="L1107" s="261" t="s">
        <v>640</v>
      </c>
      <c r="M1107" s="261" t="s">
        <v>638</v>
      </c>
    </row>
    <row r="1108" spans="1:20">
      <c r="A1108" s="261">
        <v>123131</v>
      </c>
      <c r="B1108" s="261" t="s">
        <v>3279</v>
      </c>
      <c r="C1108" s="261" t="s">
        <v>84</v>
      </c>
      <c r="D1108" s="261" t="s">
        <v>1937</v>
      </c>
      <c r="E1108" s="261" t="s">
        <v>664</v>
      </c>
      <c r="F1108" s="261">
        <v>31413</v>
      </c>
      <c r="H1108" s="261" t="s">
        <v>665</v>
      </c>
      <c r="I1108" s="261" t="s">
        <v>3767</v>
      </c>
      <c r="J1108" s="261" t="s">
        <v>639</v>
      </c>
      <c r="K1108" s="261">
        <v>2013</v>
      </c>
      <c r="L1108" s="261" t="s">
        <v>638</v>
      </c>
      <c r="M1108" s="261" t="s">
        <v>652</v>
      </c>
    </row>
    <row r="1109" spans="1:20">
      <c r="A1109" s="261">
        <v>123132</v>
      </c>
      <c r="B1109" s="261" t="s">
        <v>3280</v>
      </c>
      <c r="C1109" s="261" t="s">
        <v>3281</v>
      </c>
      <c r="D1109" s="261" t="s">
        <v>3282</v>
      </c>
      <c r="E1109" s="261" t="s">
        <v>664</v>
      </c>
      <c r="F1109" s="261">
        <v>35796</v>
      </c>
      <c r="G1109" s="261" t="s">
        <v>3755</v>
      </c>
      <c r="H1109" s="261" t="s">
        <v>665</v>
      </c>
      <c r="I1109" s="261" t="s">
        <v>3767</v>
      </c>
      <c r="J1109" s="261" t="s">
        <v>667</v>
      </c>
      <c r="K1109" s="261">
        <v>2016</v>
      </c>
      <c r="L1109" s="261" t="s">
        <v>650</v>
      </c>
      <c r="M1109" s="261" t="s">
        <v>650</v>
      </c>
    </row>
    <row r="1110" spans="1:20">
      <c r="A1110" s="261">
        <v>123133</v>
      </c>
      <c r="B1110" s="261" t="s">
        <v>3283</v>
      </c>
      <c r="C1110" s="261" t="s">
        <v>959</v>
      </c>
      <c r="D1110" s="261" t="s">
        <v>350</v>
      </c>
      <c r="E1110" s="261" t="s">
        <v>664</v>
      </c>
      <c r="F1110" s="261">
        <v>33604</v>
      </c>
      <c r="H1110" s="261" t="s">
        <v>665</v>
      </c>
      <c r="I1110" s="261" t="s">
        <v>3767</v>
      </c>
      <c r="J1110" s="261" t="s">
        <v>639</v>
      </c>
      <c r="K1110" s="261">
        <v>2011</v>
      </c>
      <c r="L1110" s="261" t="s">
        <v>640</v>
      </c>
      <c r="M1110" s="261" t="s">
        <v>640</v>
      </c>
    </row>
    <row r="1111" spans="1:20">
      <c r="A1111" s="261">
        <v>123134</v>
      </c>
      <c r="B1111" s="261" t="s">
        <v>3284</v>
      </c>
      <c r="C1111" s="261" t="s">
        <v>3285</v>
      </c>
      <c r="D1111" s="261" t="s">
        <v>515</v>
      </c>
      <c r="E1111" s="261" t="s">
        <v>664</v>
      </c>
      <c r="F1111" s="261">
        <v>33239</v>
      </c>
      <c r="H1111" s="261" t="s">
        <v>665</v>
      </c>
      <c r="I1111" s="261" t="s">
        <v>3767</v>
      </c>
      <c r="J1111" s="261" t="s">
        <v>667</v>
      </c>
      <c r="K1111" s="261">
        <v>2009</v>
      </c>
      <c r="L1111" s="261" t="s">
        <v>638</v>
      </c>
      <c r="M1111" s="261" t="s">
        <v>638</v>
      </c>
    </row>
    <row r="1112" spans="1:20">
      <c r="A1112" s="261">
        <v>123135</v>
      </c>
      <c r="B1112" s="261" t="s">
        <v>3286</v>
      </c>
      <c r="C1112" s="261" t="s">
        <v>3287</v>
      </c>
      <c r="D1112" s="261" t="s">
        <v>530</v>
      </c>
      <c r="E1112" s="261" t="s">
        <v>664</v>
      </c>
      <c r="F1112" s="261">
        <v>33604</v>
      </c>
      <c r="H1112" s="261" t="s">
        <v>665</v>
      </c>
      <c r="I1112" s="261" t="s">
        <v>3767</v>
      </c>
      <c r="J1112" s="261" t="s">
        <v>667</v>
      </c>
      <c r="K1112" s="261">
        <v>2011</v>
      </c>
      <c r="L1112" s="261" t="s">
        <v>647</v>
      </c>
      <c r="M1112" s="261" t="s">
        <v>647</v>
      </c>
    </row>
    <row r="1113" spans="1:20">
      <c r="A1113" s="261">
        <v>123136</v>
      </c>
      <c r="B1113" s="261" t="s">
        <v>3288</v>
      </c>
      <c r="C1113" s="261" t="s">
        <v>183</v>
      </c>
      <c r="D1113" s="261" t="s">
        <v>3289</v>
      </c>
      <c r="E1113" s="261" t="s">
        <v>664</v>
      </c>
      <c r="F1113" s="261">
        <v>35550</v>
      </c>
      <c r="G1113" s="261" t="s">
        <v>638</v>
      </c>
      <c r="H1113" s="261" t="s">
        <v>665</v>
      </c>
      <c r="I1113" s="261" t="s">
        <v>3767</v>
      </c>
      <c r="J1113" s="261" t="s">
        <v>639</v>
      </c>
      <c r="K1113" s="261">
        <v>2016</v>
      </c>
      <c r="L1113" s="261" t="s">
        <v>640</v>
      </c>
      <c r="M1113" s="261" t="s">
        <v>640</v>
      </c>
    </row>
    <row r="1114" spans="1:20">
      <c r="A1114" s="261">
        <v>123137</v>
      </c>
      <c r="B1114" s="261" t="s">
        <v>3290</v>
      </c>
      <c r="C1114" s="261" t="s">
        <v>261</v>
      </c>
      <c r="D1114" s="261" t="s">
        <v>860</v>
      </c>
      <c r="E1114" s="261" t="s">
        <v>664</v>
      </c>
      <c r="F1114" s="261">
        <v>30673</v>
      </c>
      <c r="G1114" s="261" t="s">
        <v>638</v>
      </c>
      <c r="H1114" s="261" t="s">
        <v>665</v>
      </c>
      <c r="I1114" s="261" t="s">
        <v>3767</v>
      </c>
      <c r="J1114" s="261" t="s">
        <v>639</v>
      </c>
      <c r="K1114" s="261">
        <v>2001</v>
      </c>
      <c r="L1114" s="261" t="s">
        <v>638</v>
      </c>
      <c r="M1114" s="261" t="s">
        <v>638</v>
      </c>
    </row>
    <row r="1115" spans="1:20">
      <c r="A1115" s="261">
        <v>123138</v>
      </c>
      <c r="B1115" s="261" t="s">
        <v>3291</v>
      </c>
      <c r="C1115" s="261" t="s">
        <v>112</v>
      </c>
      <c r="D1115" s="261" t="s">
        <v>852</v>
      </c>
      <c r="E1115" s="261" t="s">
        <v>664</v>
      </c>
      <c r="F1115" s="261">
        <v>35065</v>
      </c>
      <c r="H1115" s="261" t="s">
        <v>665</v>
      </c>
      <c r="I1115" s="261" t="s">
        <v>3767</v>
      </c>
      <c r="J1115" s="261" t="s">
        <v>639</v>
      </c>
      <c r="K1115" s="261">
        <v>2014</v>
      </c>
      <c r="L1115" s="261" t="s">
        <v>640</v>
      </c>
      <c r="M1115" s="261" t="s">
        <v>652</v>
      </c>
      <c r="R1115" s="261">
        <v>607</v>
      </c>
      <c r="S1115" s="261" t="s">
        <v>3823</v>
      </c>
      <c r="T1115" s="261">
        <v>25000</v>
      </c>
    </row>
    <row r="1116" spans="1:20">
      <c r="A1116" s="261">
        <v>123139</v>
      </c>
      <c r="B1116" s="261" t="s">
        <v>3292</v>
      </c>
      <c r="C1116" s="261" t="s">
        <v>913</v>
      </c>
      <c r="D1116" s="261" t="s">
        <v>503</v>
      </c>
      <c r="E1116" s="261" t="s">
        <v>664</v>
      </c>
      <c r="F1116" s="261">
        <v>24784</v>
      </c>
      <c r="G1116" s="261" t="s">
        <v>723</v>
      </c>
      <c r="H1116" s="261" t="s">
        <v>665</v>
      </c>
      <c r="I1116" s="261" t="s">
        <v>3767</v>
      </c>
      <c r="J1116" s="261" t="s">
        <v>639</v>
      </c>
      <c r="L1116" s="261" t="s">
        <v>813</v>
      </c>
      <c r="M1116" s="261" t="s">
        <v>649</v>
      </c>
    </row>
    <row r="1117" spans="1:20">
      <c r="A1117" s="261">
        <v>123140</v>
      </c>
      <c r="B1117" s="261" t="s">
        <v>3293</v>
      </c>
      <c r="C1117" s="261" t="s">
        <v>84</v>
      </c>
      <c r="D1117" s="261" t="s">
        <v>3294</v>
      </c>
      <c r="E1117" s="261" t="s">
        <v>664</v>
      </c>
      <c r="F1117" s="261">
        <v>32783</v>
      </c>
      <c r="G1117" s="261" t="s">
        <v>621</v>
      </c>
      <c r="H1117" s="261" t="s">
        <v>665</v>
      </c>
      <c r="I1117" s="261" t="s">
        <v>3767</v>
      </c>
      <c r="J1117" s="261" t="s">
        <v>667</v>
      </c>
      <c r="K1117" s="261">
        <v>2011</v>
      </c>
      <c r="L1117" s="261" t="s">
        <v>659</v>
      </c>
      <c r="M1117" s="261" t="s">
        <v>658</v>
      </c>
    </row>
    <row r="1118" spans="1:20">
      <c r="A1118" s="261">
        <v>123141</v>
      </c>
      <c r="B1118" s="261" t="s">
        <v>3295</v>
      </c>
      <c r="C1118" s="261" t="s">
        <v>270</v>
      </c>
      <c r="D1118" s="261" t="s">
        <v>344</v>
      </c>
      <c r="E1118" s="261" t="s">
        <v>664</v>
      </c>
      <c r="F1118" s="261">
        <v>25338</v>
      </c>
      <c r="G1118" s="261" t="s">
        <v>638</v>
      </c>
      <c r="H1118" s="261" t="s">
        <v>665</v>
      </c>
      <c r="I1118" s="261" t="s">
        <v>3767</v>
      </c>
      <c r="J1118" s="261" t="s">
        <v>639</v>
      </c>
      <c r="K1118" s="261">
        <v>1986</v>
      </c>
      <c r="L1118" s="261" t="s">
        <v>638</v>
      </c>
      <c r="M1118" s="261" t="s">
        <v>638</v>
      </c>
      <c r="R1118" s="261">
        <v>635</v>
      </c>
      <c r="S1118" s="261" t="s">
        <v>3826</v>
      </c>
      <c r="T1118" s="261">
        <v>26000</v>
      </c>
    </row>
    <row r="1119" spans="1:20">
      <c r="A1119" s="261">
        <v>123142</v>
      </c>
      <c r="B1119" s="261" t="s">
        <v>3296</v>
      </c>
      <c r="C1119" s="261" t="s">
        <v>129</v>
      </c>
      <c r="D1119" s="261" t="s">
        <v>517</v>
      </c>
      <c r="E1119" s="261" t="s">
        <v>664</v>
      </c>
      <c r="F1119" s="261">
        <v>30213</v>
      </c>
      <c r="G1119" s="261" t="s">
        <v>638</v>
      </c>
      <c r="H1119" s="261" t="s">
        <v>665</v>
      </c>
      <c r="I1119" s="261" t="s">
        <v>3767</v>
      </c>
      <c r="J1119" s="261" t="s">
        <v>667</v>
      </c>
      <c r="K1119" s="261">
        <v>2010</v>
      </c>
      <c r="L1119" s="261" t="s">
        <v>638</v>
      </c>
      <c r="M1119" s="261" t="s">
        <v>650</v>
      </c>
    </row>
    <row r="1120" spans="1:20">
      <c r="A1120" s="261">
        <v>123143</v>
      </c>
      <c r="B1120" s="261" t="s">
        <v>3297</v>
      </c>
      <c r="C1120" s="261" t="s">
        <v>79</v>
      </c>
      <c r="D1120" s="261" t="s">
        <v>353</v>
      </c>
      <c r="E1120" s="261" t="s">
        <v>664</v>
      </c>
      <c r="H1120" s="261" t="s">
        <v>809</v>
      </c>
      <c r="I1120" s="261" t="s">
        <v>3767</v>
      </c>
      <c r="M1120" s="261" t="s">
        <v>612</v>
      </c>
    </row>
    <row r="1121" spans="1:13">
      <c r="A1121" s="261">
        <v>123144</v>
      </c>
      <c r="B1121" s="261" t="s">
        <v>3298</v>
      </c>
      <c r="C1121" s="261" t="s">
        <v>112</v>
      </c>
      <c r="D1121" s="261" t="s">
        <v>432</v>
      </c>
      <c r="E1121" s="261" t="s">
        <v>664</v>
      </c>
      <c r="F1121" s="261">
        <v>31993</v>
      </c>
      <c r="G1121" s="261" t="s">
        <v>638</v>
      </c>
      <c r="H1121" s="261" t="s">
        <v>665</v>
      </c>
      <c r="I1121" s="261" t="s">
        <v>3767</v>
      </c>
      <c r="J1121" s="261" t="s">
        <v>639</v>
      </c>
      <c r="K1121" s="261">
        <v>2005</v>
      </c>
      <c r="L1121" s="261" t="s">
        <v>657</v>
      </c>
      <c r="M1121" s="261" t="s">
        <v>657</v>
      </c>
    </row>
    <row r="1122" spans="1:13">
      <c r="A1122" s="261">
        <v>123145</v>
      </c>
      <c r="B1122" s="261" t="s">
        <v>3299</v>
      </c>
      <c r="C1122" s="261" t="s">
        <v>3300</v>
      </c>
      <c r="D1122" s="261" t="s">
        <v>301</v>
      </c>
      <c r="E1122" s="261" t="s">
        <v>663</v>
      </c>
      <c r="F1122" s="261">
        <v>21916</v>
      </c>
      <c r="H1122" s="261" t="s">
        <v>665</v>
      </c>
      <c r="I1122" s="261" t="s">
        <v>3767</v>
      </c>
      <c r="J1122" s="261" t="s">
        <v>639</v>
      </c>
      <c r="K1122" s="261">
        <v>1997</v>
      </c>
      <c r="L1122" s="261" t="s">
        <v>652</v>
      </c>
      <c r="M1122" s="261" t="s">
        <v>652</v>
      </c>
    </row>
    <row r="1123" spans="1:13">
      <c r="A1123" s="261">
        <v>123146</v>
      </c>
      <c r="B1123" s="261" t="s">
        <v>3301</v>
      </c>
      <c r="C1123" s="261" t="s">
        <v>3302</v>
      </c>
      <c r="D1123" s="261" t="s">
        <v>3303</v>
      </c>
      <c r="E1123" s="261" t="s">
        <v>664</v>
      </c>
      <c r="H1123" s="261" t="s">
        <v>665</v>
      </c>
      <c r="I1123" s="261" t="s">
        <v>3767</v>
      </c>
      <c r="J1123" s="261" t="s">
        <v>639</v>
      </c>
      <c r="K1123" s="261">
        <v>2004</v>
      </c>
      <c r="L1123" s="261" t="s">
        <v>650</v>
      </c>
      <c r="M1123" s="261" t="s">
        <v>650</v>
      </c>
    </row>
    <row r="1124" spans="1:13">
      <c r="A1124" s="261">
        <v>123147</v>
      </c>
      <c r="B1124" s="261" t="s">
        <v>3304</v>
      </c>
      <c r="C1124" s="261" t="s">
        <v>907</v>
      </c>
      <c r="D1124" s="261" t="s">
        <v>459</v>
      </c>
      <c r="E1124" s="261" t="s">
        <v>664</v>
      </c>
      <c r="F1124" s="261">
        <v>34945</v>
      </c>
      <c r="G1124" s="261" t="s">
        <v>638</v>
      </c>
      <c r="H1124" s="261" t="s">
        <v>665</v>
      </c>
      <c r="I1124" s="261" t="s">
        <v>3767</v>
      </c>
      <c r="J1124" s="261" t="s">
        <v>639</v>
      </c>
      <c r="K1124" s="261">
        <v>2014</v>
      </c>
      <c r="L1124" s="261" t="s">
        <v>658</v>
      </c>
      <c r="M1124" s="261" t="s">
        <v>658</v>
      </c>
    </row>
    <row r="1125" spans="1:13">
      <c r="A1125" s="261">
        <v>123148</v>
      </c>
      <c r="B1125" s="261" t="s">
        <v>3305</v>
      </c>
      <c r="C1125" s="261" t="s">
        <v>87</v>
      </c>
      <c r="D1125" s="261" t="s">
        <v>532</v>
      </c>
      <c r="E1125" s="261" t="s">
        <v>664</v>
      </c>
      <c r="F1125" s="261">
        <v>35466</v>
      </c>
      <c r="G1125" s="261" t="s">
        <v>3536</v>
      </c>
      <c r="H1125" s="261" t="s">
        <v>665</v>
      </c>
      <c r="I1125" s="261" t="s">
        <v>3767</v>
      </c>
      <c r="J1125" s="261" t="s">
        <v>639</v>
      </c>
      <c r="K1125" s="261">
        <v>2016</v>
      </c>
      <c r="L1125" s="261" t="s">
        <v>638</v>
      </c>
      <c r="M1125" s="261" t="s">
        <v>647</v>
      </c>
    </row>
    <row r="1126" spans="1:13">
      <c r="A1126" s="261">
        <v>123149</v>
      </c>
      <c r="B1126" s="261" t="s">
        <v>3306</v>
      </c>
      <c r="C1126" s="261" t="s">
        <v>84</v>
      </c>
      <c r="D1126" s="261" t="s">
        <v>548</v>
      </c>
      <c r="E1126" s="261" t="s">
        <v>664</v>
      </c>
      <c r="F1126" s="261">
        <v>22647</v>
      </c>
      <c r="H1126" s="261" t="s">
        <v>812</v>
      </c>
      <c r="I1126" s="261" t="s">
        <v>3767</v>
      </c>
      <c r="J1126" s="261" t="s">
        <v>639</v>
      </c>
      <c r="K1126" s="261">
        <v>1980</v>
      </c>
      <c r="L1126" s="261" t="s">
        <v>650</v>
      </c>
      <c r="M1126" s="261" t="s">
        <v>612</v>
      </c>
    </row>
    <row r="1127" spans="1:13">
      <c r="A1127" s="261">
        <v>123150</v>
      </c>
      <c r="B1127" s="261" t="s">
        <v>3307</v>
      </c>
      <c r="C1127" s="261" t="s">
        <v>84</v>
      </c>
      <c r="D1127" s="261" t="s">
        <v>897</v>
      </c>
      <c r="E1127" s="261" t="s">
        <v>664</v>
      </c>
      <c r="F1127" s="261">
        <v>34919</v>
      </c>
      <c r="G1127" s="261" t="s">
        <v>716</v>
      </c>
      <c r="H1127" s="261" t="s">
        <v>665</v>
      </c>
      <c r="I1127" s="261" t="s">
        <v>3767</v>
      </c>
      <c r="J1127" s="261" t="s">
        <v>639</v>
      </c>
      <c r="K1127" s="261">
        <v>2013</v>
      </c>
      <c r="L1127" s="261" t="s">
        <v>640</v>
      </c>
      <c r="M1127" s="261" t="s">
        <v>640</v>
      </c>
    </row>
    <row r="1128" spans="1:13">
      <c r="A1128" s="261">
        <v>123151</v>
      </c>
      <c r="B1128" s="261" t="s">
        <v>3308</v>
      </c>
      <c r="C1128" s="261" t="s">
        <v>3309</v>
      </c>
      <c r="D1128" s="261" t="s">
        <v>375</v>
      </c>
      <c r="E1128" s="261" t="s">
        <v>664</v>
      </c>
      <c r="F1128" s="261">
        <v>34700</v>
      </c>
      <c r="H1128" s="261" t="s">
        <v>665</v>
      </c>
      <c r="I1128" s="261" t="s">
        <v>3767</v>
      </c>
      <c r="J1128" s="261" t="s">
        <v>667</v>
      </c>
      <c r="K1128" s="261">
        <v>2013</v>
      </c>
      <c r="L1128" s="261" t="s">
        <v>638</v>
      </c>
      <c r="M1128" s="261" t="s">
        <v>638</v>
      </c>
    </row>
    <row r="1129" spans="1:13">
      <c r="A1129" s="261">
        <v>123152</v>
      </c>
      <c r="B1129" s="261" t="s">
        <v>3310</v>
      </c>
      <c r="C1129" s="261" t="s">
        <v>118</v>
      </c>
      <c r="D1129" s="261" t="s">
        <v>3311</v>
      </c>
      <c r="E1129" s="261" t="s">
        <v>664</v>
      </c>
      <c r="F1129" s="261">
        <v>25934</v>
      </c>
      <c r="H1129" s="261" t="s">
        <v>665</v>
      </c>
      <c r="I1129" s="261" t="s">
        <v>3767</v>
      </c>
      <c r="J1129" s="261" t="s">
        <v>639</v>
      </c>
      <c r="K1129" s="261">
        <v>1989</v>
      </c>
      <c r="L1129" s="261" t="s">
        <v>650</v>
      </c>
      <c r="M1129" s="261" t="s">
        <v>650</v>
      </c>
    </row>
    <row r="1130" spans="1:13">
      <c r="A1130" s="261">
        <v>123153</v>
      </c>
      <c r="B1130" s="261" t="s">
        <v>3312</v>
      </c>
      <c r="C1130" s="261" t="s">
        <v>3189</v>
      </c>
      <c r="D1130" s="261" t="s">
        <v>516</v>
      </c>
      <c r="E1130" s="261" t="s">
        <v>664</v>
      </c>
      <c r="F1130" s="261">
        <v>27030</v>
      </c>
      <c r="H1130" s="261" t="s">
        <v>665</v>
      </c>
      <c r="I1130" s="261" t="s">
        <v>3767</v>
      </c>
      <c r="J1130" s="261" t="s">
        <v>667</v>
      </c>
      <c r="K1130" s="261">
        <v>1994</v>
      </c>
      <c r="L1130" s="261" t="s">
        <v>638</v>
      </c>
      <c r="M1130" s="261" t="s">
        <v>638</v>
      </c>
    </row>
    <row r="1131" spans="1:13">
      <c r="A1131" s="261">
        <v>123154</v>
      </c>
      <c r="B1131" s="261" t="s">
        <v>3313</v>
      </c>
      <c r="C1131" s="261" t="s">
        <v>856</v>
      </c>
      <c r="D1131" s="261" t="s">
        <v>371</v>
      </c>
      <c r="E1131" s="261" t="s">
        <v>664</v>
      </c>
      <c r="H1131" s="261" t="s">
        <v>665</v>
      </c>
      <c r="I1131" s="261" t="s">
        <v>3767</v>
      </c>
      <c r="J1131" s="261" t="s">
        <v>639</v>
      </c>
      <c r="K1131" s="261">
        <v>2001</v>
      </c>
      <c r="L1131" s="261" t="s">
        <v>638</v>
      </c>
      <c r="M1131" s="261" t="s">
        <v>649</v>
      </c>
    </row>
    <row r="1132" spans="1:13">
      <c r="A1132" s="261">
        <v>123155</v>
      </c>
      <c r="B1132" s="261" t="s">
        <v>3314</v>
      </c>
      <c r="C1132" s="261" t="s">
        <v>78</v>
      </c>
      <c r="D1132" s="261" t="s">
        <v>582</v>
      </c>
      <c r="E1132" s="261" t="s">
        <v>664</v>
      </c>
      <c r="F1132" s="261">
        <v>34335</v>
      </c>
      <c r="H1132" s="261" t="s">
        <v>665</v>
      </c>
      <c r="I1132" s="261" t="s">
        <v>3767</v>
      </c>
      <c r="J1132" s="261" t="s">
        <v>639</v>
      </c>
      <c r="K1132" s="261">
        <v>2013</v>
      </c>
      <c r="L1132" s="261" t="s">
        <v>660</v>
      </c>
      <c r="M1132" s="261" t="s">
        <v>660</v>
      </c>
    </row>
    <row r="1133" spans="1:13">
      <c r="A1133" s="261">
        <v>123156</v>
      </c>
      <c r="B1133" s="261" t="s">
        <v>3315</v>
      </c>
      <c r="C1133" s="261" t="s">
        <v>205</v>
      </c>
      <c r="D1133" s="261" t="s">
        <v>409</v>
      </c>
      <c r="E1133" s="261" t="s">
        <v>664</v>
      </c>
      <c r="F1133" s="261">
        <v>36526</v>
      </c>
      <c r="H1133" s="261" t="s">
        <v>665</v>
      </c>
      <c r="I1133" s="261" t="s">
        <v>3767</v>
      </c>
      <c r="J1133" s="261" t="s">
        <v>639</v>
      </c>
      <c r="K1133" s="261">
        <v>2017</v>
      </c>
      <c r="L1133" s="261" t="s">
        <v>638</v>
      </c>
      <c r="M1133" s="261" t="s">
        <v>638</v>
      </c>
    </row>
    <row r="1134" spans="1:13">
      <c r="A1134" s="261">
        <v>123157</v>
      </c>
      <c r="B1134" s="261" t="s">
        <v>3316</v>
      </c>
      <c r="C1134" s="261" t="s">
        <v>1030</v>
      </c>
      <c r="D1134" s="261" t="s">
        <v>387</v>
      </c>
      <c r="E1134" s="261" t="s">
        <v>664</v>
      </c>
      <c r="F1134" s="261">
        <v>34206</v>
      </c>
      <c r="G1134" s="261" t="s">
        <v>638</v>
      </c>
      <c r="H1134" s="261" t="s">
        <v>665</v>
      </c>
      <c r="I1134" s="261" t="s">
        <v>3767</v>
      </c>
      <c r="J1134" s="261" t="s">
        <v>639</v>
      </c>
      <c r="K1134" s="261">
        <v>2011</v>
      </c>
      <c r="L1134" s="261" t="s">
        <v>638</v>
      </c>
      <c r="M1134" s="261" t="s">
        <v>638</v>
      </c>
    </row>
    <row r="1135" spans="1:13">
      <c r="A1135" s="261">
        <v>123158</v>
      </c>
      <c r="B1135" s="261" t="s">
        <v>3317</v>
      </c>
      <c r="C1135" s="261" t="s">
        <v>3318</v>
      </c>
      <c r="D1135" s="261" t="s">
        <v>946</v>
      </c>
      <c r="E1135" s="261" t="s">
        <v>664</v>
      </c>
      <c r="F1135" s="261">
        <v>36319</v>
      </c>
      <c r="G1135" s="261" t="s">
        <v>638</v>
      </c>
      <c r="H1135" s="261" t="s">
        <v>665</v>
      </c>
      <c r="I1135" s="261" t="s">
        <v>3767</v>
      </c>
      <c r="J1135" s="261" t="s">
        <v>639</v>
      </c>
      <c r="K1135" s="261">
        <v>2017</v>
      </c>
      <c r="L1135" s="261" t="s">
        <v>638</v>
      </c>
      <c r="M1135" s="261" t="s">
        <v>638</v>
      </c>
    </row>
    <row r="1136" spans="1:13">
      <c r="A1136" s="261">
        <v>123159</v>
      </c>
      <c r="B1136" s="261" t="s">
        <v>3319</v>
      </c>
      <c r="C1136" s="261" t="s">
        <v>952</v>
      </c>
      <c r="D1136" s="261" t="s">
        <v>942</v>
      </c>
      <c r="E1136" s="261" t="s">
        <v>664</v>
      </c>
      <c r="F1136" s="261">
        <v>34173</v>
      </c>
      <c r="G1136" s="261" t="s">
        <v>638</v>
      </c>
      <c r="H1136" s="261" t="s">
        <v>665</v>
      </c>
      <c r="I1136" s="261" t="s">
        <v>3767</v>
      </c>
      <c r="J1136" s="261" t="s">
        <v>639</v>
      </c>
      <c r="K1136" s="261">
        <v>2017</v>
      </c>
      <c r="L1136" s="261" t="s">
        <v>638</v>
      </c>
      <c r="M1136" s="261" t="s">
        <v>638</v>
      </c>
    </row>
    <row r="1137" spans="1:13">
      <c r="A1137" s="261">
        <v>123160</v>
      </c>
      <c r="B1137" s="261" t="s">
        <v>3320</v>
      </c>
      <c r="C1137" s="261" t="s">
        <v>84</v>
      </c>
      <c r="D1137" s="261" t="s">
        <v>1937</v>
      </c>
      <c r="E1137" s="261" t="s">
        <v>664</v>
      </c>
      <c r="F1137" s="261">
        <v>35065</v>
      </c>
      <c r="H1137" s="261" t="s">
        <v>665</v>
      </c>
      <c r="I1137" s="261" t="s">
        <v>3767</v>
      </c>
      <c r="J1137" s="261" t="s">
        <v>639</v>
      </c>
      <c r="K1137" s="261">
        <v>2014</v>
      </c>
      <c r="L1137" s="261" t="s">
        <v>640</v>
      </c>
      <c r="M1137" s="261" t="s">
        <v>657</v>
      </c>
    </row>
    <row r="1138" spans="1:13">
      <c r="A1138" s="261">
        <v>123161</v>
      </c>
      <c r="B1138" s="261" t="s">
        <v>3321</v>
      </c>
      <c r="C1138" s="261" t="s">
        <v>3322</v>
      </c>
      <c r="D1138" s="261" t="s">
        <v>470</v>
      </c>
      <c r="E1138" s="261" t="s">
        <v>664</v>
      </c>
      <c r="F1138" s="261">
        <v>32143</v>
      </c>
      <c r="H1138" s="261" t="s">
        <v>665</v>
      </c>
      <c r="I1138" s="261" t="s">
        <v>3767</v>
      </c>
      <c r="J1138" s="261" t="s">
        <v>667</v>
      </c>
      <c r="K1138" s="261">
        <v>2006</v>
      </c>
      <c r="L1138" s="261" t="s">
        <v>638</v>
      </c>
      <c r="M1138" s="261" t="s">
        <v>638</v>
      </c>
    </row>
    <row r="1139" spans="1:13">
      <c r="A1139" s="261">
        <v>123162</v>
      </c>
      <c r="B1139" s="261" t="s">
        <v>3323</v>
      </c>
      <c r="C1139" s="261" t="s">
        <v>285</v>
      </c>
      <c r="D1139" s="261" t="s">
        <v>500</v>
      </c>
      <c r="E1139" s="261" t="s">
        <v>663</v>
      </c>
      <c r="F1139" s="261">
        <v>32238</v>
      </c>
      <c r="G1139" s="261" t="s">
        <v>3756</v>
      </c>
      <c r="H1139" s="261" t="s">
        <v>665</v>
      </c>
      <c r="I1139" s="261" t="s">
        <v>3767</v>
      </c>
      <c r="J1139" s="261" t="s">
        <v>667</v>
      </c>
      <c r="K1139" s="261">
        <v>2006</v>
      </c>
      <c r="L1139" s="261" t="s">
        <v>640</v>
      </c>
      <c r="M1139" s="261" t="s">
        <v>652</v>
      </c>
    </row>
    <row r="1140" spans="1:13">
      <c r="A1140" s="261">
        <v>123163</v>
      </c>
      <c r="B1140" s="261" t="s">
        <v>3324</v>
      </c>
      <c r="C1140" s="261" t="s">
        <v>230</v>
      </c>
      <c r="D1140" s="261" t="s">
        <v>3325</v>
      </c>
      <c r="E1140" s="261" t="s">
        <v>664</v>
      </c>
      <c r="F1140" s="261">
        <v>24473</v>
      </c>
      <c r="H1140" s="261" t="s">
        <v>665</v>
      </c>
      <c r="I1140" s="261" t="s">
        <v>3767</v>
      </c>
      <c r="J1140" s="261" t="s">
        <v>667</v>
      </c>
      <c r="K1140" s="261">
        <v>1989</v>
      </c>
      <c r="L1140" s="261" t="s">
        <v>638</v>
      </c>
      <c r="M1140" s="261" t="s">
        <v>658</v>
      </c>
    </row>
    <row r="1141" spans="1:13">
      <c r="A1141" s="261">
        <v>123164</v>
      </c>
      <c r="B1141" s="261" t="s">
        <v>3326</v>
      </c>
      <c r="C1141" s="261" t="s">
        <v>3327</v>
      </c>
      <c r="D1141" s="261" t="s">
        <v>536</v>
      </c>
      <c r="E1141" s="261" t="s">
        <v>664</v>
      </c>
      <c r="F1141" s="261">
        <v>33604</v>
      </c>
      <c r="H1141" s="261" t="s">
        <v>665</v>
      </c>
      <c r="I1141" s="261" t="s">
        <v>3767</v>
      </c>
      <c r="J1141" s="261" t="s">
        <v>667</v>
      </c>
      <c r="K1141" s="261">
        <v>2014</v>
      </c>
      <c r="L1141" s="261" t="s">
        <v>638</v>
      </c>
      <c r="M1141" s="261" t="s">
        <v>638</v>
      </c>
    </row>
    <row r="1142" spans="1:13">
      <c r="A1142" s="261">
        <v>123165</v>
      </c>
      <c r="B1142" s="261" t="s">
        <v>3328</v>
      </c>
      <c r="C1142" s="261" t="s">
        <v>224</v>
      </c>
      <c r="D1142" s="261" t="s">
        <v>378</v>
      </c>
      <c r="E1142" s="261" t="s">
        <v>664</v>
      </c>
      <c r="F1142" s="261">
        <v>35431</v>
      </c>
      <c r="H1142" s="261" t="s">
        <v>665</v>
      </c>
      <c r="I1142" s="261" t="s">
        <v>3767</v>
      </c>
      <c r="J1142" s="261" t="s">
        <v>667</v>
      </c>
      <c r="K1142" s="261">
        <v>2016</v>
      </c>
      <c r="L1142" s="261" t="s">
        <v>813</v>
      </c>
      <c r="M1142" s="261" t="s">
        <v>659</v>
      </c>
    </row>
    <row r="1143" spans="1:13">
      <c r="A1143" s="261">
        <v>123166</v>
      </c>
      <c r="B1143" s="261" t="s">
        <v>3329</v>
      </c>
      <c r="C1143" s="261" t="s">
        <v>2215</v>
      </c>
      <c r="D1143" s="261" t="s">
        <v>475</v>
      </c>
      <c r="E1143" s="261" t="s">
        <v>664</v>
      </c>
      <c r="F1143" s="261">
        <v>35431</v>
      </c>
      <c r="H1143" s="261" t="s">
        <v>665</v>
      </c>
      <c r="I1143" s="261" t="s">
        <v>3767</v>
      </c>
      <c r="J1143" s="261" t="s">
        <v>667</v>
      </c>
      <c r="K1143" s="261">
        <v>2014</v>
      </c>
      <c r="L1143" s="261" t="s">
        <v>659</v>
      </c>
      <c r="M1143" s="261" t="s">
        <v>658</v>
      </c>
    </row>
    <row r="1144" spans="1:13">
      <c r="A1144" s="261">
        <v>123167</v>
      </c>
      <c r="B1144" s="261" t="s">
        <v>3330</v>
      </c>
      <c r="C1144" s="261" t="s">
        <v>3331</v>
      </c>
      <c r="D1144" s="261" t="s">
        <v>2295</v>
      </c>
      <c r="E1144" s="261" t="s">
        <v>664</v>
      </c>
      <c r="F1144" s="261">
        <v>32569</v>
      </c>
      <c r="G1144" s="261" t="s">
        <v>638</v>
      </c>
      <c r="H1144" s="261" t="s">
        <v>665</v>
      </c>
      <c r="I1144" s="261" t="s">
        <v>3767</v>
      </c>
      <c r="J1144" s="261" t="s">
        <v>667</v>
      </c>
      <c r="K1144" s="261">
        <v>2006</v>
      </c>
      <c r="L1144" s="261" t="s">
        <v>638</v>
      </c>
      <c r="M1144" s="261" t="s">
        <v>638</v>
      </c>
    </row>
    <row r="1145" spans="1:13">
      <c r="A1145" s="261">
        <v>123168</v>
      </c>
      <c r="B1145" s="261" t="s">
        <v>3332</v>
      </c>
      <c r="C1145" s="261" t="s">
        <v>269</v>
      </c>
      <c r="D1145" s="261" t="s">
        <v>476</v>
      </c>
      <c r="E1145" s="261" t="s">
        <v>664</v>
      </c>
      <c r="F1145" s="261">
        <v>32874</v>
      </c>
      <c r="H1145" s="261" t="s">
        <v>665</v>
      </c>
      <c r="I1145" s="261" t="s">
        <v>3767</v>
      </c>
      <c r="J1145" s="261" t="s">
        <v>667</v>
      </c>
      <c r="K1145" s="261">
        <v>2008</v>
      </c>
      <c r="L1145" s="261" t="s">
        <v>640</v>
      </c>
      <c r="M1145" s="261" t="s">
        <v>640</v>
      </c>
    </row>
    <row r="1146" spans="1:13">
      <c r="A1146" s="261">
        <v>123169</v>
      </c>
      <c r="B1146" s="261" t="s">
        <v>3333</v>
      </c>
      <c r="C1146" s="261" t="s">
        <v>156</v>
      </c>
      <c r="D1146" s="261" t="s">
        <v>349</v>
      </c>
      <c r="E1146" s="261" t="s">
        <v>664</v>
      </c>
      <c r="F1146" s="261">
        <v>35796</v>
      </c>
      <c r="H1146" s="261" t="s">
        <v>812</v>
      </c>
      <c r="I1146" s="261" t="s">
        <v>3767</v>
      </c>
      <c r="J1146" s="261" t="s">
        <v>667</v>
      </c>
      <c r="K1146" s="261">
        <v>2016</v>
      </c>
      <c r="L1146" s="261" t="s">
        <v>638</v>
      </c>
      <c r="M1146" s="261" t="s">
        <v>612</v>
      </c>
    </row>
    <row r="1147" spans="1:13">
      <c r="A1147" s="261">
        <v>123170</v>
      </c>
      <c r="B1147" s="261" t="s">
        <v>3334</v>
      </c>
      <c r="C1147" s="261" t="s">
        <v>136</v>
      </c>
      <c r="D1147" s="261" t="s">
        <v>3335</v>
      </c>
      <c r="E1147" s="261" t="s">
        <v>664</v>
      </c>
      <c r="H1147" s="261" t="s">
        <v>665</v>
      </c>
      <c r="I1147" s="261" t="s">
        <v>3767</v>
      </c>
      <c r="J1147" s="261" t="s">
        <v>639</v>
      </c>
      <c r="K1147" s="261">
        <v>2002</v>
      </c>
      <c r="L1147" s="261" t="s">
        <v>640</v>
      </c>
      <c r="M1147" s="261" t="s">
        <v>640</v>
      </c>
    </row>
    <row r="1148" spans="1:13">
      <c r="A1148" s="261">
        <v>123171</v>
      </c>
      <c r="B1148" s="261" t="s">
        <v>3336</v>
      </c>
      <c r="C1148" s="261" t="s">
        <v>977</v>
      </c>
      <c r="D1148" s="261" t="s">
        <v>929</v>
      </c>
      <c r="E1148" s="261" t="s">
        <v>664</v>
      </c>
      <c r="H1148" s="261" t="s">
        <v>665</v>
      </c>
      <c r="I1148" s="261" t="s">
        <v>3767</v>
      </c>
      <c r="J1148" s="261" t="s">
        <v>667</v>
      </c>
      <c r="K1148" s="261">
        <v>2010</v>
      </c>
      <c r="L1148" s="261" t="s">
        <v>638</v>
      </c>
      <c r="M1148" s="261" t="s">
        <v>638</v>
      </c>
    </row>
    <row r="1149" spans="1:13">
      <c r="A1149" s="261">
        <v>123172</v>
      </c>
      <c r="B1149" s="261" t="s">
        <v>3337</v>
      </c>
      <c r="C1149" s="261" t="s">
        <v>84</v>
      </c>
      <c r="D1149" s="261" t="s">
        <v>395</v>
      </c>
      <c r="E1149" s="261" t="s">
        <v>664</v>
      </c>
      <c r="F1149" s="261">
        <v>32874</v>
      </c>
      <c r="H1149" s="261" t="s">
        <v>665</v>
      </c>
      <c r="I1149" s="261" t="s">
        <v>3767</v>
      </c>
      <c r="J1149" s="261" t="s">
        <v>639</v>
      </c>
      <c r="K1149" s="261">
        <v>2009</v>
      </c>
      <c r="L1149" s="261" t="s">
        <v>640</v>
      </c>
      <c r="M1149" s="261" t="s">
        <v>640</v>
      </c>
    </row>
    <row r="1150" spans="1:13">
      <c r="A1150" s="261">
        <v>123173</v>
      </c>
      <c r="B1150" s="261" t="s">
        <v>3338</v>
      </c>
      <c r="C1150" s="261" t="s">
        <v>3339</v>
      </c>
      <c r="D1150" s="261" t="s">
        <v>434</v>
      </c>
      <c r="E1150" s="261" t="s">
        <v>664</v>
      </c>
      <c r="F1150" s="261">
        <v>31778</v>
      </c>
      <c r="H1150" s="261" t="s">
        <v>665</v>
      </c>
      <c r="I1150" s="261" t="s">
        <v>3767</v>
      </c>
      <c r="J1150" s="261" t="s">
        <v>667</v>
      </c>
      <c r="K1150" s="261">
        <v>2006</v>
      </c>
      <c r="L1150" s="261" t="s">
        <v>640</v>
      </c>
      <c r="M1150" s="261" t="s">
        <v>640</v>
      </c>
    </row>
    <row r="1151" spans="1:13">
      <c r="A1151" s="261">
        <v>123174</v>
      </c>
      <c r="B1151" s="261" t="s">
        <v>3340</v>
      </c>
      <c r="C1151" s="261" t="s">
        <v>198</v>
      </c>
      <c r="D1151" s="261" t="s">
        <v>1652</v>
      </c>
      <c r="E1151" s="261" t="s">
        <v>664</v>
      </c>
      <c r="F1151" s="261">
        <v>36526</v>
      </c>
      <c r="H1151" s="261" t="s">
        <v>812</v>
      </c>
      <c r="I1151" s="261" t="s">
        <v>3767</v>
      </c>
      <c r="J1151" s="261" t="s">
        <v>667</v>
      </c>
      <c r="K1151" s="261">
        <v>2017</v>
      </c>
      <c r="L1151" s="261" t="s">
        <v>638</v>
      </c>
      <c r="M1151" s="261" t="s">
        <v>612</v>
      </c>
    </row>
    <row r="1152" spans="1:13">
      <c r="A1152" s="261">
        <v>123175</v>
      </c>
      <c r="B1152" s="261" t="s">
        <v>3341</v>
      </c>
      <c r="C1152" s="261" t="s">
        <v>961</v>
      </c>
      <c r="D1152" s="261" t="s">
        <v>3342</v>
      </c>
      <c r="E1152" s="261" t="s">
        <v>664</v>
      </c>
      <c r="F1152" s="261">
        <v>34335</v>
      </c>
      <c r="H1152" s="261" t="s">
        <v>665</v>
      </c>
      <c r="I1152" s="261" t="s">
        <v>3767</v>
      </c>
      <c r="J1152" s="261" t="s">
        <v>639</v>
      </c>
      <c r="K1152" s="261">
        <v>2012</v>
      </c>
      <c r="L1152" s="261" t="s">
        <v>640</v>
      </c>
      <c r="M1152" s="261" t="s">
        <v>640</v>
      </c>
    </row>
    <row r="1153" spans="1:13">
      <c r="A1153" s="261">
        <v>123176</v>
      </c>
      <c r="B1153" s="261" t="s">
        <v>3343</v>
      </c>
      <c r="C1153" s="261" t="s">
        <v>132</v>
      </c>
      <c r="D1153" s="261" t="s">
        <v>3344</v>
      </c>
      <c r="E1153" s="261" t="s">
        <v>664</v>
      </c>
      <c r="F1153" s="261">
        <v>36161</v>
      </c>
      <c r="H1153" s="261" t="s">
        <v>665</v>
      </c>
      <c r="I1153" s="261" t="s">
        <v>3767</v>
      </c>
      <c r="J1153" s="261" t="s">
        <v>639</v>
      </c>
      <c r="K1153" s="261">
        <v>2017</v>
      </c>
      <c r="L1153" s="261" t="s">
        <v>640</v>
      </c>
      <c r="M1153" s="261" t="s">
        <v>640</v>
      </c>
    </row>
    <row r="1154" spans="1:13">
      <c r="A1154" s="261">
        <v>123177</v>
      </c>
      <c r="B1154" s="261" t="s">
        <v>531</v>
      </c>
      <c r="C1154" s="261" t="s">
        <v>87</v>
      </c>
      <c r="D1154" s="261" t="s">
        <v>518</v>
      </c>
      <c r="E1154" s="261" t="s">
        <v>664</v>
      </c>
      <c r="F1154" s="261">
        <v>30682</v>
      </c>
      <c r="H1154" s="261" t="s">
        <v>812</v>
      </c>
      <c r="I1154" s="261" t="s">
        <v>3767</v>
      </c>
      <c r="J1154" s="261" t="s">
        <v>667</v>
      </c>
      <c r="K1154" s="261">
        <v>2013</v>
      </c>
      <c r="L1154" s="261" t="s">
        <v>640</v>
      </c>
      <c r="M1154" s="261" t="s">
        <v>612</v>
      </c>
    </row>
    <row r="1155" spans="1:13">
      <c r="A1155" s="261">
        <v>123178</v>
      </c>
      <c r="B1155" s="261" t="s">
        <v>3345</v>
      </c>
      <c r="C1155" s="261" t="s">
        <v>916</v>
      </c>
      <c r="D1155" s="261" t="s">
        <v>452</v>
      </c>
      <c r="E1155" s="261" t="s">
        <v>664</v>
      </c>
      <c r="F1155" s="261">
        <v>36102</v>
      </c>
      <c r="G1155" s="261" t="s">
        <v>638</v>
      </c>
      <c r="H1155" s="261" t="s">
        <v>665</v>
      </c>
      <c r="I1155" s="261" t="s">
        <v>3767</v>
      </c>
      <c r="J1155" s="261" t="s">
        <v>639</v>
      </c>
      <c r="K1155" s="261">
        <v>2016</v>
      </c>
      <c r="L1155" s="261" t="s">
        <v>638</v>
      </c>
      <c r="M1155" s="261" t="s">
        <v>658</v>
      </c>
    </row>
    <row r="1156" spans="1:13">
      <c r="A1156" s="261">
        <v>123179</v>
      </c>
      <c r="B1156" s="261" t="s">
        <v>3346</v>
      </c>
      <c r="C1156" s="261" t="s">
        <v>3347</v>
      </c>
      <c r="D1156" s="261" t="s">
        <v>414</v>
      </c>
      <c r="E1156" s="261" t="s">
        <v>664</v>
      </c>
      <c r="F1156" s="261">
        <v>33970</v>
      </c>
      <c r="H1156" s="261" t="s">
        <v>665</v>
      </c>
      <c r="I1156" s="261" t="s">
        <v>3767</v>
      </c>
      <c r="J1156" s="261" t="s">
        <v>639</v>
      </c>
      <c r="K1156" s="261">
        <v>2012</v>
      </c>
      <c r="L1156" s="261" t="s">
        <v>638</v>
      </c>
      <c r="M1156" s="261" t="s">
        <v>650</v>
      </c>
    </row>
    <row r="1157" spans="1:13">
      <c r="A1157" s="261">
        <v>123180</v>
      </c>
      <c r="B1157" s="261" t="s">
        <v>3348</v>
      </c>
      <c r="C1157" s="261" t="s">
        <v>132</v>
      </c>
      <c r="D1157" s="261" t="s">
        <v>3349</v>
      </c>
      <c r="E1157" s="261" t="s">
        <v>663</v>
      </c>
      <c r="F1157" s="261">
        <v>34700</v>
      </c>
      <c r="H1157" s="261" t="s">
        <v>665</v>
      </c>
      <c r="I1157" s="261" t="s">
        <v>3767</v>
      </c>
      <c r="J1157" s="261" t="s">
        <v>639</v>
      </c>
      <c r="K1157" s="261">
        <v>2013</v>
      </c>
      <c r="L1157" s="261" t="s">
        <v>640</v>
      </c>
      <c r="M1157" s="261" t="s">
        <v>640</v>
      </c>
    </row>
    <row r="1158" spans="1:13">
      <c r="A1158" s="261">
        <v>123181</v>
      </c>
      <c r="B1158" s="261" t="s">
        <v>3350</v>
      </c>
      <c r="C1158" s="261" t="s">
        <v>293</v>
      </c>
      <c r="D1158" s="261" t="s">
        <v>3351</v>
      </c>
      <c r="E1158" s="261" t="s">
        <v>664</v>
      </c>
      <c r="F1158" s="261">
        <v>35872</v>
      </c>
      <c r="G1158" s="261" t="s">
        <v>638</v>
      </c>
      <c r="H1158" s="261" t="s">
        <v>665</v>
      </c>
      <c r="I1158" s="261" t="s">
        <v>3767</v>
      </c>
      <c r="J1158" s="261" t="s">
        <v>667</v>
      </c>
      <c r="K1158" s="261">
        <v>2016</v>
      </c>
      <c r="L1158" s="261" t="s">
        <v>638</v>
      </c>
      <c r="M1158" s="261" t="s">
        <v>638</v>
      </c>
    </row>
    <row r="1159" spans="1:13">
      <c r="A1159" s="261">
        <v>123182</v>
      </c>
      <c r="B1159" s="261" t="s">
        <v>3352</v>
      </c>
      <c r="C1159" s="261" t="s">
        <v>87</v>
      </c>
      <c r="D1159" s="261" t="s">
        <v>555</v>
      </c>
      <c r="E1159" s="261" t="s">
        <v>664</v>
      </c>
      <c r="F1159" s="261">
        <v>34335</v>
      </c>
      <c r="H1159" s="261" t="s">
        <v>665</v>
      </c>
      <c r="I1159" s="261" t="s">
        <v>3767</v>
      </c>
      <c r="J1159" s="261" t="s">
        <v>639</v>
      </c>
      <c r="K1159" s="261">
        <v>2013</v>
      </c>
      <c r="L1159" s="261" t="s">
        <v>638</v>
      </c>
      <c r="M1159" s="261" t="s">
        <v>649</v>
      </c>
    </row>
    <row r="1160" spans="1:13">
      <c r="A1160" s="261">
        <v>123183</v>
      </c>
      <c r="B1160" s="261" t="s">
        <v>2158</v>
      </c>
      <c r="C1160" s="261" t="s">
        <v>147</v>
      </c>
      <c r="D1160" s="261" t="s">
        <v>506</v>
      </c>
      <c r="E1160" s="261" t="s">
        <v>664</v>
      </c>
      <c r="F1160" s="261">
        <v>34423</v>
      </c>
      <c r="G1160" s="261" t="s">
        <v>638</v>
      </c>
      <c r="H1160" s="261" t="s">
        <v>665</v>
      </c>
      <c r="I1160" s="261" t="s">
        <v>3767</v>
      </c>
      <c r="J1160" s="261" t="s">
        <v>639</v>
      </c>
      <c r="K1160" s="261">
        <v>2013</v>
      </c>
      <c r="L1160" s="261" t="s">
        <v>638</v>
      </c>
      <c r="M1160" s="261" t="s">
        <v>638</v>
      </c>
    </row>
    <row r="1161" spans="1:13">
      <c r="A1161" s="261">
        <v>123184</v>
      </c>
      <c r="B1161" s="261" t="s">
        <v>3353</v>
      </c>
      <c r="C1161" s="261" t="s">
        <v>3354</v>
      </c>
      <c r="D1161" s="261" t="s">
        <v>539</v>
      </c>
      <c r="E1161" s="261" t="s">
        <v>664</v>
      </c>
      <c r="F1161" s="261">
        <v>35534</v>
      </c>
      <c r="G1161" s="261" t="s">
        <v>638</v>
      </c>
      <c r="H1161" s="261" t="s">
        <v>665</v>
      </c>
      <c r="I1161" s="261" t="s">
        <v>3767</v>
      </c>
      <c r="J1161" s="261" t="s">
        <v>639</v>
      </c>
      <c r="K1161" s="261">
        <v>2015</v>
      </c>
      <c r="L1161" s="261" t="s">
        <v>638</v>
      </c>
      <c r="M1161" s="261" t="s">
        <v>638</v>
      </c>
    </row>
    <row r="1162" spans="1:13">
      <c r="A1162" s="261">
        <v>123185</v>
      </c>
      <c r="B1162" s="261" t="s">
        <v>3355</v>
      </c>
      <c r="C1162" s="261" t="s">
        <v>3356</v>
      </c>
      <c r="D1162" s="261" t="s">
        <v>3357</v>
      </c>
      <c r="E1162" s="261" t="s">
        <v>664</v>
      </c>
      <c r="F1162" s="261">
        <v>32874</v>
      </c>
      <c r="G1162" s="261" t="s">
        <v>638</v>
      </c>
      <c r="H1162" s="261" t="s">
        <v>665</v>
      </c>
      <c r="I1162" s="261" t="s">
        <v>3767</v>
      </c>
      <c r="J1162" s="261" t="s">
        <v>667</v>
      </c>
      <c r="K1162" s="261">
        <v>2007</v>
      </c>
      <c r="L1162" s="261" t="s">
        <v>638</v>
      </c>
      <c r="M1162" s="261" t="s">
        <v>638</v>
      </c>
    </row>
    <row r="1163" spans="1:13">
      <c r="A1163" s="261">
        <v>123186</v>
      </c>
      <c r="B1163" s="261" t="s">
        <v>3358</v>
      </c>
      <c r="C1163" s="261" t="s">
        <v>2363</v>
      </c>
      <c r="D1163" s="261" t="s">
        <v>3359</v>
      </c>
      <c r="E1163" s="261" t="s">
        <v>664</v>
      </c>
      <c r="F1163" s="261">
        <v>36548</v>
      </c>
      <c r="G1163" s="261" t="s">
        <v>736</v>
      </c>
      <c r="H1163" s="261" t="s">
        <v>665</v>
      </c>
      <c r="I1163" s="261" t="s">
        <v>3767</v>
      </c>
      <c r="J1163" s="261" t="s">
        <v>667</v>
      </c>
      <c r="K1163" s="261">
        <v>2017</v>
      </c>
      <c r="L1163" s="261" t="s">
        <v>813</v>
      </c>
      <c r="M1163" s="261" t="s">
        <v>640</v>
      </c>
    </row>
    <row r="1164" spans="1:13">
      <c r="A1164" s="261">
        <v>123187</v>
      </c>
      <c r="B1164" s="261" t="s">
        <v>3360</v>
      </c>
      <c r="C1164" s="261" t="s">
        <v>270</v>
      </c>
      <c r="D1164" s="261" t="s">
        <v>1002</v>
      </c>
      <c r="E1164" s="261" t="s">
        <v>664</v>
      </c>
      <c r="F1164" s="261">
        <v>36373</v>
      </c>
      <c r="G1164" s="261" t="s">
        <v>638</v>
      </c>
      <c r="H1164" s="261" t="s">
        <v>665</v>
      </c>
      <c r="I1164" s="261" t="s">
        <v>3767</v>
      </c>
      <c r="J1164" s="261" t="s">
        <v>639</v>
      </c>
      <c r="K1164" s="261">
        <v>2017</v>
      </c>
      <c r="L1164" s="261" t="s">
        <v>638</v>
      </c>
      <c r="M1164" s="261" t="s">
        <v>638</v>
      </c>
    </row>
    <row r="1165" spans="1:13">
      <c r="A1165" s="261">
        <v>123188</v>
      </c>
      <c r="B1165" s="261" t="s">
        <v>3361</v>
      </c>
      <c r="C1165" s="261" t="s">
        <v>281</v>
      </c>
      <c r="D1165" s="261" t="s">
        <v>3362</v>
      </c>
      <c r="E1165" s="261" t="s">
        <v>663</v>
      </c>
      <c r="F1165" s="261">
        <v>35796</v>
      </c>
      <c r="H1165" s="261" t="s">
        <v>665</v>
      </c>
      <c r="I1165" s="261" t="s">
        <v>3767</v>
      </c>
      <c r="J1165" s="261" t="s">
        <v>639</v>
      </c>
      <c r="K1165" s="261">
        <v>2016</v>
      </c>
      <c r="L1165" s="261" t="s">
        <v>657</v>
      </c>
      <c r="M1165" s="261" t="s">
        <v>657</v>
      </c>
    </row>
    <row r="1166" spans="1:13">
      <c r="A1166" s="261">
        <v>123189</v>
      </c>
      <c r="B1166" s="261" t="s">
        <v>3363</v>
      </c>
      <c r="C1166" s="261" t="s">
        <v>177</v>
      </c>
      <c r="D1166" s="261" t="s">
        <v>1015</v>
      </c>
      <c r="E1166" s="261" t="s">
        <v>663</v>
      </c>
      <c r="H1166" s="261" t="s">
        <v>665</v>
      </c>
      <c r="I1166" s="261" t="s">
        <v>3767</v>
      </c>
      <c r="J1166" s="261" t="s">
        <v>639</v>
      </c>
      <c r="K1166" s="261">
        <v>2003</v>
      </c>
      <c r="L1166" s="261" t="s">
        <v>638</v>
      </c>
      <c r="M1166" s="261" t="s">
        <v>650</v>
      </c>
    </row>
    <row r="1167" spans="1:13">
      <c r="A1167" s="261">
        <v>123190</v>
      </c>
      <c r="B1167" s="261" t="s">
        <v>3364</v>
      </c>
      <c r="C1167" s="261" t="s">
        <v>3365</v>
      </c>
      <c r="D1167" s="261" t="s">
        <v>3366</v>
      </c>
      <c r="E1167" s="261" t="s">
        <v>663</v>
      </c>
      <c r="F1167" s="261">
        <v>30392</v>
      </c>
      <c r="G1167" s="261" t="s">
        <v>765</v>
      </c>
      <c r="H1167" s="261" t="s">
        <v>665</v>
      </c>
      <c r="I1167" s="261" t="s">
        <v>3767</v>
      </c>
      <c r="J1167" s="261" t="s">
        <v>667</v>
      </c>
      <c r="K1167" s="261">
        <v>2015</v>
      </c>
      <c r="L1167" s="261" t="s">
        <v>649</v>
      </c>
      <c r="M1167" s="261" t="s">
        <v>649</v>
      </c>
    </row>
    <row r="1168" spans="1:13">
      <c r="A1168" s="261">
        <v>123191</v>
      </c>
      <c r="B1168" s="261" t="s">
        <v>3367</v>
      </c>
      <c r="C1168" s="261" t="s">
        <v>3368</v>
      </c>
      <c r="D1168" s="261" t="s">
        <v>3369</v>
      </c>
      <c r="E1168" s="261" t="s">
        <v>664</v>
      </c>
      <c r="F1168" s="261">
        <v>34425</v>
      </c>
      <c r="G1168" s="261" t="s">
        <v>638</v>
      </c>
      <c r="H1168" s="261" t="s">
        <v>665</v>
      </c>
      <c r="I1168" s="261" t="s">
        <v>3767</v>
      </c>
      <c r="J1168" s="261" t="s">
        <v>667</v>
      </c>
      <c r="K1168" s="261">
        <v>2011</v>
      </c>
      <c r="L1168" s="261" t="s">
        <v>638</v>
      </c>
      <c r="M1168" s="261" t="s">
        <v>652</v>
      </c>
    </row>
    <row r="1169" spans="1:20">
      <c r="A1169" s="261">
        <v>123192</v>
      </c>
      <c r="B1169" s="261" t="s">
        <v>3370</v>
      </c>
      <c r="C1169" s="261" t="s">
        <v>132</v>
      </c>
      <c r="D1169" s="261" t="s">
        <v>3371</v>
      </c>
      <c r="E1169" s="261" t="s">
        <v>664</v>
      </c>
      <c r="F1169" s="261">
        <v>29221</v>
      </c>
      <c r="H1169" s="261" t="s">
        <v>665</v>
      </c>
      <c r="I1169" s="261" t="s">
        <v>3767</v>
      </c>
      <c r="J1169" s="261" t="s">
        <v>667</v>
      </c>
      <c r="K1169" s="261">
        <v>1998</v>
      </c>
      <c r="L1169" s="261" t="s">
        <v>659</v>
      </c>
      <c r="M1169" s="261" t="s">
        <v>659</v>
      </c>
    </row>
    <row r="1170" spans="1:20">
      <c r="A1170" s="261">
        <v>123193</v>
      </c>
      <c r="B1170" s="261" t="s">
        <v>3372</v>
      </c>
      <c r="C1170" s="261" t="s">
        <v>164</v>
      </c>
      <c r="D1170" s="261" t="s">
        <v>1652</v>
      </c>
      <c r="E1170" s="261" t="s">
        <v>664</v>
      </c>
      <c r="F1170" s="261">
        <v>33294</v>
      </c>
      <c r="G1170" s="261" t="s">
        <v>657</v>
      </c>
      <c r="H1170" s="261" t="s">
        <v>665</v>
      </c>
      <c r="I1170" s="261" t="s">
        <v>3767</v>
      </c>
      <c r="J1170" s="261" t="s">
        <v>667</v>
      </c>
      <c r="K1170" s="261">
        <v>2011</v>
      </c>
      <c r="L1170" s="261" t="s">
        <v>657</v>
      </c>
      <c r="M1170" s="261" t="s">
        <v>657</v>
      </c>
    </row>
    <row r="1171" spans="1:20">
      <c r="A1171" s="261">
        <v>123194</v>
      </c>
      <c r="B1171" s="261" t="s">
        <v>3373</v>
      </c>
      <c r="C1171" s="261" t="s">
        <v>173</v>
      </c>
      <c r="D1171" s="261" t="s">
        <v>345</v>
      </c>
      <c r="E1171" s="261" t="s">
        <v>664</v>
      </c>
      <c r="F1171" s="261">
        <v>35065</v>
      </c>
      <c r="H1171" s="261" t="s">
        <v>665</v>
      </c>
      <c r="I1171" s="261" t="s">
        <v>3767</v>
      </c>
      <c r="J1171" s="261" t="s">
        <v>667</v>
      </c>
      <c r="K1171" s="261">
        <v>2013</v>
      </c>
      <c r="L1171" s="261" t="s">
        <v>658</v>
      </c>
      <c r="M1171" s="261" t="s">
        <v>658</v>
      </c>
    </row>
    <row r="1172" spans="1:20">
      <c r="A1172" s="261">
        <v>123195</v>
      </c>
      <c r="B1172" s="261" t="s">
        <v>3374</v>
      </c>
      <c r="C1172" s="261" t="s">
        <v>2764</v>
      </c>
      <c r="D1172" s="261" t="s">
        <v>382</v>
      </c>
      <c r="E1172" s="261" t="s">
        <v>664</v>
      </c>
      <c r="F1172" s="261">
        <v>33239</v>
      </c>
      <c r="H1172" s="261" t="s">
        <v>665</v>
      </c>
      <c r="I1172" s="261" t="s">
        <v>3767</v>
      </c>
      <c r="J1172" s="261" t="s">
        <v>667</v>
      </c>
      <c r="K1172" s="261">
        <v>2011</v>
      </c>
      <c r="L1172" s="261" t="s">
        <v>659</v>
      </c>
      <c r="M1172" s="261" t="s">
        <v>659</v>
      </c>
    </row>
    <row r="1173" spans="1:20">
      <c r="A1173" s="261">
        <v>123196</v>
      </c>
      <c r="B1173" s="261" t="s">
        <v>3375</v>
      </c>
      <c r="C1173" s="261" t="s">
        <v>86</v>
      </c>
      <c r="D1173" s="261" t="s">
        <v>366</v>
      </c>
      <c r="E1173" s="261" t="s">
        <v>664</v>
      </c>
      <c r="H1173" s="261" t="s">
        <v>665</v>
      </c>
      <c r="I1173" s="261" t="s">
        <v>3767</v>
      </c>
      <c r="J1173" s="261" t="s">
        <v>639</v>
      </c>
      <c r="K1173" s="261">
        <v>2004</v>
      </c>
      <c r="L1173" s="261" t="s">
        <v>649</v>
      </c>
      <c r="M1173" s="261" t="s">
        <v>648</v>
      </c>
    </row>
    <row r="1174" spans="1:20">
      <c r="A1174" s="261">
        <v>123197</v>
      </c>
      <c r="B1174" s="261" t="s">
        <v>3376</v>
      </c>
      <c r="C1174" s="261" t="s">
        <v>260</v>
      </c>
      <c r="D1174" s="261" t="s">
        <v>443</v>
      </c>
      <c r="E1174" s="261" t="s">
        <v>664</v>
      </c>
      <c r="F1174" s="261">
        <v>35065</v>
      </c>
      <c r="H1174" s="261" t="s">
        <v>665</v>
      </c>
      <c r="I1174" s="261" t="s">
        <v>3767</v>
      </c>
      <c r="J1174" s="261" t="s">
        <v>667</v>
      </c>
      <c r="K1174" s="261">
        <v>2013</v>
      </c>
      <c r="L1174" s="261" t="s">
        <v>659</v>
      </c>
      <c r="M1174" s="261" t="s">
        <v>659</v>
      </c>
      <c r="R1174" s="261">
        <v>5139</v>
      </c>
      <c r="S1174" s="261" t="s">
        <v>3820</v>
      </c>
      <c r="T1174" s="261">
        <v>15000</v>
      </c>
    </row>
    <row r="1175" spans="1:20">
      <c r="A1175" s="261">
        <v>123198</v>
      </c>
      <c r="B1175" s="261" t="s">
        <v>3377</v>
      </c>
      <c r="C1175" s="261" t="s">
        <v>766</v>
      </c>
      <c r="D1175" s="261" t="s">
        <v>3378</v>
      </c>
      <c r="E1175" s="261" t="s">
        <v>663</v>
      </c>
      <c r="F1175" s="261">
        <v>35544</v>
      </c>
      <c r="G1175" s="261" t="s">
        <v>3757</v>
      </c>
      <c r="H1175" s="261" t="s">
        <v>665</v>
      </c>
      <c r="I1175" s="261" t="s">
        <v>3767</v>
      </c>
      <c r="J1175" s="261" t="s">
        <v>667</v>
      </c>
      <c r="K1175" s="261">
        <v>2015</v>
      </c>
      <c r="L1175" s="261" t="s">
        <v>638</v>
      </c>
      <c r="M1175" s="261" t="s">
        <v>640</v>
      </c>
    </row>
    <row r="1176" spans="1:20">
      <c r="A1176" s="261">
        <v>123199</v>
      </c>
      <c r="B1176" s="261" t="s">
        <v>3379</v>
      </c>
      <c r="C1176" s="261" t="s">
        <v>85</v>
      </c>
      <c r="D1176" s="261" t="s">
        <v>872</v>
      </c>
      <c r="E1176" s="261" t="s">
        <v>664</v>
      </c>
      <c r="F1176" s="261">
        <v>33970</v>
      </c>
      <c r="H1176" s="261" t="s">
        <v>665</v>
      </c>
      <c r="I1176" s="261" t="s">
        <v>3767</v>
      </c>
      <c r="J1176" s="261" t="s">
        <v>667</v>
      </c>
      <c r="K1176" s="261">
        <v>2011</v>
      </c>
      <c r="L1176" s="261" t="s">
        <v>659</v>
      </c>
      <c r="M1176" s="261" t="s">
        <v>659</v>
      </c>
    </row>
    <row r="1177" spans="1:20">
      <c r="A1177" s="261">
        <v>123200</v>
      </c>
      <c r="B1177" s="261" t="s">
        <v>3380</v>
      </c>
      <c r="C1177" s="261" t="s">
        <v>112</v>
      </c>
      <c r="D1177" s="261" t="s">
        <v>447</v>
      </c>
      <c r="E1177" s="261" t="s">
        <v>664</v>
      </c>
      <c r="H1177" s="261" t="s">
        <v>665</v>
      </c>
      <c r="I1177" s="261" t="s">
        <v>3767</v>
      </c>
      <c r="J1177" s="261" t="s">
        <v>639</v>
      </c>
      <c r="K1177" s="261">
        <v>2012</v>
      </c>
      <c r="L1177" s="261" t="s">
        <v>647</v>
      </c>
      <c r="M1177" s="261" t="s">
        <v>647</v>
      </c>
    </row>
    <row r="1178" spans="1:20">
      <c r="A1178" s="261">
        <v>123201</v>
      </c>
      <c r="B1178" s="261" t="s">
        <v>3381</v>
      </c>
      <c r="C1178" s="261" t="s">
        <v>86</v>
      </c>
      <c r="D1178" s="261" t="s">
        <v>3382</v>
      </c>
      <c r="E1178" s="261" t="s">
        <v>664</v>
      </c>
      <c r="F1178" s="261">
        <v>33259</v>
      </c>
      <c r="G1178" s="261" t="s">
        <v>638</v>
      </c>
      <c r="H1178" s="261" t="s">
        <v>665</v>
      </c>
      <c r="I1178" s="261" t="s">
        <v>3767</v>
      </c>
      <c r="J1178" s="261" t="s">
        <v>639</v>
      </c>
      <c r="K1178" s="261">
        <v>2009</v>
      </c>
      <c r="L1178" s="261" t="s">
        <v>638</v>
      </c>
      <c r="M1178" s="261" t="s">
        <v>650</v>
      </c>
    </row>
    <row r="1179" spans="1:20">
      <c r="A1179" s="261">
        <v>123202</v>
      </c>
      <c r="B1179" s="261" t="s">
        <v>3383</v>
      </c>
      <c r="C1179" s="261" t="s">
        <v>193</v>
      </c>
      <c r="D1179" s="261" t="s">
        <v>846</v>
      </c>
      <c r="E1179" s="261" t="s">
        <v>664</v>
      </c>
      <c r="F1179" s="261">
        <v>32303</v>
      </c>
      <c r="G1179" s="261" t="s">
        <v>638</v>
      </c>
      <c r="H1179" s="261" t="s">
        <v>812</v>
      </c>
      <c r="I1179" s="261" t="s">
        <v>3767</v>
      </c>
      <c r="J1179" s="261" t="s">
        <v>639</v>
      </c>
      <c r="K1179" s="261">
        <v>2006</v>
      </c>
      <c r="L1179" s="261" t="s">
        <v>813</v>
      </c>
      <c r="M1179" s="261" t="s">
        <v>612</v>
      </c>
    </row>
    <row r="1180" spans="1:20">
      <c r="A1180" s="261">
        <v>123203</v>
      </c>
      <c r="B1180" s="261" t="s">
        <v>3384</v>
      </c>
      <c r="C1180" s="261" t="s">
        <v>861</v>
      </c>
      <c r="D1180" s="261" t="s">
        <v>2369</v>
      </c>
      <c r="E1180" s="261" t="s">
        <v>664</v>
      </c>
      <c r="F1180" s="261">
        <v>34602</v>
      </c>
      <c r="G1180" s="261" t="s">
        <v>716</v>
      </c>
      <c r="H1180" s="261" t="s">
        <v>665</v>
      </c>
      <c r="I1180" s="261" t="s">
        <v>3767</v>
      </c>
      <c r="J1180" s="261" t="s">
        <v>639</v>
      </c>
      <c r="K1180" s="261">
        <v>2012</v>
      </c>
      <c r="L1180" s="261" t="s">
        <v>640</v>
      </c>
      <c r="M1180" s="261" t="s">
        <v>640</v>
      </c>
    </row>
    <row r="1181" spans="1:20">
      <c r="A1181" s="261">
        <v>123204</v>
      </c>
      <c r="B1181" s="261" t="s">
        <v>3385</v>
      </c>
      <c r="C1181" s="261" t="s">
        <v>147</v>
      </c>
      <c r="D1181" s="261" t="s">
        <v>382</v>
      </c>
      <c r="E1181" s="261" t="s">
        <v>664</v>
      </c>
      <c r="F1181" s="261">
        <v>33974</v>
      </c>
      <c r="G1181" s="261" t="s">
        <v>3758</v>
      </c>
      <c r="H1181" s="261" t="s">
        <v>665</v>
      </c>
      <c r="I1181" s="261" t="s">
        <v>3767</v>
      </c>
      <c r="J1181" s="261" t="s">
        <v>667</v>
      </c>
      <c r="K1181" s="261">
        <v>2011</v>
      </c>
      <c r="L1181" s="261" t="s">
        <v>657</v>
      </c>
      <c r="M1181" s="261" t="s">
        <v>657</v>
      </c>
    </row>
    <row r="1182" spans="1:20">
      <c r="A1182" s="261">
        <v>123205</v>
      </c>
      <c r="B1182" s="261" t="s">
        <v>3386</v>
      </c>
      <c r="C1182" s="261" t="s">
        <v>876</v>
      </c>
      <c r="D1182" s="261" t="s">
        <v>3387</v>
      </c>
      <c r="E1182" s="261" t="s">
        <v>664</v>
      </c>
      <c r="F1182" s="261">
        <v>34700</v>
      </c>
      <c r="H1182" s="261" t="s">
        <v>665</v>
      </c>
      <c r="I1182" s="261" t="s">
        <v>3767</v>
      </c>
      <c r="J1182" s="261" t="s">
        <v>667</v>
      </c>
      <c r="K1182" s="261">
        <v>2013</v>
      </c>
      <c r="L1182" s="261" t="s">
        <v>640</v>
      </c>
      <c r="M1182" s="261" t="s">
        <v>640</v>
      </c>
    </row>
    <row r="1183" spans="1:20">
      <c r="A1183" s="261">
        <v>123206</v>
      </c>
      <c r="B1183" s="261" t="s">
        <v>3388</v>
      </c>
      <c r="C1183" s="261" t="s">
        <v>271</v>
      </c>
      <c r="D1183" s="261" t="s">
        <v>366</v>
      </c>
      <c r="E1183" s="261" t="s">
        <v>664</v>
      </c>
      <c r="F1183" s="261">
        <v>35796</v>
      </c>
      <c r="H1183" s="261" t="s">
        <v>665</v>
      </c>
      <c r="I1183" s="261" t="s">
        <v>3767</v>
      </c>
      <c r="J1183" s="261" t="s">
        <v>639</v>
      </c>
      <c r="K1183" s="261">
        <v>2016</v>
      </c>
      <c r="L1183" s="261" t="s">
        <v>657</v>
      </c>
      <c r="M1183" s="261" t="s">
        <v>657</v>
      </c>
    </row>
    <row r="1184" spans="1:20">
      <c r="A1184" s="261">
        <v>123207</v>
      </c>
      <c r="B1184" s="261" t="s">
        <v>3389</v>
      </c>
      <c r="C1184" s="261" t="s">
        <v>183</v>
      </c>
      <c r="D1184" s="261" t="s">
        <v>915</v>
      </c>
      <c r="E1184" s="261" t="s">
        <v>664</v>
      </c>
      <c r="F1184" s="261">
        <v>34981</v>
      </c>
      <c r="G1184" s="261" t="s">
        <v>756</v>
      </c>
      <c r="H1184" s="261" t="s">
        <v>665</v>
      </c>
      <c r="I1184" s="261" t="s">
        <v>3767</v>
      </c>
      <c r="J1184" s="261" t="s">
        <v>639</v>
      </c>
      <c r="K1184" s="261">
        <v>2014</v>
      </c>
      <c r="L1184" s="261" t="s">
        <v>640</v>
      </c>
      <c r="M1184" s="261" t="s">
        <v>640</v>
      </c>
    </row>
    <row r="1185" spans="1:20">
      <c r="A1185" s="261">
        <v>123208</v>
      </c>
      <c r="B1185" s="261" t="s">
        <v>3390</v>
      </c>
      <c r="C1185" s="261" t="s">
        <v>3209</v>
      </c>
      <c r="D1185" s="261" t="s">
        <v>984</v>
      </c>
      <c r="E1185" s="261" t="s">
        <v>664</v>
      </c>
      <c r="F1185" s="261">
        <v>33364</v>
      </c>
      <c r="G1185" s="261" t="s">
        <v>750</v>
      </c>
      <c r="H1185" s="261" t="s">
        <v>665</v>
      </c>
      <c r="I1185" s="261" t="s">
        <v>3767</v>
      </c>
      <c r="J1185" s="261" t="s">
        <v>639</v>
      </c>
      <c r="K1185" s="261">
        <v>2009</v>
      </c>
      <c r="L1185" s="261" t="s">
        <v>640</v>
      </c>
      <c r="M1185" s="261" t="s">
        <v>640</v>
      </c>
    </row>
    <row r="1186" spans="1:20">
      <c r="A1186" s="261">
        <v>123209</v>
      </c>
      <c r="B1186" s="261" t="s">
        <v>3391</v>
      </c>
      <c r="C1186" s="261" t="s">
        <v>2275</v>
      </c>
      <c r="D1186" s="261" t="s">
        <v>399</v>
      </c>
      <c r="E1186" s="261" t="s">
        <v>664</v>
      </c>
      <c r="F1186" s="261">
        <v>32745</v>
      </c>
      <c r="G1186" s="261" t="s">
        <v>3577</v>
      </c>
      <c r="H1186" s="261" t="s">
        <v>665</v>
      </c>
      <c r="I1186" s="261" t="s">
        <v>3767</v>
      </c>
      <c r="J1186" s="261" t="s">
        <v>667</v>
      </c>
      <c r="K1186" s="261">
        <v>2014</v>
      </c>
      <c r="L1186" s="261" t="s">
        <v>649</v>
      </c>
      <c r="M1186" s="261" t="s">
        <v>649</v>
      </c>
    </row>
    <row r="1187" spans="1:20">
      <c r="A1187" s="261">
        <v>123210</v>
      </c>
      <c r="B1187" s="261" t="s">
        <v>3392</v>
      </c>
      <c r="C1187" s="261" t="s">
        <v>3393</v>
      </c>
      <c r="D1187" s="261" t="s">
        <v>3394</v>
      </c>
      <c r="E1187" s="261" t="s">
        <v>664</v>
      </c>
      <c r="F1187" s="261">
        <v>33970</v>
      </c>
      <c r="H1187" s="261" t="s">
        <v>665</v>
      </c>
      <c r="I1187" s="261" t="s">
        <v>3767</v>
      </c>
      <c r="J1187" s="261" t="s">
        <v>639</v>
      </c>
      <c r="K1187" s="261">
        <v>2010</v>
      </c>
      <c r="L1187" s="261" t="s">
        <v>640</v>
      </c>
      <c r="M1187" s="261" t="s">
        <v>640</v>
      </c>
    </row>
    <row r="1188" spans="1:20">
      <c r="A1188" s="261">
        <v>123211</v>
      </c>
      <c r="B1188" s="261" t="s">
        <v>3395</v>
      </c>
      <c r="C1188" s="261" t="s">
        <v>218</v>
      </c>
      <c r="D1188" s="261" t="s">
        <v>993</v>
      </c>
      <c r="E1188" s="261" t="s">
        <v>664</v>
      </c>
      <c r="F1188" s="261">
        <v>32874</v>
      </c>
      <c r="H1188" s="261" t="s">
        <v>665</v>
      </c>
      <c r="I1188" s="261" t="s">
        <v>3767</v>
      </c>
      <c r="J1188" s="261" t="s">
        <v>667</v>
      </c>
      <c r="K1188" s="261">
        <v>2009</v>
      </c>
      <c r="L1188" s="261" t="s">
        <v>657</v>
      </c>
      <c r="M1188" s="261" t="s">
        <v>657</v>
      </c>
    </row>
    <row r="1189" spans="1:20">
      <c r="A1189" s="261">
        <v>123212</v>
      </c>
      <c r="B1189" s="261" t="s">
        <v>3396</v>
      </c>
      <c r="C1189" s="261" t="s">
        <v>896</v>
      </c>
      <c r="D1189" s="261" t="s">
        <v>492</v>
      </c>
      <c r="E1189" s="261" t="s">
        <v>664</v>
      </c>
      <c r="H1189" s="261" t="s">
        <v>665</v>
      </c>
      <c r="I1189" s="261" t="s">
        <v>3767</v>
      </c>
      <c r="J1189" s="261" t="s">
        <v>639</v>
      </c>
      <c r="K1189" s="261">
        <v>2000</v>
      </c>
      <c r="L1189" s="261" t="s">
        <v>638</v>
      </c>
      <c r="M1189" s="261" t="s">
        <v>638</v>
      </c>
    </row>
    <row r="1190" spans="1:20">
      <c r="A1190" s="261">
        <v>123213</v>
      </c>
      <c r="B1190" s="261" t="s">
        <v>3397</v>
      </c>
      <c r="C1190" s="261" t="s">
        <v>869</v>
      </c>
      <c r="D1190" s="261" t="s">
        <v>3398</v>
      </c>
      <c r="E1190" s="261" t="s">
        <v>664</v>
      </c>
      <c r="F1190" s="261">
        <v>32415</v>
      </c>
      <c r="G1190" s="261" t="s">
        <v>638</v>
      </c>
      <c r="H1190" s="261" t="s">
        <v>665</v>
      </c>
      <c r="I1190" s="261" t="s">
        <v>3767</v>
      </c>
      <c r="J1190" s="261" t="s">
        <v>667</v>
      </c>
      <c r="K1190" s="261">
        <v>2005</v>
      </c>
      <c r="L1190" s="261" t="s">
        <v>640</v>
      </c>
      <c r="M1190" s="261" t="s">
        <v>638</v>
      </c>
    </row>
    <row r="1191" spans="1:20">
      <c r="A1191" s="261">
        <v>123214</v>
      </c>
      <c r="B1191" s="261" t="s">
        <v>3399</v>
      </c>
      <c r="C1191" s="261" t="s">
        <v>3400</v>
      </c>
      <c r="D1191" s="261" t="s">
        <v>897</v>
      </c>
      <c r="E1191" s="261" t="s">
        <v>664</v>
      </c>
      <c r="F1191" s="261">
        <v>30945</v>
      </c>
      <c r="G1191" s="261" t="s">
        <v>700</v>
      </c>
      <c r="H1191" s="261" t="s">
        <v>665</v>
      </c>
      <c r="I1191" s="261" t="s">
        <v>3767</v>
      </c>
      <c r="J1191" s="261" t="s">
        <v>667</v>
      </c>
      <c r="K1191" s="261">
        <v>2002</v>
      </c>
      <c r="L1191" s="261" t="s">
        <v>638</v>
      </c>
      <c r="M1191" s="261" t="s">
        <v>640</v>
      </c>
    </row>
    <row r="1192" spans="1:20">
      <c r="A1192" s="261">
        <v>123215</v>
      </c>
      <c r="B1192" s="261" t="s">
        <v>3401</v>
      </c>
      <c r="C1192" s="261" t="s">
        <v>132</v>
      </c>
      <c r="D1192" s="261" t="s">
        <v>848</v>
      </c>
      <c r="E1192" s="261" t="s">
        <v>664</v>
      </c>
      <c r="F1192" s="261">
        <v>36526</v>
      </c>
      <c r="H1192" s="261" t="s">
        <v>665</v>
      </c>
      <c r="I1192" s="261" t="s">
        <v>3767</v>
      </c>
      <c r="J1192" s="261" t="s">
        <v>639</v>
      </c>
      <c r="K1192" s="261">
        <v>2017</v>
      </c>
      <c r="L1192" s="261" t="s">
        <v>640</v>
      </c>
      <c r="M1192" s="261" t="s">
        <v>640</v>
      </c>
    </row>
    <row r="1193" spans="1:20">
      <c r="A1193" s="261">
        <v>123216</v>
      </c>
      <c r="B1193" s="261" t="s">
        <v>1295</v>
      </c>
      <c r="C1193" s="261" t="s">
        <v>78</v>
      </c>
      <c r="D1193" s="261" t="s">
        <v>399</v>
      </c>
      <c r="E1193" s="261" t="s">
        <v>664</v>
      </c>
      <c r="F1193" s="261">
        <v>35431</v>
      </c>
      <c r="H1193" s="261" t="s">
        <v>665</v>
      </c>
      <c r="I1193" s="261" t="s">
        <v>3767</v>
      </c>
      <c r="J1193" s="261" t="s">
        <v>639</v>
      </c>
      <c r="K1193" s="261">
        <v>2015</v>
      </c>
      <c r="L1193" s="261" t="s">
        <v>640</v>
      </c>
      <c r="M1193" s="261" t="s">
        <v>649</v>
      </c>
    </row>
    <row r="1194" spans="1:20">
      <c r="A1194" s="261">
        <v>123217</v>
      </c>
      <c r="B1194" s="261" t="s">
        <v>3402</v>
      </c>
      <c r="C1194" s="261" t="s">
        <v>82</v>
      </c>
      <c r="D1194" s="261" t="s">
        <v>3403</v>
      </c>
      <c r="E1194" s="261" t="s">
        <v>664</v>
      </c>
      <c r="F1194" s="261">
        <v>33692</v>
      </c>
      <c r="G1194" s="261" t="s">
        <v>769</v>
      </c>
      <c r="H1194" s="261" t="s">
        <v>665</v>
      </c>
      <c r="I1194" s="261" t="s">
        <v>3767</v>
      </c>
      <c r="J1194" s="261" t="s">
        <v>639</v>
      </c>
      <c r="K1194" s="261">
        <v>2011</v>
      </c>
      <c r="L1194" s="261" t="s">
        <v>659</v>
      </c>
      <c r="M1194" s="261" t="s">
        <v>659</v>
      </c>
    </row>
    <row r="1195" spans="1:20">
      <c r="A1195" s="261">
        <v>123218</v>
      </c>
      <c r="B1195" s="261" t="s">
        <v>3404</v>
      </c>
      <c r="C1195" s="261" t="s">
        <v>109</v>
      </c>
      <c r="D1195" s="261" t="s">
        <v>465</v>
      </c>
      <c r="E1195" s="261" t="s">
        <v>664</v>
      </c>
      <c r="F1195" s="261">
        <v>34700</v>
      </c>
      <c r="H1195" s="261" t="s">
        <v>665</v>
      </c>
      <c r="I1195" s="261" t="s">
        <v>3767</v>
      </c>
      <c r="J1195" s="261" t="s">
        <v>667</v>
      </c>
      <c r="K1195" s="261">
        <v>2013</v>
      </c>
      <c r="L1195" s="261" t="s">
        <v>638</v>
      </c>
      <c r="M1195" s="261" t="s">
        <v>638</v>
      </c>
      <c r="R1195" s="261">
        <v>4972</v>
      </c>
      <c r="S1195" s="261" t="s">
        <v>3816</v>
      </c>
      <c r="T1195" s="261">
        <v>10000</v>
      </c>
    </row>
    <row r="1196" spans="1:20">
      <c r="A1196" s="261">
        <v>123219</v>
      </c>
      <c r="B1196" s="261" t="s">
        <v>3405</v>
      </c>
      <c r="C1196" s="261" t="s">
        <v>84</v>
      </c>
      <c r="D1196" s="261" t="s">
        <v>378</v>
      </c>
      <c r="E1196" s="261" t="s">
        <v>664</v>
      </c>
      <c r="F1196" s="261">
        <v>35796</v>
      </c>
      <c r="H1196" s="261" t="s">
        <v>665</v>
      </c>
      <c r="I1196" s="261" t="s">
        <v>3767</v>
      </c>
      <c r="J1196" s="261" t="s">
        <v>639</v>
      </c>
      <c r="K1196" s="261">
        <v>2016</v>
      </c>
      <c r="L1196" s="261" t="s">
        <v>640</v>
      </c>
      <c r="M1196" s="261" t="s">
        <v>640</v>
      </c>
    </row>
    <row r="1197" spans="1:20">
      <c r="A1197" s="261">
        <v>123220</v>
      </c>
      <c r="B1197" s="261" t="s">
        <v>3406</v>
      </c>
      <c r="C1197" s="261" t="s">
        <v>117</v>
      </c>
      <c r="D1197" s="261" t="s">
        <v>3407</v>
      </c>
      <c r="E1197" s="261" t="s">
        <v>664</v>
      </c>
      <c r="F1197" s="261">
        <v>33970</v>
      </c>
      <c r="H1197" s="261" t="s">
        <v>665</v>
      </c>
      <c r="I1197" s="261" t="s">
        <v>3767</v>
      </c>
      <c r="J1197" s="261" t="s">
        <v>639</v>
      </c>
      <c r="K1197" s="261">
        <v>2011</v>
      </c>
      <c r="L1197" s="261" t="s">
        <v>640</v>
      </c>
      <c r="M1197" s="261" t="s">
        <v>640</v>
      </c>
    </row>
    <row r="1198" spans="1:20">
      <c r="A1198" s="261">
        <v>123221</v>
      </c>
      <c r="B1198" s="261" t="s">
        <v>3408</v>
      </c>
      <c r="C1198" s="261" t="s">
        <v>3409</v>
      </c>
      <c r="D1198" s="261" t="s">
        <v>358</v>
      </c>
      <c r="E1198" s="261" t="s">
        <v>664</v>
      </c>
      <c r="F1198" s="261">
        <v>35092</v>
      </c>
      <c r="G1198" s="261" t="s">
        <v>3759</v>
      </c>
      <c r="H1198" s="261" t="s">
        <v>665</v>
      </c>
      <c r="I1198" s="261" t="s">
        <v>3767</v>
      </c>
      <c r="J1198" s="261" t="s">
        <v>667</v>
      </c>
      <c r="K1198" s="261">
        <v>2013</v>
      </c>
      <c r="L1198" s="261" t="s">
        <v>657</v>
      </c>
      <c r="M1198" s="261" t="s">
        <v>657</v>
      </c>
    </row>
    <row r="1199" spans="1:20">
      <c r="A1199" s="261">
        <v>123222</v>
      </c>
      <c r="B1199" s="261" t="s">
        <v>3410</v>
      </c>
      <c r="C1199" s="261" t="s">
        <v>132</v>
      </c>
      <c r="D1199" s="261" t="s">
        <v>433</v>
      </c>
      <c r="E1199" s="261" t="s">
        <v>664</v>
      </c>
      <c r="F1199" s="261">
        <v>35065</v>
      </c>
      <c r="H1199" s="261" t="s">
        <v>665</v>
      </c>
      <c r="I1199" s="261" t="s">
        <v>3767</v>
      </c>
      <c r="J1199" s="261" t="s">
        <v>639</v>
      </c>
      <c r="K1199" s="261">
        <v>2014</v>
      </c>
      <c r="L1199" s="261" t="s">
        <v>638</v>
      </c>
      <c r="M1199" s="261" t="s">
        <v>638</v>
      </c>
    </row>
    <row r="1200" spans="1:20">
      <c r="A1200" s="261">
        <v>123223</v>
      </c>
      <c r="B1200" s="261" t="s">
        <v>3411</v>
      </c>
      <c r="C1200" s="261" t="s">
        <v>84</v>
      </c>
      <c r="D1200" s="261" t="s">
        <v>966</v>
      </c>
      <c r="E1200" s="261" t="s">
        <v>664</v>
      </c>
      <c r="F1200" s="261">
        <v>36526</v>
      </c>
      <c r="H1200" s="261" t="s">
        <v>665</v>
      </c>
      <c r="I1200" s="261" t="s">
        <v>3767</v>
      </c>
      <c r="J1200" s="261" t="s">
        <v>639</v>
      </c>
      <c r="K1200" s="261">
        <v>2017</v>
      </c>
      <c r="L1200" s="261" t="s">
        <v>658</v>
      </c>
      <c r="M1200" s="261" t="s">
        <v>658</v>
      </c>
    </row>
    <row r="1201" spans="1:13">
      <c r="A1201" s="261">
        <v>123224</v>
      </c>
      <c r="B1201" s="261" t="s">
        <v>3412</v>
      </c>
      <c r="C1201" s="261" t="s">
        <v>622</v>
      </c>
      <c r="D1201" s="261" t="s">
        <v>3413</v>
      </c>
      <c r="E1201" s="261" t="s">
        <v>664</v>
      </c>
      <c r="F1201" s="261">
        <v>36161</v>
      </c>
      <c r="H1201" s="261" t="s">
        <v>665</v>
      </c>
      <c r="I1201" s="261" t="s">
        <v>3767</v>
      </c>
      <c r="J1201" s="261" t="s">
        <v>639</v>
      </c>
      <c r="K1201" s="261">
        <v>2017</v>
      </c>
      <c r="L1201" s="261" t="s">
        <v>638</v>
      </c>
      <c r="M1201" s="261" t="s">
        <v>638</v>
      </c>
    </row>
    <row r="1202" spans="1:13">
      <c r="A1202" s="261">
        <v>123225</v>
      </c>
      <c r="B1202" s="261" t="s">
        <v>3414</v>
      </c>
      <c r="C1202" s="261" t="s">
        <v>151</v>
      </c>
      <c r="D1202" s="261" t="s">
        <v>3415</v>
      </c>
      <c r="E1202" s="261" t="s">
        <v>664</v>
      </c>
      <c r="F1202" s="261">
        <v>32874</v>
      </c>
      <c r="H1202" s="261" t="s">
        <v>665</v>
      </c>
      <c r="I1202" s="261" t="s">
        <v>3767</v>
      </c>
      <c r="J1202" s="261" t="s">
        <v>667</v>
      </c>
      <c r="K1202" s="261">
        <v>2008</v>
      </c>
      <c r="L1202" s="261" t="s">
        <v>638</v>
      </c>
      <c r="M1202" s="261" t="s">
        <v>657</v>
      </c>
    </row>
    <row r="1203" spans="1:13">
      <c r="A1203" s="261">
        <v>123226</v>
      </c>
      <c r="B1203" s="261" t="s">
        <v>3416</v>
      </c>
      <c r="C1203" s="261" t="s">
        <v>3417</v>
      </c>
      <c r="D1203" s="261" t="s">
        <v>940</v>
      </c>
      <c r="E1203" s="261" t="s">
        <v>664</v>
      </c>
      <c r="F1203" s="261">
        <v>33239</v>
      </c>
      <c r="H1203" s="261" t="s">
        <v>665</v>
      </c>
      <c r="I1203" s="261" t="s">
        <v>3767</v>
      </c>
      <c r="J1203" s="261" t="s">
        <v>639</v>
      </c>
      <c r="K1203" s="261">
        <v>2009</v>
      </c>
      <c r="L1203" s="261" t="s">
        <v>638</v>
      </c>
      <c r="M1203" s="261" t="s">
        <v>660</v>
      </c>
    </row>
    <row r="1204" spans="1:13">
      <c r="A1204" s="261">
        <v>123227</v>
      </c>
      <c r="B1204" s="261" t="s">
        <v>3418</v>
      </c>
      <c r="C1204" s="261" t="s">
        <v>132</v>
      </c>
      <c r="D1204" s="261" t="s">
        <v>359</v>
      </c>
      <c r="E1204" s="261" t="s">
        <v>664</v>
      </c>
      <c r="F1204" s="261">
        <v>28856</v>
      </c>
      <c r="H1204" s="261" t="s">
        <v>665</v>
      </c>
      <c r="I1204" s="261" t="s">
        <v>3767</v>
      </c>
      <c r="J1204" s="261" t="s">
        <v>667</v>
      </c>
      <c r="K1204" s="261">
        <v>1997</v>
      </c>
      <c r="L1204" s="261" t="s">
        <v>638</v>
      </c>
      <c r="M1204" s="261" t="s">
        <v>638</v>
      </c>
    </row>
    <row r="1205" spans="1:13">
      <c r="A1205" s="261">
        <v>123228</v>
      </c>
      <c r="B1205" s="261" t="s">
        <v>3419</v>
      </c>
      <c r="C1205" s="261" t="s">
        <v>164</v>
      </c>
      <c r="D1205" s="261" t="s">
        <v>344</v>
      </c>
      <c r="E1205" s="261" t="s">
        <v>664</v>
      </c>
      <c r="F1205" s="261">
        <v>36526</v>
      </c>
      <c r="H1205" s="261" t="s">
        <v>812</v>
      </c>
      <c r="I1205" s="261" t="s">
        <v>3767</v>
      </c>
      <c r="J1205" s="261" t="s">
        <v>639</v>
      </c>
      <c r="K1205" s="261">
        <v>2017</v>
      </c>
      <c r="L1205" s="261" t="s">
        <v>640</v>
      </c>
      <c r="M1205" s="261" t="s">
        <v>612</v>
      </c>
    </row>
    <row r="1206" spans="1:13">
      <c r="A1206" s="261">
        <v>123229</v>
      </c>
      <c r="B1206" s="261" t="s">
        <v>3420</v>
      </c>
      <c r="C1206" s="261" t="s">
        <v>150</v>
      </c>
      <c r="D1206" s="261" t="s">
        <v>483</v>
      </c>
      <c r="E1206" s="261" t="s">
        <v>664</v>
      </c>
      <c r="F1206" s="261">
        <v>31482</v>
      </c>
      <c r="G1206" s="261" t="s">
        <v>716</v>
      </c>
      <c r="H1206" s="261" t="s">
        <v>665</v>
      </c>
      <c r="I1206" s="261" t="s">
        <v>3767</v>
      </c>
      <c r="J1206" s="261" t="s">
        <v>639</v>
      </c>
      <c r="K1206" s="261">
        <v>2003</v>
      </c>
      <c r="L1206" s="261" t="s">
        <v>640</v>
      </c>
      <c r="M1206" s="261" t="s">
        <v>640</v>
      </c>
    </row>
    <row r="1207" spans="1:13">
      <c r="A1207" s="261">
        <v>123230</v>
      </c>
      <c r="B1207" s="261" t="s">
        <v>3421</v>
      </c>
      <c r="C1207" s="261" t="s">
        <v>3422</v>
      </c>
      <c r="D1207" s="261" t="s">
        <v>848</v>
      </c>
      <c r="E1207" s="261" t="s">
        <v>664</v>
      </c>
      <c r="F1207" s="261">
        <v>32615</v>
      </c>
      <c r="G1207" s="261" t="s">
        <v>638</v>
      </c>
      <c r="H1207" s="261" t="s">
        <v>665</v>
      </c>
      <c r="I1207" s="261" t="s">
        <v>3767</v>
      </c>
      <c r="J1207" s="261" t="s">
        <v>639</v>
      </c>
      <c r="K1207" s="261">
        <v>2008</v>
      </c>
      <c r="L1207" s="261" t="s">
        <v>638</v>
      </c>
      <c r="M1207" s="261" t="s">
        <v>640</v>
      </c>
    </row>
    <row r="1208" spans="1:13">
      <c r="A1208" s="261">
        <v>123231</v>
      </c>
      <c r="B1208" s="261" t="s">
        <v>3423</v>
      </c>
      <c r="C1208" s="261" t="s">
        <v>225</v>
      </c>
      <c r="D1208" s="261" t="s">
        <v>1027</v>
      </c>
      <c r="E1208" s="261" t="s">
        <v>664</v>
      </c>
      <c r="F1208" s="261">
        <v>36161</v>
      </c>
      <c r="H1208" s="261" t="s">
        <v>665</v>
      </c>
      <c r="I1208" s="261" t="s">
        <v>3767</v>
      </c>
      <c r="J1208" s="261" t="s">
        <v>639</v>
      </c>
      <c r="K1208" s="261">
        <v>2017</v>
      </c>
      <c r="L1208" s="261" t="s">
        <v>640</v>
      </c>
      <c r="M1208" s="261" t="s">
        <v>659</v>
      </c>
    </row>
    <row r="1209" spans="1:13">
      <c r="A1209" s="261">
        <v>123232</v>
      </c>
      <c r="B1209" s="261" t="s">
        <v>3424</v>
      </c>
      <c r="C1209" s="261" t="s">
        <v>550</v>
      </c>
      <c r="D1209" s="261" t="s">
        <v>363</v>
      </c>
      <c r="E1209" s="261" t="s">
        <v>664</v>
      </c>
      <c r="F1209" s="261">
        <v>35142</v>
      </c>
      <c r="G1209" s="261" t="s">
        <v>638</v>
      </c>
      <c r="H1209" s="261" t="s">
        <v>665</v>
      </c>
      <c r="I1209" s="261" t="s">
        <v>3767</v>
      </c>
      <c r="J1209" s="261" t="s">
        <v>639</v>
      </c>
      <c r="K1209" s="261">
        <v>2014</v>
      </c>
      <c r="L1209" s="261" t="s">
        <v>638</v>
      </c>
      <c r="M1209" s="261" t="s">
        <v>638</v>
      </c>
    </row>
    <row r="1210" spans="1:13">
      <c r="A1210" s="261">
        <v>123233</v>
      </c>
      <c r="B1210" s="261" t="s">
        <v>3425</v>
      </c>
      <c r="C1210" s="261" t="s">
        <v>205</v>
      </c>
      <c r="D1210" s="261" t="s">
        <v>436</v>
      </c>
      <c r="E1210" s="261" t="s">
        <v>664</v>
      </c>
      <c r="F1210" s="261">
        <v>34344</v>
      </c>
      <c r="G1210" s="261" t="s">
        <v>638</v>
      </c>
      <c r="H1210" s="261" t="s">
        <v>665</v>
      </c>
      <c r="I1210" s="261" t="s">
        <v>3767</v>
      </c>
      <c r="J1210" s="261" t="s">
        <v>667</v>
      </c>
      <c r="K1210" s="261">
        <v>2011</v>
      </c>
      <c r="L1210" s="261" t="s">
        <v>640</v>
      </c>
      <c r="M1210" s="261" t="s">
        <v>657</v>
      </c>
    </row>
    <row r="1211" spans="1:13">
      <c r="A1211" s="261">
        <v>123234</v>
      </c>
      <c r="B1211" s="261" t="s">
        <v>3426</v>
      </c>
      <c r="C1211" s="261" t="s">
        <v>3427</v>
      </c>
      <c r="D1211" s="261" t="s">
        <v>3428</v>
      </c>
      <c r="E1211" s="261" t="s">
        <v>664</v>
      </c>
      <c r="F1211" s="261">
        <v>35799</v>
      </c>
      <c r="G1211" s="261" t="s">
        <v>657</v>
      </c>
      <c r="H1211" s="261" t="s">
        <v>665</v>
      </c>
      <c r="I1211" s="261" t="s">
        <v>3767</v>
      </c>
      <c r="J1211" s="261" t="s">
        <v>639</v>
      </c>
      <c r="K1211" s="261">
        <v>2016</v>
      </c>
      <c r="L1211" s="261" t="s">
        <v>657</v>
      </c>
      <c r="M1211" s="261" t="s">
        <v>657</v>
      </c>
    </row>
    <row r="1212" spans="1:13">
      <c r="A1212" s="261">
        <v>123235</v>
      </c>
      <c r="B1212" s="261" t="s">
        <v>3429</v>
      </c>
      <c r="C1212" s="261" t="s">
        <v>210</v>
      </c>
      <c r="D1212" s="261" t="s">
        <v>436</v>
      </c>
      <c r="E1212" s="261" t="s">
        <v>664</v>
      </c>
      <c r="F1212" s="261">
        <v>33970</v>
      </c>
      <c r="H1212" s="261" t="s">
        <v>665</v>
      </c>
      <c r="I1212" s="261" t="s">
        <v>3767</v>
      </c>
      <c r="J1212" s="261" t="s">
        <v>667</v>
      </c>
      <c r="K1212" s="261">
        <v>2011</v>
      </c>
      <c r="L1212" s="261" t="s">
        <v>661</v>
      </c>
      <c r="M1212" s="261" t="s">
        <v>661</v>
      </c>
    </row>
    <row r="1213" spans="1:13">
      <c r="A1213" s="261">
        <v>123236</v>
      </c>
      <c r="B1213" s="261" t="s">
        <v>3430</v>
      </c>
      <c r="C1213" s="261" t="s">
        <v>844</v>
      </c>
      <c r="D1213" s="261" t="s">
        <v>341</v>
      </c>
      <c r="E1213" s="261" t="s">
        <v>664</v>
      </c>
      <c r="F1213" s="261">
        <v>35796</v>
      </c>
      <c r="H1213" s="261" t="s">
        <v>665</v>
      </c>
      <c r="I1213" s="261" t="s">
        <v>3767</v>
      </c>
      <c r="J1213" s="261" t="s">
        <v>639</v>
      </c>
      <c r="K1213" s="261">
        <v>2015</v>
      </c>
      <c r="L1213" s="261" t="s">
        <v>661</v>
      </c>
      <c r="M1213" s="261" t="s">
        <v>661</v>
      </c>
    </row>
    <row r="1214" spans="1:13">
      <c r="A1214" s="261">
        <v>123237</v>
      </c>
      <c r="B1214" s="261" t="s">
        <v>3431</v>
      </c>
      <c r="C1214" s="261" t="s">
        <v>166</v>
      </c>
      <c r="D1214" s="261" t="s">
        <v>3432</v>
      </c>
      <c r="E1214" s="261" t="s">
        <v>664</v>
      </c>
      <c r="H1214" s="261" t="s">
        <v>665</v>
      </c>
      <c r="I1214" s="261" t="s">
        <v>3767</v>
      </c>
      <c r="J1214" s="261" t="s">
        <v>667</v>
      </c>
      <c r="K1214" s="261">
        <v>2003</v>
      </c>
      <c r="L1214" s="261" t="s">
        <v>640</v>
      </c>
      <c r="M1214" s="261" t="s">
        <v>661</v>
      </c>
    </row>
    <row r="1215" spans="1:13">
      <c r="A1215" s="261">
        <v>123238</v>
      </c>
      <c r="B1215" s="261" t="s">
        <v>3433</v>
      </c>
      <c r="C1215" s="261" t="s">
        <v>97</v>
      </c>
      <c r="D1215" s="261" t="s">
        <v>3434</v>
      </c>
      <c r="E1215" s="261" t="s">
        <v>664</v>
      </c>
      <c r="F1215" s="261">
        <v>35550</v>
      </c>
      <c r="G1215" s="261" t="s">
        <v>638</v>
      </c>
      <c r="H1215" s="261" t="s">
        <v>3760</v>
      </c>
      <c r="I1215" s="261" t="s">
        <v>3767</v>
      </c>
      <c r="J1215" s="261" t="s">
        <v>639</v>
      </c>
      <c r="K1215" s="261">
        <v>2015</v>
      </c>
      <c r="L1215" s="261" t="s">
        <v>638</v>
      </c>
      <c r="M1215" s="261" t="s">
        <v>612</v>
      </c>
    </row>
    <row r="1216" spans="1:13">
      <c r="A1216" s="261">
        <v>123239</v>
      </c>
      <c r="B1216" s="261" t="s">
        <v>3435</v>
      </c>
      <c r="C1216" s="261" t="s">
        <v>3436</v>
      </c>
      <c r="D1216" s="261" t="s">
        <v>919</v>
      </c>
      <c r="E1216" s="261" t="s">
        <v>664</v>
      </c>
      <c r="F1216" s="261">
        <v>35431</v>
      </c>
      <c r="H1216" s="261" t="s">
        <v>665</v>
      </c>
      <c r="I1216" s="261" t="s">
        <v>3767</v>
      </c>
      <c r="J1216" s="261" t="s">
        <v>667</v>
      </c>
      <c r="K1216" s="261">
        <v>2015</v>
      </c>
      <c r="L1216" s="261" t="s">
        <v>638</v>
      </c>
      <c r="M1216" s="261" t="s">
        <v>640</v>
      </c>
    </row>
    <row r="1217" spans="1:19">
      <c r="A1217" s="261">
        <v>123240</v>
      </c>
      <c r="B1217" s="261" t="s">
        <v>3437</v>
      </c>
      <c r="C1217" s="261" t="s">
        <v>205</v>
      </c>
      <c r="D1217" s="261" t="s">
        <v>558</v>
      </c>
      <c r="E1217" s="261" t="s">
        <v>664</v>
      </c>
      <c r="F1217" s="261">
        <v>36526</v>
      </c>
      <c r="H1217" s="261" t="s">
        <v>665</v>
      </c>
      <c r="I1217" s="261" t="s">
        <v>3767</v>
      </c>
      <c r="J1217" s="261" t="s">
        <v>639</v>
      </c>
      <c r="K1217" s="261">
        <v>2017</v>
      </c>
      <c r="L1217" s="261" t="s">
        <v>638</v>
      </c>
      <c r="M1217" s="261" t="s">
        <v>640</v>
      </c>
    </row>
    <row r="1218" spans="1:19">
      <c r="A1218" s="261">
        <v>123241</v>
      </c>
      <c r="B1218" s="261" t="s">
        <v>3438</v>
      </c>
      <c r="C1218" s="261" t="s">
        <v>86</v>
      </c>
      <c r="D1218" s="261" t="s">
        <v>3439</v>
      </c>
      <c r="E1218" s="261" t="s">
        <v>664</v>
      </c>
      <c r="F1218" s="261">
        <v>33970</v>
      </c>
      <c r="H1218" s="261" t="s">
        <v>665</v>
      </c>
      <c r="I1218" s="261" t="s">
        <v>3767</v>
      </c>
      <c r="J1218" s="261" t="s">
        <v>667</v>
      </c>
      <c r="K1218" s="261">
        <v>2010</v>
      </c>
      <c r="L1218" s="261" t="s">
        <v>649</v>
      </c>
      <c r="M1218" s="261" t="s">
        <v>649</v>
      </c>
      <c r="R1218" s="261">
        <v>37</v>
      </c>
      <c r="S1218" s="261">
        <v>43952</v>
      </c>
    </row>
    <row r="1219" spans="1:19">
      <c r="A1219" s="261">
        <v>123242</v>
      </c>
      <c r="B1219" s="261" t="s">
        <v>3440</v>
      </c>
      <c r="C1219" s="261" t="s">
        <v>86</v>
      </c>
      <c r="D1219" s="261" t="s">
        <v>1068</v>
      </c>
      <c r="E1219" s="261" t="s">
        <v>664</v>
      </c>
      <c r="F1219" s="261">
        <v>33604</v>
      </c>
      <c r="H1219" s="261" t="s">
        <v>665</v>
      </c>
      <c r="I1219" s="261" t="s">
        <v>3767</v>
      </c>
      <c r="J1219" s="261" t="s">
        <v>639</v>
      </c>
      <c r="K1219" s="261">
        <v>2009</v>
      </c>
      <c r="L1219" s="261" t="s">
        <v>649</v>
      </c>
      <c r="M1219" s="261" t="s">
        <v>649</v>
      </c>
    </row>
    <row r="1220" spans="1:19">
      <c r="A1220" s="261">
        <v>123243</v>
      </c>
      <c r="B1220" s="261" t="s">
        <v>3441</v>
      </c>
      <c r="C1220" s="261" t="s">
        <v>111</v>
      </c>
      <c r="D1220" s="261" t="s">
        <v>971</v>
      </c>
      <c r="E1220" s="261" t="s">
        <v>663</v>
      </c>
      <c r="F1220" s="261">
        <v>34335</v>
      </c>
      <c r="H1220" s="261" t="s">
        <v>665</v>
      </c>
      <c r="I1220" s="261" t="s">
        <v>3767</v>
      </c>
      <c r="J1220" s="261" t="s">
        <v>667</v>
      </c>
      <c r="K1220" s="261">
        <v>2012</v>
      </c>
      <c r="L1220" s="261" t="s">
        <v>659</v>
      </c>
      <c r="M1220" s="261" t="s">
        <v>659</v>
      </c>
    </row>
    <row r="1221" spans="1:19">
      <c r="A1221" s="261">
        <v>123244</v>
      </c>
      <c r="B1221" s="261" t="s">
        <v>3442</v>
      </c>
      <c r="C1221" s="261" t="s">
        <v>3443</v>
      </c>
      <c r="D1221" s="261" t="s">
        <v>305</v>
      </c>
      <c r="E1221" s="261" t="s">
        <v>664</v>
      </c>
      <c r="F1221" s="261">
        <v>33239</v>
      </c>
      <c r="H1221" s="261" t="s">
        <v>665</v>
      </c>
      <c r="I1221" s="261" t="s">
        <v>3767</v>
      </c>
      <c r="J1221" s="261" t="s">
        <v>667</v>
      </c>
      <c r="K1221" s="261">
        <v>2009</v>
      </c>
      <c r="L1221" s="261" t="s">
        <v>640</v>
      </c>
      <c r="M1221" s="261" t="s">
        <v>638</v>
      </c>
    </row>
    <row r="1222" spans="1:19">
      <c r="A1222" s="261">
        <v>123245</v>
      </c>
      <c r="B1222" s="261" t="s">
        <v>3444</v>
      </c>
      <c r="C1222" s="261" t="s">
        <v>237</v>
      </c>
      <c r="D1222" s="261" t="s">
        <v>379</v>
      </c>
      <c r="E1222" s="261" t="s">
        <v>663</v>
      </c>
      <c r="F1222" s="261">
        <v>31864</v>
      </c>
      <c r="G1222" s="261" t="s">
        <v>732</v>
      </c>
      <c r="H1222" s="261" t="s">
        <v>665</v>
      </c>
      <c r="I1222" s="261" t="s">
        <v>3767</v>
      </c>
      <c r="J1222" s="261" t="s">
        <v>667</v>
      </c>
      <c r="K1222" s="261">
        <v>2004</v>
      </c>
      <c r="L1222" s="261" t="s">
        <v>640</v>
      </c>
      <c r="M1222" s="261" t="s">
        <v>640</v>
      </c>
    </row>
    <row r="1223" spans="1:19">
      <c r="A1223" s="261">
        <v>123246</v>
      </c>
      <c r="B1223" s="261" t="s">
        <v>3445</v>
      </c>
      <c r="C1223" s="261" t="s">
        <v>116</v>
      </c>
      <c r="D1223" s="261" t="s">
        <v>3446</v>
      </c>
      <c r="E1223" s="261" t="s">
        <v>663</v>
      </c>
      <c r="F1223" s="261">
        <v>34700</v>
      </c>
      <c r="H1223" s="261" t="s">
        <v>665</v>
      </c>
      <c r="I1223" s="261" t="s">
        <v>3767</v>
      </c>
      <c r="J1223" s="261" t="s">
        <v>639</v>
      </c>
      <c r="K1223" s="261">
        <v>2012</v>
      </c>
      <c r="L1223" s="261" t="s">
        <v>658</v>
      </c>
      <c r="M1223" s="261" t="s">
        <v>653</v>
      </c>
    </row>
    <row r="1224" spans="1:19">
      <c r="A1224" s="261">
        <v>123247</v>
      </c>
      <c r="B1224" s="261" t="s">
        <v>3447</v>
      </c>
      <c r="C1224" s="261" t="s">
        <v>131</v>
      </c>
      <c r="D1224" s="261" t="s">
        <v>460</v>
      </c>
      <c r="E1224" s="261" t="s">
        <v>664</v>
      </c>
      <c r="F1224" s="261">
        <v>31055</v>
      </c>
      <c r="G1224" s="261" t="s">
        <v>638</v>
      </c>
      <c r="H1224" s="261" t="s">
        <v>665</v>
      </c>
      <c r="I1224" s="261" t="s">
        <v>3767</v>
      </c>
      <c r="J1224" s="261" t="s">
        <v>667</v>
      </c>
      <c r="K1224" s="261">
        <v>2019</v>
      </c>
      <c r="L1224" s="261" t="s">
        <v>638</v>
      </c>
      <c r="M1224" s="261" t="s">
        <v>638</v>
      </c>
    </row>
    <row r="1225" spans="1:19">
      <c r="A1225" s="261">
        <v>123248</v>
      </c>
      <c r="B1225" s="261" t="s">
        <v>3448</v>
      </c>
      <c r="C1225" s="261" t="s">
        <v>79</v>
      </c>
      <c r="D1225" s="261" t="s">
        <v>3449</v>
      </c>
      <c r="E1225" s="261" t="s">
        <v>664</v>
      </c>
      <c r="F1225" s="261">
        <v>34492</v>
      </c>
      <c r="G1225" s="261" t="s">
        <v>3761</v>
      </c>
      <c r="H1225" s="261" t="s">
        <v>812</v>
      </c>
      <c r="I1225" s="261" t="s">
        <v>3767</v>
      </c>
      <c r="J1225" s="261" t="s">
        <v>667</v>
      </c>
      <c r="K1225" s="261">
        <v>2014</v>
      </c>
      <c r="L1225" s="261" t="s">
        <v>640</v>
      </c>
      <c r="M1225" s="261" t="s">
        <v>612</v>
      </c>
    </row>
    <row r="1226" spans="1:19">
      <c r="A1226" s="261">
        <v>123249</v>
      </c>
      <c r="B1226" s="261" t="s">
        <v>3450</v>
      </c>
      <c r="C1226" s="261" t="s">
        <v>132</v>
      </c>
      <c r="D1226" s="261" t="s">
        <v>409</v>
      </c>
      <c r="E1226" s="261" t="s">
        <v>663</v>
      </c>
      <c r="F1226" s="261">
        <v>35796</v>
      </c>
      <c r="H1226" s="261" t="s">
        <v>812</v>
      </c>
      <c r="I1226" s="261" t="s">
        <v>3767</v>
      </c>
      <c r="J1226" s="261" t="s">
        <v>667</v>
      </c>
      <c r="K1226" s="261">
        <v>2016</v>
      </c>
      <c r="L1226" s="261" t="s">
        <v>638</v>
      </c>
      <c r="M1226" s="261" t="s">
        <v>612</v>
      </c>
    </row>
    <row r="1227" spans="1:19">
      <c r="A1227" s="261">
        <v>123250</v>
      </c>
      <c r="B1227" s="261" t="s">
        <v>3451</v>
      </c>
      <c r="C1227" s="261" t="s">
        <v>242</v>
      </c>
      <c r="D1227" s="261" t="s">
        <v>3452</v>
      </c>
      <c r="E1227" s="261" t="s">
        <v>664</v>
      </c>
      <c r="F1227" s="261">
        <v>32874</v>
      </c>
      <c r="H1227" s="261" t="s">
        <v>812</v>
      </c>
      <c r="I1227" s="261" t="s">
        <v>3767</v>
      </c>
      <c r="J1227" s="261" t="s">
        <v>639</v>
      </c>
      <c r="K1227" s="261">
        <v>2009</v>
      </c>
      <c r="L1227" s="261" t="s">
        <v>638</v>
      </c>
      <c r="M1227" s="261" t="s">
        <v>612</v>
      </c>
    </row>
    <row r="1228" spans="1:19">
      <c r="A1228" s="261">
        <v>123251</v>
      </c>
      <c r="B1228" s="261" t="s">
        <v>3453</v>
      </c>
      <c r="C1228" s="261" t="s">
        <v>84</v>
      </c>
      <c r="D1228" s="261" t="s">
        <v>3033</v>
      </c>
      <c r="E1228" s="261" t="s">
        <v>664</v>
      </c>
      <c r="F1228" s="261">
        <v>35172</v>
      </c>
      <c r="G1228" s="261" t="s">
        <v>762</v>
      </c>
      <c r="H1228" s="261" t="s">
        <v>812</v>
      </c>
      <c r="I1228" s="261" t="s">
        <v>3767</v>
      </c>
      <c r="J1228" s="261" t="s">
        <v>667</v>
      </c>
      <c r="K1228" s="261">
        <v>2014</v>
      </c>
      <c r="L1228" s="261" t="s">
        <v>640</v>
      </c>
      <c r="M1228" s="261" t="s">
        <v>612</v>
      </c>
    </row>
    <row r="1229" spans="1:19">
      <c r="A1229" s="261">
        <v>123252</v>
      </c>
      <c r="B1229" s="261" t="s">
        <v>3454</v>
      </c>
      <c r="C1229" s="261" t="s">
        <v>3455</v>
      </c>
      <c r="D1229" s="261" t="s">
        <v>941</v>
      </c>
      <c r="E1229" s="261" t="s">
        <v>664</v>
      </c>
      <c r="F1229" s="261">
        <v>33246</v>
      </c>
      <c r="G1229" s="261" t="s">
        <v>750</v>
      </c>
      <c r="H1229" s="261" t="s">
        <v>665</v>
      </c>
      <c r="I1229" s="261" t="s">
        <v>3767</v>
      </c>
      <c r="J1229" s="261" t="s">
        <v>639</v>
      </c>
      <c r="K1229" s="261">
        <v>2010</v>
      </c>
      <c r="L1229" s="261" t="s">
        <v>640</v>
      </c>
      <c r="M1229" s="261" t="s">
        <v>640</v>
      </c>
    </row>
    <row r="1230" spans="1:19">
      <c r="A1230" s="261">
        <v>123253</v>
      </c>
      <c r="B1230" s="261" t="s">
        <v>3456</v>
      </c>
      <c r="C1230" s="261" t="s">
        <v>3457</v>
      </c>
      <c r="D1230" s="261" t="s">
        <v>274</v>
      </c>
      <c r="E1230" s="261" t="s">
        <v>664</v>
      </c>
      <c r="F1230" s="261">
        <v>33970</v>
      </c>
      <c r="H1230" s="261" t="s">
        <v>665</v>
      </c>
      <c r="I1230" s="261" t="s">
        <v>3767</v>
      </c>
      <c r="J1230" s="261" t="s">
        <v>639</v>
      </c>
      <c r="K1230" s="261">
        <v>2011</v>
      </c>
      <c r="L1230" s="261" t="s">
        <v>640</v>
      </c>
      <c r="M1230" s="261" t="s">
        <v>640</v>
      </c>
    </row>
    <row r="1231" spans="1:19">
      <c r="A1231" s="261">
        <v>123254</v>
      </c>
      <c r="B1231" s="261" t="s">
        <v>3458</v>
      </c>
      <c r="C1231" s="261" t="s">
        <v>132</v>
      </c>
      <c r="D1231" s="261" t="s">
        <v>3459</v>
      </c>
      <c r="E1231" s="261" t="s">
        <v>664</v>
      </c>
      <c r="F1231" s="261">
        <v>34335</v>
      </c>
      <c r="G1231" s="261" t="s">
        <v>3762</v>
      </c>
      <c r="H1231" s="261" t="s">
        <v>665</v>
      </c>
      <c r="I1231" s="261" t="s">
        <v>3767</v>
      </c>
      <c r="J1231" s="261" t="s">
        <v>667</v>
      </c>
      <c r="K1231" s="261">
        <v>2012</v>
      </c>
      <c r="L1231" s="261" t="s">
        <v>662</v>
      </c>
      <c r="M1231" s="261" t="s">
        <v>662</v>
      </c>
    </row>
    <row r="1232" spans="1:19">
      <c r="A1232" s="261">
        <v>123255</v>
      </c>
      <c r="B1232" s="261" t="s">
        <v>3460</v>
      </c>
      <c r="C1232" s="261" t="s">
        <v>250</v>
      </c>
      <c r="D1232" s="261" t="s">
        <v>364</v>
      </c>
      <c r="E1232" s="261" t="s">
        <v>664</v>
      </c>
      <c r="F1232" s="261">
        <v>32874</v>
      </c>
      <c r="H1232" s="261" t="s">
        <v>665</v>
      </c>
      <c r="I1232" s="261" t="s">
        <v>3767</v>
      </c>
      <c r="J1232" s="261" t="s">
        <v>667</v>
      </c>
      <c r="K1232" s="261">
        <v>2009</v>
      </c>
      <c r="L1232" s="261" t="s">
        <v>638</v>
      </c>
      <c r="M1232" s="261" t="s">
        <v>638</v>
      </c>
    </row>
    <row r="1233" spans="1:13">
      <c r="A1233" s="261">
        <v>123256</v>
      </c>
      <c r="B1233" s="261" t="s">
        <v>3461</v>
      </c>
      <c r="C1233" s="261" t="s">
        <v>2433</v>
      </c>
      <c r="D1233" s="261" t="s">
        <v>363</v>
      </c>
      <c r="E1233" s="261" t="s">
        <v>664</v>
      </c>
      <c r="F1233" s="261">
        <v>34700</v>
      </c>
      <c r="H1233" s="261" t="s">
        <v>665</v>
      </c>
      <c r="I1233" s="261" t="s">
        <v>3767</v>
      </c>
      <c r="J1233" s="261" t="s">
        <v>639</v>
      </c>
      <c r="K1233" s="261">
        <v>2013</v>
      </c>
      <c r="L1233" s="261" t="s">
        <v>640</v>
      </c>
      <c r="M1233" s="261" t="s">
        <v>648</v>
      </c>
    </row>
    <row r="1234" spans="1:13">
      <c r="A1234" s="261">
        <v>123257</v>
      </c>
      <c r="B1234" s="261" t="s">
        <v>3462</v>
      </c>
      <c r="C1234" s="261" t="s">
        <v>3463</v>
      </c>
      <c r="D1234" s="261" t="s">
        <v>3464</v>
      </c>
      <c r="E1234" s="261" t="s">
        <v>664</v>
      </c>
      <c r="F1234" s="261">
        <v>36281</v>
      </c>
      <c r="G1234" s="261" t="s">
        <v>638</v>
      </c>
      <c r="H1234" s="261" t="s">
        <v>812</v>
      </c>
      <c r="I1234" s="261" t="s">
        <v>3767</v>
      </c>
      <c r="J1234" s="261" t="s">
        <v>639</v>
      </c>
      <c r="K1234" s="261">
        <v>2017</v>
      </c>
      <c r="L1234" s="261" t="s">
        <v>638</v>
      </c>
      <c r="M1234" s="261" t="s">
        <v>612</v>
      </c>
    </row>
    <row r="1235" spans="1:13">
      <c r="A1235" s="261">
        <v>123258</v>
      </c>
      <c r="B1235" s="261" t="s">
        <v>3465</v>
      </c>
      <c r="C1235" s="261" t="s">
        <v>112</v>
      </c>
      <c r="D1235" s="261" t="s">
        <v>3466</v>
      </c>
      <c r="E1235" s="261" t="s">
        <v>664</v>
      </c>
      <c r="H1235" s="261" t="s">
        <v>665</v>
      </c>
      <c r="I1235" s="261" t="s">
        <v>3767</v>
      </c>
      <c r="J1235" s="261" t="s">
        <v>639</v>
      </c>
      <c r="K1235" s="261">
        <v>2003</v>
      </c>
      <c r="L1235" s="261" t="s">
        <v>657</v>
      </c>
      <c r="M1235" s="261" t="s">
        <v>657</v>
      </c>
    </row>
    <row r="1236" spans="1:13">
      <c r="A1236" s="261">
        <v>123259</v>
      </c>
      <c r="B1236" s="261" t="s">
        <v>3467</v>
      </c>
      <c r="C1236" s="261" t="s">
        <v>945</v>
      </c>
      <c r="D1236" s="261" t="s">
        <v>384</v>
      </c>
      <c r="E1236" s="261" t="s">
        <v>664</v>
      </c>
      <c r="F1236" s="261">
        <v>33053</v>
      </c>
      <c r="G1236" s="261" t="s">
        <v>734</v>
      </c>
      <c r="H1236" s="261" t="s">
        <v>665</v>
      </c>
      <c r="I1236" s="261" t="s">
        <v>3767</v>
      </c>
      <c r="J1236" s="261" t="s">
        <v>667</v>
      </c>
      <c r="K1236" s="261">
        <v>2008</v>
      </c>
      <c r="L1236" s="261" t="s">
        <v>640</v>
      </c>
      <c r="M1236" s="261" t="s">
        <v>640</v>
      </c>
    </row>
    <row r="1237" spans="1:13">
      <c r="A1237" s="261">
        <v>123260</v>
      </c>
      <c r="B1237" s="261" t="s">
        <v>3468</v>
      </c>
      <c r="C1237" s="261" t="s">
        <v>3469</v>
      </c>
      <c r="D1237" s="261" t="s">
        <v>866</v>
      </c>
      <c r="E1237" s="261" t="s">
        <v>664</v>
      </c>
      <c r="F1237" s="261">
        <v>33970</v>
      </c>
      <c r="H1237" s="261" t="s">
        <v>665</v>
      </c>
      <c r="I1237" s="261" t="s">
        <v>3767</v>
      </c>
      <c r="J1237" s="261" t="s">
        <v>639</v>
      </c>
      <c r="K1237" s="261">
        <v>2012</v>
      </c>
      <c r="L1237" s="261" t="s">
        <v>652</v>
      </c>
      <c r="M1237" s="261" t="s">
        <v>652</v>
      </c>
    </row>
    <row r="1238" spans="1:13">
      <c r="A1238" s="261">
        <v>123261</v>
      </c>
      <c r="B1238" s="261" t="s">
        <v>3470</v>
      </c>
      <c r="C1238" s="261" t="s">
        <v>149</v>
      </c>
      <c r="D1238" s="261" t="s">
        <v>398</v>
      </c>
      <c r="E1238" s="261" t="s">
        <v>663</v>
      </c>
      <c r="F1238" s="261">
        <v>35462</v>
      </c>
      <c r="G1238" s="261" t="s">
        <v>638</v>
      </c>
      <c r="H1238" s="261" t="s">
        <v>665</v>
      </c>
      <c r="I1238" s="261" t="s">
        <v>3767</v>
      </c>
      <c r="J1238" s="261" t="s">
        <v>639</v>
      </c>
      <c r="K1238" s="261">
        <v>2015</v>
      </c>
      <c r="L1238" s="261" t="s">
        <v>658</v>
      </c>
      <c r="M1238" s="261" t="s">
        <v>658</v>
      </c>
    </row>
    <row r="1239" spans="1:13">
      <c r="A1239" s="261">
        <v>123262</v>
      </c>
      <c r="B1239" s="261" t="s">
        <v>3471</v>
      </c>
      <c r="C1239" s="261" t="s">
        <v>113</v>
      </c>
      <c r="D1239" s="261" t="s">
        <v>423</v>
      </c>
      <c r="E1239" s="261" t="s">
        <v>664</v>
      </c>
      <c r="F1239" s="261">
        <v>35150</v>
      </c>
      <c r="G1239" s="261" t="s">
        <v>638</v>
      </c>
      <c r="H1239" s="261" t="s">
        <v>665</v>
      </c>
      <c r="I1239" s="261" t="s">
        <v>3767</v>
      </c>
      <c r="J1239" s="261" t="s">
        <v>667</v>
      </c>
      <c r="K1239" s="261">
        <v>2014</v>
      </c>
      <c r="L1239" s="261" t="s">
        <v>658</v>
      </c>
      <c r="M1239" s="261" t="s">
        <v>658</v>
      </c>
    </row>
    <row r="1240" spans="1:13">
      <c r="A1240" s="261">
        <v>123263</v>
      </c>
      <c r="B1240" s="261" t="s">
        <v>3472</v>
      </c>
      <c r="C1240" s="261" t="s">
        <v>2921</v>
      </c>
      <c r="D1240" s="261" t="s">
        <v>3473</v>
      </c>
      <c r="E1240" s="261" t="s">
        <v>664</v>
      </c>
      <c r="F1240" s="261">
        <v>31241</v>
      </c>
      <c r="G1240" s="261" t="s">
        <v>657</v>
      </c>
      <c r="H1240" s="261" t="s">
        <v>665</v>
      </c>
      <c r="I1240" s="261" t="s">
        <v>3767</v>
      </c>
      <c r="J1240" s="261" t="s">
        <v>639</v>
      </c>
      <c r="K1240" s="261">
        <v>2003</v>
      </c>
      <c r="L1240" s="261" t="s">
        <v>657</v>
      </c>
      <c r="M1240" s="261" t="s">
        <v>657</v>
      </c>
    </row>
    <row r="1241" spans="1:13">
      <c r="A1241" s="261">
        <v>123264</v>
      </c>
      <c r="B1241" s="261" t="s">
        <v>3474</v>
      </c>
      <c r="C1241" s="261" t="s">
        <v>273</v>
      </c>
      <c r="D1241" s="261" t="s">
        <v>3475</v>
      </c>
      <c r="E1241" s="261" t="s">
        <v>664</v>
      </c>
      <c r="F1241" s="261">
        <v>34734</v>
      </c>
      <c r="G1241" s="261" t="s">
        <v>638</v>
      </c>
      <c r="H1241" s="261" t="s">
        <v>665</v>
      </c>
      <c r="I1241" s="261" t="s">
        <v>3767</v>
      </c>
      <c r="J1241" s="261" t="s">
        <v>639</v>
      </c>
      <c r="K1241" s="261">
        <v>2013</v>
      </c>
      <c r="L1241" s="261" t="s">
        <v>638</v>
      </c>
      <c r="M1241" s="261" t="s">
        <v>638</v>
      </c>
    </row>
    <row r="1242" spans="1:13">
      <c r="A1242" s="261">
        <v>123265</v>
      </c>
      <c r="B1242" s="261" t="s">
        <v>3476</v>
      </c>
      <c r="C1242" s="261" t="s">
        <v>901</v>
      </c>
      <c r="D1242" s="261" t="s">
        <v>411</v>
      </c>
      <c r="E1242" s="261" t="s">
        <v>664</v>
      </c>
      <c r="F1242" s="261">
        <v>33604</v>
      </c>
      <c r="H1242" s="261" t="s">
        <v>665</v>
      </c>
      <c r="I1242" s="261" t="s">
        <v>3767</v>
      </c>
      <c r="J1242" s="261" t="s">
        <v>667</v>
      </c>
      <c r="K1242" s="261">
        <v>2010</v>
      </c>
      <c r="L1242" s="261" t="s">
        <v>658</v>
      </c>
      <c r="M1242" s="261" t="s">
        <v>658</v>
      </c>
    </row>
    <row r="1243" spans="1:13">
      <c r="A1243" s="261">
        <v>123266</v>
      </c>
      <c r="B1243" s="261" t="s">
        <v>3477</v>
      </c>
      <c r="C1243" s="261" t="s">
        <v>3478</v>
      </c>
      <c r="D1243" s="261" t="s">
        <v>2753</v>
      </c>
      <c r="E1243" s="261" t="s">
        <v>664</v>
      </c>
      <c r="F1243" s="261">
        <v>35663</v>
      </c>
      <c r="G1243" s="261" t="s">
        <v>638</v>
      </c>
      <c r="H1243" s="261" t="s">
        <v>665</v>
      </c>
      <c r="I1243" s="261" t="s">
        <v>3767</v>
      </c>
      <c r="J1243" s="261" t="s">
        <v>667</v>
      </c>
      <c r="K1243" s="261">
        <v>2015</v>
      </c>
      <c r="L1243" s="261" t="s">
        <v>640</v>
      </c>
      <c r="M1243" s="261" t="s">
        <v>650</v>
      </c>
    </row>
    <row r="1244" spans="1:13">
      <c r="A1244" s="261">
        <v>123267</v>
      </c>
      <c r="B1244" s="261" t="s">
        <v>3479</v>
      </c>
      <c r="C1244" s="261" t="s">
        <v>3480</v>
      </c>
      <c r="D1244" s="261" t="s">
        <v>447</v>
      </c>
      <c r="E1244" s="261" t="s">
        <v>664</v>
      </c>
      <c r="F1244" s="261">
        <v>34700</v>
      </c>
      <c r="H1244" s="261" t="s">
        <v>665</v>
      </c>
      <c r="I1244" s="261" t="s">
        <v>3767</v>
      </c>
      <c r="J1244" s="261" t="s">
        <v>667</v>
      </c>
      <c r="K1244" s="261">
        <v>2013</v>
      </c>
      <c r="L1244" s="261" t="s">
        <v>648</v>
      </c>
      <c r="M1244" s="261" t="s">
        <v>648</v>
      </c>
    </row>
    <row r="1245" spans="1:13">
      <c r="A1245" s="261">
        <v>123268</v>
      </c>
      <c r="B1245" s="261" t="s">
        <v>3481</v>
      </c>
      <c r="C1245" s="261" t="s">
        <v>79</v>
      </c>
      <c r="D1245" s="261" t="s">
        <v>3482</v>
      </c>
      <c r="E1245" s="261" t="s">
        <v>664</v>
      </c>
      <c r="F1245" s="261">
        <v>36161</v>
      </c>
      <c r="G1245" s="261" t="s">
        <v>661</v>
      </c>
      <c r="H1245" s="261" t="s">
        <v>665</v>
      </c>
      <c r="I1245" s="261" t="s">
        <v>3767</v>
      </c>
      <c r="J1245" s="261" t="s">
        <v>639</v>
      </c>
      <c r="K1245" s="261">
        <v>2017</v>
      </c>
      <c r="L1245" s="261" t="s">
        <v>640</v>
      </c>
      <c r="M1245" s="261" t="s">
        <v>661</v>
      </c>
    </row>
    <row r="1246" spans="1:13">
      <c r="A1246" s="261">
        <v>123269</v>
      </c>
      <c r="B1246" s="261" t="s">
        <v>3483</v>
      </c>
      <c r="C1246" s="261" t="s">
        <v>193</v>
      </c>
      <c r="D1246" s="261" t="s">
        <v>3484</v>
      </c>
      <c r="E1246" s="261" t="s">
        <v>664</v>
      </c>
      <c r="F1246" s="261">
        <v>33604</v>
      </c>
      <c r="H1246" s="261" t="s">
        <v>665</v>
      </c>
      <c r="I1246" s="261" t="s">
        <v>3767</v>
      </c>
      <c r="J1246" s="261" t="s">
        <v>639</v>
      </c>
      <c r="K1246" s="261">
        <v>2011</v>
      </c>
      <c r="L1246" s="261" t="s">
        <v>659</v>
      </c>
      <c r="M1246" s="261" t="s">
        <v>659</v>
      </c>
    </row>
    <row r="1247" spans="1:13">
      <c r="A1247" s="261">
        <v>123270</v>
      </c>
      <c r="B1247" s="261" t="s">
        <v>3485</v>
      </c>
      <c r="C1247" s="261" t="s">
        <v>1336</v>
      </c>
      <c r="D1247" s="261" t="s">
        <v>3366</v>
      </c>
      <c r="E1247" s="261" t="s">
        <v>664</v>
      </c>
      <c r="F1247" s="261">
        <v>32458</v>
      </c>
      <c r="G1247" s="261" t="s">
        <v>3763</v>
      </c>
      <c r="H1247" s="261" t="s">
        <v>665</v>
      </c>
      <c r="I1247" s="261" t="s">
        <v>3767</v>
      </c>
      <c r="J1247" s="261" t="s">
        <v>667</v>
      </c>
      <c r="K1247" s="261">
        <v>2007</v>
      </c>
      <c r="L1247" s="261" t="s">
        <v>661</v>
      </c>
      <c r="M1247" s="261" t="s">
        <v>661</v>
      </c>
    </row>
    <row r="1248" spans="1:13">
      <c r="A1248" s="261">
        <v>123271</v>
      </c>
      <c r="B1248" s="261" t="s">
        <v>3486</v>
      </c>
      <c r="C1248" s="261" t="s">
        <v>92</v>
      </c>
      <c r="D1248" s="261" t="s">
        <v>341</v>
      </c>
      <c r="E1248" s="261" t="s">
        <v>663</v>
      </c>
      <c r="F1248" s="261">
        <v>35796</v>
      </c>
      <c r="H1248" s="261" t="s">
        <v>665</v>
      </c>
      <c r="I1248" s="261" t="s">
        <v>3767</v>
      </c>
      <c r="J1248" s="261" t="s">
        <v>667</v>
      </c>
      <c r="K1248" s="261">
        <v>2016</v>
      </c>
      <c r="L1248" s="261" t="s">
        <v>640</v>
      </c>
      <c r="M1248" s="261" t="s">
        <v>640</v>
      </c>
    </row>
    <row r="1249" spans="1:13">
      <c r="A1249" s="261">
        <v>123272</v>
      </c>
      <c r="B1249" s="261" t="s">
        <v>3487</v>
      </c>
      <c r="C1249" s="261" t="s">
        <v>113</v>
      </c>
      <c r="D1249" s="261" t="s">
        <v>473</v>
      </c>
      <c r="E1249" s="261" t="s">
        <v>663</v>
      </c>
      <c r="F1249" s="261">
        <v>34700</v>
      </c>
      <c r="H1249" s="261" t="s">
        <v>812</v>
      </c>
      <c r="I1249" s="261" t="s">
        <v>3767</v>
      </c>
      <c r="J1249" s="261" t="s">
        <v>667</v>
      </c>
      <c r="K1249" s="261">
        <v>2014</v>
      </c>
      <c r="L1249" s="261" t="s">
        <v>640</v>
      </c>
      <c r="M1249" s="261" t="s">
        <v>612</v>
      </c>
    </row>
    <row r="1250" spans="1:13">
      <c r="A1250" s="261">
        <v>123273</v>
      </c>
      <c r="B1250" s="261" t="s">
        <v>3488</v>
      </c>
      <c r="C1250" s="261" t="s">
        <v>1080</v>
      </c>
      <c r="D1250" s="261" t="s">
        <v>3489</v>
      </c>
      <c r="E1250" s="261" t="s">
        <v>663</v>
      </c>
      <c r="F1250" s="261">
        <v>35431</v>
      </c>
      <c r="H1250" s="261" t="s">
        <v>665</v>
      </c>
      <c r="I1250" s="261" t="s">
        <v>3767</v>
      </c>
      <c r="J1250" s="261" t="s">
        <v>667</v>
      </c>
      <c r="K1250" s="261">
        <v>2014</v>
      </c>
      <c r="L1250" s="261" t="s">
        <v>658</v>
      </c>
      <c r="M1250" s="261" t="s">
        <v>648</v>
      </c>
    </row>
    <row r="1251" spans="1:13">
      <c r="A1251" s="261">
        <v>123274</v>
      </c>
      <c r="B1251" s="261" t="s">
        <v>3490</v>
      </c>
      <c r="C1251" s="261" t="s">
        <v>167</v>
      </c>
      <c r="D1251" s="261" t="s">
        <v>348</v>
      </c>
      <c r="E1251" s="261" t="s">
        <v>664</v>
      </c>
      <c r="F1251" s="261">
        <v>32509</v>
      </c>
      <c r="H1251" s="261" t="s">
        <v>665</v>
      </c>
      <c r="I1251" s="261" t="s">
        <v>3767</v>
      </c>
      <c r="J1251" s="261" t="s">
        <v>667</v>
      </c>
      <c r="K1251" s="261">
        <v>2018</v>
      </c>
      <c r="L1251" s="261" t="s">
        <v>638</v>
      </c>
      <c r="M1251" s="261" t="s">
        <v>638</v>
      </c>
    </row>
    <row r="1252" spans="1:13">
      <c r="A1252" s="261">
        <v>123275</v>
      </c>
      <c r="B1252" s="261" t="s">
        <v>2240</v>
      </c>
      <c r="C1252" s="261" t="s">
        <v>924</v>
      </c>
      <c r="D1252" s="261" t="s">
        <v>872</v>
      </c>
      <c r="E1252" s="261" t="s">
        <v>664</v>
      </c>
      <c r="F1252" s="261">
        <v>34560</v>
      </c>
      <c r="G1252" s="261" t="s">
        <v>638</v>
      </c>
      <c r="H1252" s="261" t="s">
        <v>665</v>
      </c>
      <c r="I1252" s="261" t="s">
        <v>3767</v>
      </c>
      <c r="J1252" s="261" t="s">
        <v>639</v>
      </c>
      <c r="K1252" s="261">
        <v>2012</v>
      </c>
      <c r="L1252" s="261" t="s">
        <v>638</v>
      </c>
      <c r="M1252" s="261" t="s">
        <v>650</v>
      </c>
    </row>
    <row r="1253" spans="1:13">
      <c r="A1253" s="261">
        <v>123276</v>
      </c>
      <c r="B1253" s="261" t="s">
        <v>2241</v>
      </c>
      <c r="C1253" s="261" t="s">
        <v>85</v>
      </c>
      <c r="D1253" s="261" t="s">
        <v>2242</v>
      </c>
      <c r="E1253" s="261" t="s">
        <v>664</v>
      </c>
      <c r="F1253" s="261">
        <v>27592</v>
      </c>
      <c r="G1253" s="261" t="s">
        <v>650</v>
      </c>
      <c r="H1253" s="261" t="s">
        <v>665</v>
      </c>
      <c r="I1253" s="261" t="s">
        <v>3767</v>
      </c>
      <c r="J1253" s="261" t="s">
        <v>814</v>
      </c>
      <c r="K1253" s="261">
        <v>1995</v>
      </c>
      <c r="L1253" s="261" t="s">
        <v>650</v>
      </c>
      <c r="M1253" s="261" t="s">
        <v>650</v>
      </c>
    </row>
    <row r="1254" spans="1:13">
      <c r="A1254" s="261">
        <v>123277</v>
      </c>
      <c r="B1254" s="261" t="s">
        <v>2243</v>
      </c>
      <c r="C1254" s="261" t="s">
        <v>1931</v>
      </c>
      <c r="D1254" s="261" t="s">
        <v>381</v>
      </c>
      <c r="E1254" s="261" t="s">
        <v>664</v>
      </c>
      <c r="F1254" s="261">
        <v>34766</v>
      </c>
      <c r="G1254" s="261" t="s">
        <v>3542</v>
      </c>
      <c r="H1254" s="261" t="s">
        <v>665</v>
      </c>
      <c r="I1254" s="261" t="s">
        <v>3767</v>
      </c>
      <c r="J1254" s="261" t="s">
        <v>667</v>
      </c>
      <c r="K1254" s="261">
        <v>2013</v>
      </c>
      <c r="L1254" s="261" t="s">
        <v>658</v>
      </c>
      <c r="M1254" s="261" t="s">
        <v>658</v>
      </c>
    </row>
    <row r="1255" spans="1:13">
      <c r="A1255" s="261">
        <v>123278</v>
      </c>
      <c r="B1255" s="261" t="s">
        <v>2244</v>
      </c>
      <c r="C1255" s="261" t="s">
        <v>170</v>
      </c>
      <c r="D1255" s="261" t="s">
        <v>883</v>
      </c>
      <c r="E1255" s="261" t="s">
        <v>664</v>
      </c>
      <c r="F1255" s="261">
        <v>35134</v>
      </c>
      <c r="G1255" s="261" t="s">
        <v>3688</v>
      </c>
      <c r="H1255" s="261" t="s">
        <v>665</v>
      </c>
      <c r="I1255" s="261" t="s">
        <v>3767</v>
      </c>
      <c r="J1255" s="261" t="s">
        <v>667</v>
      </c>
      <c r="K1255" s="261">
        <v>2014</v>
      </c>
      <c r="L1255" s="261" t="s">
        <v>652</v>
      </c>
      <c r="M1255" s="261" t="s">
        <v>652</v>
      </c>
    </row>
    <row r="1256" spans="1:13">
      <c r="A1256" s="261">
        <v>123279</v>
      </c>
      <c r="B1256" s="261" t="s">
        <v>2245</v>
      </c>
      <c r="C1256" s="261" t="s">
        <v>183</v>
      </c>
      <c r="D1256" s="261" t="s">
        <v>464</v>
      </c>
      <c r="E1256" s="261" t="s">
        <v>664</v>
      </c>
      <c r="F1256" s="261">
        <v>33489</v>
      </c>
      <c r="G1256" s="261" t="s">
        <v>638</v>
      </c>
      <c r="H1256" s="261" t="s">
        <v>665</v>
      </c>
      <c r="I1256" s="261" t="s">
        <v>3767</v>
      </c>
      <c r="J1256" s="261" t="s">
        <v>639</v>
      </c>
      <c r="K1256" s="261">
        <v>2009</v>
      </c>
      <c r="L1256" s="261" t="s">
        <v>638</v>
      </c>
      <c r="M1256" s="261" t="s">
        <v>638</v>
      </c>
    </row>
    <row r="1257" spans="1:13">
      <c r="A1257" s="261">
        <v>123280</v>
      </c>
      <c r="B1257" s="261" t="s">
        <v>2246</v>
      </c>
      <c r="C1257" s="261" t="s">
        <v>2247</v>
      </c>
      <c r="D1257" s="261" t="s">
        <v>884</v>
      </c>
      <c r="E1257" s="261" t="s">
        <v>664</v>
      </c>
      <c r="F1257" s="261">
        <v>32331</v>
      </c>
      <c r="G1257" s="261" t="s">
        <v>638</v>
      </c>
      <c r="H1257" s="261" t="s">
        <v>665</v>
      </c>
      <c r="I1257" s="261" t="s">
        <v>3767</v>
      </c>
      <c r="J1257" s="261" t="s">
        <v>667</v>
      </c>
      <c r="K1257" s="261">
        <v>2013</v>
      </c>
      <c r="L1257" s="261" t="s">
        <v>638</v>
      </c>
      <c r="M1257" s="261" t="s">
        <v>659</v>
      </c>
    </row>
    <row r="1258" spans="1:13">
      <c r="A1258" s="261">
        <v>123281</v>
      </c>
      <c r="B1258" s="261" t="s">
        <v>2248</v>
      </c>
      <c r="C1258" s="261" t="s">
        <v>1692</v>
      </c>
      <c r="D1258" s="261" t="s">
        <v>2249</v>
      </c>
      <c r="E1258" s="261" t="s">
        <v>664</v>
      </c>
      <c r="F1258" s="261" t="s">
        <v>3689</v>
      </c>
      <c r="G1258" s="261" t="s">
        <v>3690</v>
      </c>
      <c r="H1258" s="261" t="s">
        <v>665</v>
      </c>
      <c r="I1258" s="261" t="s">
        <v>3767</v>
      </c>
      <c r="J1258" s="261" t="s">
        <v>639</v>
      </c>
      <c r="K1258" s="261">
        <v>2016</v>
      </c>
      <c r="L1258" s="261" t="s">
        <v>650</v>
      </c>
      <c r="M1258" s="261" t="s">
        <v>638</v>
      </c>
    </row>
    <row r="1259" spans="1:13">
      <c r="A1259" s="261">
        <v>123282</v>
      </c>
      <c r="B1259" s="261" t="s">
        <v>2250</v>
      </c>
      <c r="C1259" s="261" t="s">
        <v>208</v>
      </c>
      <c r="D1259" s="261" t="s">
        <v>2251</v>
      </c>
      <c r="E1259" s="261" t="s">
        <v>664</v>
      </c>
      <c r="F1259" s="261">
        <v>32832</v>
      </c>
      <c r="G1259" s="261" t="s">
        <v>3691</v>
      </c>
      <c r="H1259" s="261" t="s">
        <v>665</v>
      </c>
      <c r="I1259" s="261" t="s">
        <v>3767</v>
      </c>
      <c r="J1259" s="261" t="s">
        <v>667</v>
      </c>
      <c r="K1259" s="261">
        <v>2009</v>
      </c>
      <c r="L1259" s="261" t="s">
        <v>648</v>
      </c>
      <c r="M1259" s="261" t="s">
        <v>648</v>
      </c>
    </row>
    <row r="1260" spans="1:13">
      <c r="A1260" s="261">
        <v>123306</v>
      </c>
      <c r="B1260" s="261" t="s">
        <v>3491</v>
      </c>
      <c r="C1260" s="261" t="s">
        <v>86</v>
      </c>
      <c r="D1260" s="261" t="s">
        <v>364</v>
      </c>
      <c r="E1260" s="261" t="s">
        <v>663</v>
      </c>
      <c r="F1260" s="261">
        <v>33355</v>
      </c>
      <c r="G1260" s="261" t="s">
        <v>741</v>
      </c>
      <c r="H1260" s="261" t="s">
        <v>665</v>
      </c>
      <c r="I1260" s="261" t="s">
        <v>3767</v>
      </c>
      <c r="J1260" s="261" t="s">
        <v>639</v>
      </c>
      <c r="K1260" s="261">
        <v>2009</v>
      </c>
      <c r="L1260" s="261" t="s">
        <v>650</v>
      </c>
      <c r="M1260" s="261" t="s">
        <v>650</v>
      </c>
    </row>
    <row r="1261" spans="1:13">
      <c r="A1261" s="261">
        <v>123310</v>
      </c>
      <c r="B1261" s="261" t="s">
        <v>3492</v>
      </c>
      <c r="C1261" s="261" t="s">
        <v>219</v>
      </c>
      <c r="D1261" s="261" t="s">
        <v>3493</v>
      </c>
      <c r="E1261" s="261" t="s">
        <v>664</v>
      </c>
      <c r="F1261" s="261">
        <v>36018</v>
      </c>
      <c r="G1261" s="261" t="s">
        <v>698</v>
      </c>
      <c r="H1261" s="261" t="s">
        <v>665</v>
      </c>
      <c r="I1261" s="261" t="s">
        <v>3767</v>
      </c>
      <c r="J1261" s="261" t="s">
        <v>639</v>
      </c>
      <c r="K1261" s="261">
        <v>2016</v>
      </c>
      <c r="L1261" s="261" t="s">
        <v>813</v>
      </c>
      <c r="M1261" s="261" t="s">
        <v>640</v>
      </c>
    </row>
    <row r="1262" spans="1:13">
      <c r="A1262" s="261">
        <v>123311</v>
      </c>
      <c r="B1262" s="261" t="s">
        <v>3494</v>
      </c>
      <c r="C1262" s="261" t="s">
        <v>80</v>
      </c>
      <c r="D1262" s="261" t="s">
        <v>375</v>
      </c>
      <c r="E1262" s="261" t="s">
        <v>664</v>
      </c>
      <c r="F1262" s="261">
        <v>36470</v>
      </c>
      <c r="G1262" s="261" t="s">
        <v>709</v>
      </c>
      <c r="H1262" s="261" t="s">
        <v>665</v>
      </c>
      <c r="I1262" s="261" t="s">
        <v>3767</v>
      </c>
      <c r="J1262" s="261" t="s">
        <v>639</v>
      </c>
      <c r="K1262" s="261">
        <v>2017</v>
      </c>
      <c r="L1262" s="261" t="s">
        <v>638</v>
      </c>
      <c r="M1262" s="261" t="s">
        <v>640</v>
      </c>
    </row>
    <row r="1263" spans="1:13">
      <c r="A1263" s="261">
        <v>123312</v>
      </c>
      <c r="B1263" s="261" t="s">
        <v>2252</v>
      </c>
      <c r="C1263" s="261" t="s">
        <v>186</v>
      </c>
      <c r="D1263" s="261" t="s">
        <v>456</v>
      </c>
      <c r="E1263" s="261" t="s">
        <v>663</v>
      </c>
      <c r="F1263" s="261">
        <v>31857</v>
      </c>
      <c r="G1263" s="261" t="s">
        <v>638</v>
      </c>
      <c r="H1263" s="261" t="s">
        <v>665</v>
      </c>
      <c r="I1263" s="261" t="s">
        <v>3767</v>
      </c>
      <c r="J1263" s="261" t="s">
        <v>639</v>
      </c>
      <c r="K1263" s="261">
        <v>2006</v>
      </c>
      <c r="L1263" s="261" t="s">
        <v>638</v>
      </c>
      <c r="M1263" s="261" t="s">
        <v>658</v>
      </c>
    </row>
    <row r="1264" spans="1:13">
      <c r="A1264" s="261">
        <v>123313</v>
      </c>
      <c r="B1264" s="261" t="s">
        <v>3495</v>
      </c>
      <c r="C1264" s="261" t="s">
        <v>196</v>
      </c>
      <c r="D1264" s="261" t="s">
        <v>930</v>
      </c>
      <c r="E1264" s="261" t="s">
        <v>663</v>
      </c>
      <c r="F1264" s="261">
        <v>30156</v>
      </c>
      <c r="G1264" s="261" t="s">
        <v>638</v>
      </c>
      <c r="H1264" s="261" t="s">
        <v>665</v>
      </c>
      <c r="I1264" s="261" t="s">
        <v>3767</v>
      </c>
      <c r="J1264" s="261" t="s">
        <v>667</v>
      </c>
      <c r="K1264" s="261">
        <v>2001</v>
      </c>
      <c r="L1264" s="261" t="s">
        <v>638</v>
      </c>
      <c r="M1264" s="261" t="s">
        <v>638</v>
      </c>
    </row>
    <row r="1265" spans="1:20">
      <c r="A1265" s="261">
        <v>123314</v>
      </c>
      <c r="B1265" s="261" t="s">
        <v>3496</v>
      </c>
      <c r="C1265" s="261" t="s">
        <v>3497</v>
      </c>
      <c r="D1265" s="261" t="s">
        <v>345</v>
      </c>
      <c r="E1265" s="261" t="s">
        <v>663</v>
      </c>
      <c r="F1265" s="261">
        <v>34881</v>
      </c>
      <c r="G1265" s="261" t="s">
        <v>638</v>
      </c>
      <c r="H1265" s="261" t="s">
        <v>665</v>
      </c>
      <c r="I1265" s="261" t="s">
        <v>3767</v>
      </c>
      <c r="J1265" s="261" t="s">
        <v>815</v>
      </c>
      <c r="K1265" s="261">
        <v>2013</v>
      </c>
      <c r="L1265" s="261" t="s">
        <v>640</v>
      </c>
      <c r="M1265" s="261" t="s">
        <v>638</v>
      </c>
    </row>
    <row r="1266" spans="1:20">
      <c r="A1266" s="261">
        <v>123315</v>
      </c>
      <c r="B1266" s="261" t="s">
        <v>3498</v>
      </c>
      <c r="C1266" s="261" t="s">
        <v>149</v>
      </c>
      <c r="D1266" s="261" t="s">
        <v>458</v>
      </c>
      <c r="E1266" s="261" t="s">
        <v>664</v>
      </c>
      <c r="F1266" s="261">
        <v>36180</v>
      </c>
      <c r="G1266" s="261" t="s">
        <v>648</v>
      </c>
      <c r="H1266" s="261" t="s">
        <v>665</v>
      </c>
      <c r="I1266" s="261" t="s">
        <v>3767</v>
      </c>
      <c r="J1266" s="261" t="s">
        <v>639</v>
      </c>
      <c r="K1266" s="261">
        <v>2016</v>
      </c>
      <c r="L1266" s="261" t="s">
        <v>660</v>
      </c>
      <c r="M1266" s="261" t="s">
        <v>660</v>
      </c>
      <c r="R1266" s="261">
        <v>859</v>
      </c>
      <c r="S1266" s="261" t="s">
        <v>3828</v>
      </c>
      <c r="T1266" s="261">
        <v>15000</v>
      </c>
    </row>
    <row r="1267" spans="1:20">
      <c r="A1267" s="261">
        <v>123317</v>
      </c>
      <c r="B1267" s="261" t="s">
        <v>3499</v>
      </c>
      <c r="C1267" s="261" t="s">
        <v>140</v>
      </c>
      <c r="D1267" s="261" t="s">
        <v>375</v>
      </c>
      <c r="E1267" s="261" t="s">
        <v>664</v>
      </c>
      <c r="F1267" s="261">
        <v>31440</v>
      </c>
      <c r="G1267" s="261" t="s">
        <v>638</v>
      </c>
      <c r="H1267" s="261" t="s">
        <v>665</v>
      </c>
      <c r="I1267" s="261" t="s">
        <v>3767</v>
      </c>
      <c r="J1267" s="261" t="s">
        <v>667</v>
      </c>
      <c r="K1267" s="261">
        <v>2003</v>
      </c>
      <c r="L1267" s="261" t="s">
        <v>638</v>
      </c>
      <c r="M1267" s="261" t="s">
        <v>638</v>
      </c>
      <c r="R1267" s="261">
        <v>866</v>
      </c>
      <c r="S1267" s="261" t="s">
        <v>3821</v>
      </c>
      <c r="T1267" s="261">
        <v>11000</v>
      </c>
    </row>
    <row r="1268" spans="1:20">
      <c r="A1268" s="261">
        <v>123318</v>
      </c>
      <c r="B1268" s="261" t="s">
        <v>3500</v>
      </c>
      <c r="C1268" s="261" t="s">
        <v>921</v>
      </c>
      <c r="D1268" s="261" t="s">
        <v>3501</v>
      </c>
      <c r="E1268" s="261" t="s">
        <v>664</v>
      </c>
      <c r="H1268" s="261" t="s">
        <v>812</v>
      </c>
      <c r="I1268" s="261" t="s">
        <v>3767</v>
      </c>
      <c r="J1268" s="261" t="s">
        <v>639</v>
      </c>
      <c r="K1268" s="261">
        <v>2014</v>
      </c>
      <c r="L1268" s="261" t="s">
        <v>658</v>
      </c>
      <c r="M1268" s="261" t="s">
        <v>612</v>
      </c>
    </row>
    <row r="1269" spans="1:20">
      <c r="A1269" s="261">
        <v>123320</v>
      </c>
      <c r="B1269" s="261" t="s">
        <v>3502</v>
      </c>
      <c r="C1269" s="261" t="s">
        <v>107</v>
      </c>
      <c r="D1269" s="261" t="s">
        <v>363</v>
      </c>
      <c r="E1269" s="261" t="s">
        <v>664</v>
      </c>
      <c r="F1269" s="261">
        <v>35796</v>
      </c>
      <c r="H1269" s="261" t="s">
        <v>665</v>
      </c>
      <c r="I1269" s="261" t="s">
        <v>3767</v>
      </c>
      <c r="J1269" s="261" t="s">
        <v>639</v>
      </c>
      <c r="K1269" s="261">
        <v>2015</v>
      </c>
      <c r="L1269" s="261" t="s">
        <v>638</v>
      </c>
      <c r="M1269" s="261" t="s">
        <v>638</v>
      </c>
    </row>
    <row r="1270" spans="1:20">
      <c r="A1270" s="261">
        <v>123321</v>
      </c>
      <c r="B1270" s="261" t="s">
        <v>3503</v>
      </c>
      <c r="C1270" s="261" t="s">
        <v>184</v>
      </c>
      <c r="D1270" s="261" t="s">
        <v>3504</v>
      </c>
      <c r="E1270" s="261" t="s">
        <v>664</v>
      </c>
      <c r="F1270" s="261">
        <v>35431</v>
      </c>
      <c r="H1270" s="261" t="s">
        <v>665</v>
      </c>
      <c r="I1270" s="261" t="s">
        <v>3767</v>
      </c>
      <c r="J1270" s="261" t="s">
        <v>639</v>
      </c>
      <c r="K1270" s="261">
        <v>2016</v>
      </c>
      <c r="L1270" s="261" t="s">
        <v>640</v>
      </c>
      <c r="M1270" s="261" t="s">
        <v>652</v>
      </c>
    </row>
    <row r="1271" spans="1:20">
      <c r="A1271" s="261">
        <v>123322</v>
      </c>
      <c r="B1271" s="261" t="s">
        <v>3505</v>
      </c>
      <c r="C1271" s="261" t="s">
        <v>3506</v>
      </c>
      <c r="D1271" s="261" t="s">
        <v>379</v>
      </c>
      <c r="E1271" s="261" t="s">
        <v>664</v>
      </c>
      <c r="F1271" s="261">
        <v>34335</v>
      </c>
      <c r="H1271" s="261" t="s">
        <v>665</v>
      </c>
      <c r="I1271" s="261" t="s">
        <v>3767</v>
      </c>
      <c r="J1271" s="261" t="s">
        <v>639</v>
      </c>
      <c r="K1271" s="261">
        <v>2012</v>
      </c>
      <c r="L1271" s="261" t="s">
        <v>640</v>
      </c>
      <c r="M1271" s="261" t="s">
        <v>640</v>
      </c>
    </row>
    <row r="1272" spans="1:20">
      <c r="A1272" s="261">
        <v>123323</v>
      </c>
      <c r="B1272" s="261" t="s">
        <v>3507</v>
      </c>
      <c r="C1272" s="261" t="s">
        <v>1013</v>
      </c>
      <c r="D1272" s="261" t="s">
        <v>352</v>
      </c>
      <c r="E1272" s="261" t="s">
        <v>663</v>
      </c>
      <c r="F1272" s="261">
        <v>35431</v>
      </c>
      <c r="H1272" s="261" t="s">
        <v>665</v>
      </c>
      <c r="I1272" s="261" t="s">
        <v>3767</v>
      </c>
      <c r="J1272" s="261" t="s">
        <v>639</v>
      </c>
      <c r="K1272" s="261">
        <v>2014</v>
      </c>
      <c r="L1272" s="261" t="s">
        <v>638</v>
      </c>
      <c r="M1272" s="261" t="s">
        <v>652</v>
      </c>
    </row>
    <row r="1273" spans="1:20">
      <c r="A1273" s="261">
        <v>123324</v>
      </c>
      <c r="B1273" s="261" t="s">
        <v>3508</v>
      </c>
      <c r="C1273" s="261" t="s">
        <v>84</v>
      </c>
      <c r="D1273" s="261" t="s">
        <v>350</v>
      </c>
      <c r="E1273" s="261" t="s">
        <v>663</v>
      </c>
      <c r="F1273" s="261">
        <v>35456</v>
      </c>
      <c r="G1273" s="261" t="s">
        <v>698</v>
      </c>
      <c r="H1273" s="261" t="s">
        <v>665</v>
      </c>
      <c r="I1273" s="261" t="s">
        <v>3767</v>
      </c>
      <c r="J1273" s="261" t="s">
        <v>667</v>
      </c>
      <c r="K1273" s="261">
        <v>2014</v>
      </c>
      <c r="L1273" s="261" t="s">
        <v>640</v>
      </c>
      <c r="M1273" s="261" t="s">
        <v>640</v>
      </c>
    </row>
    <row r="1274" spans="1:20">
      <c r="A1274" s="261">
        <v>123325</v>
      </c>
      <c r="B1274" s="261" t="s">
        <v>3509</v>
      </c>
      <c r="C1274" s="261" t="s">
        <v>84</v>
      </c>
      <c r="D1274" s="261" t="s">
        <v>447</v>
      </c>
      <c r="E1274" s="261" t="s">
        <v>663</v>
      </c>
      <c r="F1274" s="261">
        <v>31087</v>
      </c>
      <c r="G1274" s="261" t="s">
        <v>638</v>
      </c>
      <c r="H1274" s="261" t="s">
        <v>665</v>
      </c>
      <c r="I1274" s="261" t="s">
        <v>3767</v>
      </c>
      <c r="J1274" s="261" t="s">
        <v>667</v>
      </c>
      <c r="K1274" s="261">
        <v>2015</v>
      </c>
      <c r="L1274" s="261" t="s">
        <v>649</v>
      </c>
      <c r="M1274" s="261" t="s">
        <v>649</v>
      </c>
    </row>
    <row r="1275" spans="1:20">
      <c r="A1275" s="261">
        <v>123326</v>
      </c>
      <c r="B1275" s="261" t="s">
        <v>3510</v>
      </c>
      <c r="C1275" s="261" t="s">
        <v>225</v>
      </c>
      <c r="D1275" s="261" t="s">
        <v>418</v>
      </c>
      <c r="E1275" s="261" t="s">
        <v>663</v>
      </c>
      <c r="F1275" s="261">
        <v>35796</v>
      </c>
      <c r="H1275" s="261" t="s">
        <v>812</v>
      </c>
      <c r="I1275" s="261" t="s">
        <v>3767</v>
      </c>
      <c r="J1275" s="261" t="s">
        <v>667</v>
      </c>
      <c r="K1275" s="261">
        <v>2016</v>
      </c>
      <c r="L1275" s="261" t="s">
        <v>638</v>
      </c>
      <c r="M1275" s="261" t="s">
        <v>612</v>
      </c>
    </row>
    <row r="1276" spans="1:20">
      <c r="A1276" s="261">
        <v>123327</v>
      </c>
      <c r="B1276" s="261" t="s">
        <v>3511</v>
      </c>
      <c r="C1276" s="261" t="s">
        <v>84</v>
      </c>
      <c r="D1276" s="261" t="s">
        <v>3512</v>
      </c>
      <c r="E1276" s="261" t="s">
        <v>664</v>
      </c>
      <c r="F1276" s="261">
        <v>35389</v>
      </c>
      <c r="G1276" s="261" t="s">
        <v>3764</v>
      </c>
      <c r="H1276" s="261" t="s">
        <v>665</v>
      </c>
      <c r="I1276" s="261" t="s">
        <v>3767</v>
      </c>
      <c r="J1276" s="261" t="s">
        <v>667</v>
      </c>
      <c r="K1276" s="261">
        <v>2014</v>
      </c>
      <c r="L1276" s="261" t="s">
        <v>640</v>
      </c>
      <c r="M1276" s="261" t="s">
        <v>640</v>
      </c>
    </row>
    <row r="1277" spans="1:20">
      <c r="A1277" s="261">
        <v>123329</v>
      </c>
      <c r="B1277" s="261" t="s">
        <v>3513</v>
      </c>
      <c r="C1277" s="261" t="s">
        <v>168</v>
      </c>
      <c r="D1277" s="261" t="s">
        <v>363</v>
      </c>
      <c r="E1277" s="261" t="s">
        <v>664</v>
      </c>
      <c r="F1277" s="261">
        <v>33243</v>
      </c>
      <c r="G1277" s="261" t="s">
        <v>3765</v>
      </c>
      <c r="H1277" s="261" t="s">
        <v>665</v>
      </c>
      <c r="I1277" s="261" t="s">
        <v>3767</v>
      </c>
      <c r="J1277" s="261" t="s">
        <v>667</v>
      </c>
      <c r="K1277" s="261">
        <v>2008</v>
      </c>
      <c r="L1277" s="261" t="s">
        <v>659</v>
      </c>
      <c r="M1277" s="261" t="s">
        <v>659</v>
      </c>
    </row>
    <row r="1278" spans="1:20">
      <c r="A1278" s="261">
        <v>119118</v>
      </c>
      <c r="B1278" s="261" t="s">
        <v>1164</v>
      </c>
      <c r="C1278" s="261" t="s">
        <v>140</v>
      </c>
      <c r="D1278" s="261" t="s">
        <v>448</v>
      </c>
      <c r="E1278" s="261" t="s">
        <v>664</v>
      </c>
      <c r="F1278" s="261">
        <v>31413</v>
      </c>
      <c r="G1278" s="261" t="s">
        <v>638</v>
      </c>
      <c r="H1278" s="261" t="s">
        <v>665</v>
      </c>
      <c r="I1278" s="261" t="s">
        <v>3767</v>
      </c>
      <c r="M1278" s="261" t="s">
        <v>638</v>
      </c>
      <c r="N1278" s="261">
        <v>900</v>
      </c>
      <c r="R1278" s="261">
        <v>402</v>
      </c>
      <c r="S1278" s="261" t="s">
        <v>3813</v>
      </c>
    </row>
    <row r="1279" spans="1:20">
      <c r="A1279" s="261">
        <v>119588</v>
      </c>
      <c r="B1279" s="261" t="s">
        <v>1225</v>
      </c>
      <c r="C1279" s="261" t="s">
        <v>86</v>
      </c>
      <c r="D1279" s="261" t="s">
        <v>1226</v>
      </c>
      <c r="E1279" s="261" t="s">
        <v>664</v>
      </c>
      <c r="H1279" s="261" t="s">
        <v>665</v>
      </c>
      <c r="I1279" s="261" t="s">
        <v>3767</v>
      </c>
      <c r="M1279" s="261" t="s">
        <v>658</v>
      </c>
      <c r="N1279" s="261">
        <v>900</v>
      </c>
      <c r="R1279" s="261">
        <v>892</v>
      </c>
      <c r="S1279" s="261" t="s">
        <v>3821</v>
      </c>
    </row>
    <row r="1280" spans="1:20">
      <c r="A1280" s="261">
        <v>120590</v>
      </c>
      <c r="B1280" s="261" t="s">
        <v>1406</v>
      </c>
      <c r="C1280" s="261" t="s">
        <v>219</v>
      </c>
      <c r="D1280" s="261" t="s">
        <v>551</v>
      </c>
      <c r="E1280" s="261" t="s">
        <v>663</v>
      </c>
      <c r="F1280" s="261">
        <v>23444</v>
      </c>
      <c r="G1280" s="261" t="s">
        <v>3558</v>
      </c>
      <c r="H1280" s="261" t="s">
        <v>665</v>
      </c>
      <c r="I1280" s="261" t="s">
        <v>3767</v>
      </c>
      <c r="M1280" s="261" t="s">
        <v>650</v>
      </c>
      <c r="N1280" s="261">
        <v>900</v>
      </c>
      <c r="R1280" s="261">
        <v>4900</v>
      </c>
      <c r="S1280" s="261" t="s">
        <v>3831</v>
      </c>
    </row>
    <row r="1281" spans="1:14">
      <c r="A1281" s="261">
        <v>104114</v>
      </c>
      <c r="B1281" s="261" t="s">
        <v>1035</v>
      </c>
      <c r="C1281" s="261" t="s">
        <v>111</v>
      </c>
      <c r="D1281" s="261" t="s">
        <v>1036</v>
      </c>
      <c r="E1281" s="261" t="s">
        <v>663</v>
      </c>
      <c r="F1281" s="261">
        <v>31778</v>
      </c>
      <c r="G1281" s="261" t="s">
        <v>3516</v>
      </c>
      <c r="H1281" s="261" t="s">
        <v>665</v>
      </c>
      <c r="I1281" s="261" t="s">
        <v>3767</v>
      </c>
      <c r="M1281" s="261" t="s">
        <v>658</v>
      </c>
      <c r="N1281" s="261">
        <v>900</v>
      </c>
    </row>
    <row r="1282" spans="1:14">
      <c r="A1282" s="261">
        <v>106895</v>
      </c>
      <c r="B1282" s="261" t="s">
        <v>1038</v>
      </c>
      <c r="C1282" s="261" t="s">
        <v>288</v>
      </c>
      <c r="D1282" s="261" t="s">
        <v>359</v>
      </c>
      <c r="E1282" s="261" t="s">
        <v>664</v>
      </c>
      <c r="F1282" s="261">
        <v>27447</v>
      </c>
      <c r="G1282" s="261" t="s">
        <v>726</v>
      </c>
      <c r="H1282" s="261" t="s">
        <v>665</v>
      </c>
      <c r="I1282" s="261" t="s">
        <v>3767</v>
      </c>
      <c r="M1282" s="261" t="s">
        <v>638</v>
      </c>
      <c r="N1282" s="261">
        <v>900</v>
      </c>
    </row>
    <row r="1283" spans="1:14">
      <c r="A1283" s="261">
        <v>113609</v>
      </c>
      <c r="B1283" s="261" t="s">
        <v>1049</v>
      </c>
      <c r="C1283" s="261" t="s">
        <v>103</v>
      </c>
      <c r="D1283" s="261">
        <v>0</v>
      </c>
      <c r="E1283" s="261" t="s">
        <v>664</v>
      </c>
      <c r="H1283" s="261" t="s">
        <v>665</v>
      </c>
      <c r="I1283" s="261" t="s">
        <v>3767</v>
      </c>
      <c r="M1283" s="261" t="s">
        <v>652</v>
      </c>
      <c r="N1283" s="261">
        <v>900</v>
      </c>
    </row>
    <row r="1284" spans="1:14">
      <c r="A1284" s="261">
        <v>115296</v>
      </c>
      <c r="B1284" s="261" t="s">
        <v>1053</v>
      </c>
      <c r="C1284" s="261" t="s">
        <v>132</v>
      </c>
      <c r="D1284" s="261" t="s">
        <v>362</v>
      </c>
      <c r="E1284" s="261" t="s">
        <v>664</v>
      </c>
      <c r="F1284" s="261">
        <v>33303</v>
      </c>
      <c r="G1284" s="261" t="s">
        <v>3517</v>
      </c>
      <c r="H1284" s="261" t="s">
        <v>665</v>
      </c>
      <c r="I1284" s="261" t="s">
        <v>3767</v>
      </c>
      <c r="M1284" s="261" t="s">
        <v>640</v>
      </c>
      <c r="N1284" s="261">
        <v>900</v>
      </c>
    </row>
    <row r="1285" spans="1:14">
      <c r="A1285" s="261">
        <v>115657</v>
      </c>
      <c r="B1285" s="261" t="s">
        <v>1057</v>
      </c>
      <c r="C1285" s="261" t="s">
        <v>165</v>
      </c>
      <c r="D1285" s="261" t="s">
        <v>343</v>
      </c>
      <c r="E1285" s="261" t="s">
        <v>664</v>
      </c>
      <c r="F1285" s="261">
        <v>30318</v>
      </c>
      <c r="G1285" s="261" t="s">
        <v>648</v>
      </c>
      <c r="H1285" s="261" t="s">
        <v>665</v>
      </c>
      <c r="I1285" s="261" t="s">
        <v>3767</v>
      </c>
      <c r="M1285" s="261" t="s">
        <v>650</v>
      </c>
      <c r="N1285" s="261">
        <v>900</v>
      </c>
    </row>
    <row r="1286" spans="1:14">
      <c r="A1286" s="261">
        <v>115739</v>
      </c>
      <c r="B1286" s="261" t="s">
        <v>1058</v>
      </c>
      <c r="C1286" s="261" t="s">
        <v>183</v>
      </c>
      <c r="D1286" s="261" t="s">
        <v>1059</v>
      </c>
      <c r="E1286" s="261" t="s">
        <v>664</v>
      </c>
      <c r="F1286" s="261">
        <v>29221</v>
      </c>
      <c r="G1286" s="261" t="s">
        <v>702</v>
      </c>
      <c r="H1286" s="261" t="s">
        <v>665</v>
      </c>
      <c r="I1286" s="261" t="s">
        <v>3767</v>
      </c>
      <c r="M1286" s="261" t="s">
        <v>640</v>
      </c>
      <c r="N1286" s="261">
        <v>900</v>
      </c>
    </row>
    <row r="1287" spans="1:14">
      <c r="A1287" s="261">
        <v>116061</v>
      </c>
      <c r="B1287" s="261" t="s">
        <v>1061</v>
      </c>
      <c r="C1287" s="261" t="s">
        <v>238</v>
      </c>
      <c r="D1287" s="261" t="s">
        <v>379</v>
      </c>
      <c r="E1287" s="261" t="s">
        <v>664</v>
      </c>
      <c r="F1287" s="261">
        <v>34130</v>
      </c>
      <c r="G1287" s="261" t="s">
        <v>638</v>
      </c>
      <c r="H1287" s="261" t="s">
        <v>665</v>
      </c>
      <c r="I1287" s="261" t="s">
        <v>3767</v>
      </c>
      <c r="M1287" s="261" t="s">
        <v>653</v>
      </c>
      <c r="N1287" s="261">
        <v>900</v>
      </c>
    </row>
    <row r="1288" spans="1:14">
      <c r="A1288" s="261">
        <v>116232</v>
      </c>
      <c r="B1288" s="261" t="s">
        <v>1062</v>
      </c>
      <c r="C1288" s="261" t="s">
        <v>132</v>
      </c>
      <c r="D1288" s="261" t="s">
        <v>587</v>
      </c>
      <c r="E1288" s="261" t="s">
        <v>663</v>
      </c>
      <c r="F1288" s="261">
        <v>33239</v>
      </c>
      <c r="G1288" s="261" t="s">
        <v>785</v>
      </c>
      <c r="H1288" s="261" t="s">
        <v>665</v>
      </c>
      <c r="I1288" s="261" t="s">
        <v>3767</v>
      </c>
      <c r="M1288" s="261" t="s">
        <v>659</v>
      </c>
      <c r="N1288" s="261">
        <v>900</v>
      </c>
    </row>
    <row r="1289" spans="1:14">
      <c r="A1289" s="261">
        <v>116268</v>
      </c>
      <c r="B1289" s="261" t="s">
        <v>1063</v>
      </c>
      <c r="C1289" s="261" t="s">
        <v>1064</v>
      </c>
      <c r="D1289" s="261" t="s">
        <v>379</v>
      </c>
      <c r="E1289" s="261" t="s">
        <v>663</v>
      </c>
      <c r="F1289" s="261">
        <v>31189</v>
      </c>
      <c r="G1289" s="261" t="s">
        <v>638</v>
      </c>
      <c r="H1289" s="261" t="s">
        <v>665</v>
      </c>
      <c r="I1289" s="261" t="s">
        <v>3767</v>
      </c>
      <c r="M1289" s="261" t="s">
        <v>638</v>
      </c>
      <c r="N1289" s="261">
        <v>900</v>
      </c>
    </row>
    <row r="1290" spans="1:14">
      <c r="A1290" s="261">
        <v>116592</v>
      </c>
      <c r="B1290" s="261" t="s">
        <v>1066</v>
      </c>
      <c r="C1290" s="261" t="s">
        <v>90</v>
      </c>
      <c r="D1290" s="261" t="s">
        <v>388</v>
      </c>
      <c r="E1290" s="261" t="s">
        <v>663</v>
      </c>
      <c r="F1290" s="261">
        <v>33251</v>
      </c>
      <c r="G1290" s="261" t="s">
        <v>785</v>
      </c>
      <c r="H1290" s="261" t="s">
        <v>665</v>
      </c>
      <c r="I1290" s="261" t="s">
        <v>3767</v>
      </c>
      <c r="M1290" s="261" t="s">
        <v>659</v>
      </c>
      <c r="N1290" s="261">
        <v>900</v>
      </c>
    </row>
    <row r="1291" spans="1:14">
      <c r="A1291" s="261">
        <v>116957</v>
      </c>
      <c r="B1291" s="261" t="s">
        <v>1074</v>
      </c>
      <c r="C1291" s="261" t="s">
        <v>223</v>
      </c>
      <c r="D1291" s="261" t="s">
        <v>929</v>
      </c>
      <c r="E1291" s="261" t="s">
        <v>663</v>
      </c>
      <c r="G1291" s="261" t="s">
        <v>659</v>
      </c>
      <c r="H1291" s="261" t="s">
        <v>812</v>
      </c>
      <c r="I1291" s="261" t="s">
        <v>3767</v>
      </c>
      <c r="M1291" s="261" t="s">
        <v>612</v>
      </c>
      <c r="N1291" s="261">
        <v>900</v>
      </c>
    </row>
    <row r="1292" spans="1:14">
      <c r="A1292" s="261">
        <v>117025</v>
      </c>
      <c r="B1292" s="261" t="s">
        <v>1075</v>
      </c>
      <c r="C1292" s="261" t="s">
        <v>185</v>
      </c>
      <c r="D1292" s="261" t="s">
        <v>371</v>
      </c>
      <c r="E1292" s="261" t="s">
        <v>664</v>
      </c>
      <c r="F1292" s="261">
        <v>34109</v>
      </c>
      <c r="G1292" s="261" t="s">
        <v>756</v>
      </c>
      <c r="H1292" s="261" t="s">
        <v>665</v>
      </c>
      <c r="I1292" s="261" t="s">
        <v>3767</v>
      </c>
      <c r="M1292" s="261" t="s">
        <v>640</v>
      </c>
      <c r="N1292" s="261">
        <v>900</v>
      </c>
    </row>
    <row r="1293" spans="1:14">
      <c r="A1293" s="261">
        <v>117518</v>
      </c>
      <c r="B1293" s="261" t="s">
        <v>1079</v>
      </c>
      <c r="C1293" s="261" t="s">
        <v>1080</v>
      </c>
      <c r="D1293" s="261" t="s">
        <v>439</v>
      </c>
      <c r="E1293" s="261" t="s">
        <v>664</v>
      </c>
      <c r="F1293" s="261">
        <v>34057</v>
      </c>
      <c r="G1293" s="261" t="s">
        <v>638</v>
      </c>
      <c r="H1293" s="261" t="s">
        <v>665</v>
      </c>
      <c r="I1293" s="261" t="s">
        <v>3767</v>
      </c>
      <c r="M1293" s="261" t="s">
        <v>658</v>
      </c>
      <c r="N1293" s="261">
        <v>900</v>
      </c>
    </row>
    <row r="1294" spans="1:14">
      <c r="A1294" s="261">
        <v>117528</v>
      </c>
      <c r="B1294" s="261" t="s">
        <v>1081</v>
      </c>
      <c r="C1294" s="261" t="s">
        <v>99</v>
      </c>
      <c r="D1294" s="261" t="s">
        <v>578</v>
      </c>
      <c r="E1294" s="261" t="s">
        <v>663</v>
      </c>
      <c r="F1294" s="261">
        <v>32544</v>
      </c>
      <c r="G1294" s="261" t="s">
        <v>638</v>
      </c>
      <c r="H1294" s="261" t="s">
        <v>665</v>
      </c>
      <c r="I1294" s="261" t="s">
        <v>3767</v>
      </c>
      <c r="M1294" s="261" t="s">
        <v>638</v>
      </c>
      <c r="N1294" s="261">
        <v>900</v>
      </c>
    </row>
    <row r="1295" spans="1:14">
      <c r="A1295" s="261">
        <v>117583</v>
      </c>
      <c r="B1295" s="261" t="s">
        <v>1082</v>
      </c>
      <c r="C1295" s="261" t="s">
        <v>143</v>
      </c>
      <c r="D1295" s="261" t="s">
        <v>479</v>
      </c>
      <c r="E1295" s="261" t="s">
        <v>663</v>
      </c>
      <c r="H1295" s="261" t="s">
        <v>665</v>
      </c>
      <c r="I1295" s="261" t="s">
        <v>3767</v>
      </c>
      <c r="M1295" s="261" t="s">
        <v>658</v>
      </c>
      <c r="N1295" s="261">
        <v>900</v>
      </c>
    </row>
    <row r="1296" spans="1:14">
      <c r="A1296" s="261">
        <v>117604</v>
      </c>
      <c r="B1296" s="261" t="s">
        <v>1084</v>
      </c>
      <c r="C1296" s="261" t="s">
        <v>260</v>
      </c>
      <c r="D1296" s="261" t="s">
        <v>1085</v>
      </c>
      <c r="E1296" s="261" t="s">
        <v>663</v>
      </c>
      <c r="F1296" s="261">
        <v>34234</v>
      </c>
      <c r="G1296" s="261" t="s">
        <v>693</v>
      </c>
      <c r="H1296" s="261" t="s">
        <v>665</v>
      </c>
      <c r="I1296" s="261" t="s">
        <v>3767</v>
      </c>
      <c r="M1296" s="261" t="s">
        <v>638</v>
      </c>
      <c r="N1296" s="261">
        <v>900</v>
      </c>
    </row>
    <row r="1297" spans="1:14">
      <c r="A1297" s="261">
        <v>117619</v>
      </c>
      <c r="B1297" s="261" t="s">
        <v>1086</v>
      </c>
      <c r="C1297" s="261" t="s">
        <v>163</v>
      </c>
      <c r="D1297" s="261" t="s">
        <v>1087</v>
      </c>
      <c r="E1297" s="261" t="s">
        <v>664</v>
      </c>
      <c r="F1297" s="261">
        <v>34824</v>
      </c>
      <c r="G1297" s="261" t="s">
        <v>638</v>
      </c>
      <c r="H1297" s="261" t="s">
        <v>665</v>
      </c>
      <c r="I1297" s="261" t="s">
        <v>3767</v>
      </c>
      <c r="M1297" s="261" t="s">
        <v>650</v>
      </c>
      <c r="N1297" s="261">
        <v>900</v>
      </c>
    </row>
    <row r="1298" spans="1:14">
      <c r="A1298" s="261">
        <v>117667</v>
      </c>
      <c r="B1298" s="261" t="s">
        <v>1088</v>
      </c>
      <c r="C1298" s="261" t="s">
        <v>217</v>
      </c>
      <c r="D1298" s="261" t="s">
        <v>527</v>
      </c>
      <c r="E1298" s="261" t="s">
        <v>663</v>
      </c>
      <c r="H1298" s="261" t="s">
        <v>665</v>
      </c>
      <c r="I1298" s="261" t="s">
        <v>3767</v>
      </c>
      <c r="M1298" s="261" t="s">
        <v>647</v>
      </c>
      <c r="N1298" s="261">
        <v>900</v>
      </c>
    </row>
    <row r="1299" spans="1:14">
      <c r="A1299" s="261">
        <v>117982</v>
      </c>
      <c r="B1299" s="261" t="s">
        <v>1089</v>
      </c>
      <c r="C1299" s="261" t="s">
        <v>1090</v>
      </c>
      <c r="D1299" s="261" t="s">
        <v>890</v>
      </c>
      <c r="E1299" s="261" t="s">
        <v>664</v>
      </c>
      <c r="F1299" s="261">
        <v>34431</v>
      </c>
      <c r="G1299" s="261" t="s">
        <v>638</v>
      </c>
      <c r="H1299" s="261" t="s">
        <v>812</v>
      </c>
      <c r="I1299" s="261" t="s">
        <v>3767</v>
      </c>
      <c r="M1299" s="261" t="s">
        <v>612</v>
      </c>
      <c r="N1299" s="261">
        <v>900</v>
      </c>
    </row>
    <row r="1300" spans="1:14">
      <c r="A1300" s="261">
        <v>117987</v>
      </c>
      <c r="B1300" s="261" t="s">
        <v>1091</v>
      </c>
      <c r="C1300" s="261" t="s">
        <v>1092</v>
      </c>
      <c r="D1300" s="261" t="s">
        <v>958</v>
      </c>
      <c r="E1300" s="261" t="s">
        <v>663</v>
      </c>
      <c r="F1300" s="261">
        <v>35073</v>
      </c>
      <c r="G1300" s="261" t="s">
        <v>3519</v>
      </c>
      <c r="H1300" s="261" t="s">
        <v>665</v>
      </c>
      <c r="I1300" s="261" t="s">
        <v>3767</v>
      </c>
      <c r="M1300" s="261" t="s">
        <v>659</v>
      </c>
      <c r="N1300" s="261">
        <v>900</v>
      </c>
    </row>
    <row r="1301" spans="1:14">
      <c r="A1301" s="261">
        <v>117994</v>
      </c>
      <c r="B1301" s="261" t="s">
        <v>1093</v>
      </c>
      <c r="C1301" s="261" t="s">
        <v>84</v>
      </c>
      <c r="D1301" s="261" t="s">
        <v>375</v>
      </c>
      <c r="E1301" s="261" t="s">
        <v>664</v>
      </c>
      <c r="F1301" s="261">
        <v>33697</v>
      </c>
      <c r="G1301" s="261" t="s">
        <v>638</v>
      </c>
      <c r="H1301" s="261" t="s">
        <v>665</v>
      </c>
      <c r="I1301" s="261" t="s">
        <v>3767</v>
      </c>
      <c r="M1301" s="261" t="s">
        <v>638</v>
      </c>
      <c r="N1301" s="261">
        <v>900</v>
      </c>
    </row>
    <row r="1302" spans="1:14">
      <c r="A1302" s="261">
        <v>118005</v>
      </c>
      <c r="B1302" s="261" t="s">
        <v>1094</v>
      </c>
      <c r="C1302" s="261" t="s">
        <v>857</v>
      </c>
      <c r="D1302" s="261" t="s">
        <v>1095</v>
      </c>
      <c r="E1302" s="261" t="s">
        <v>664</v>
      </c>
      <c r="F1302" s="261">
        <v>35247</v>
      </c>
      <c r="G1302" s="261" t="s">
        <v>695</v>
      </c>
      <c r="H1302" s="261" t="s">
        <v>665</v>
      </c>
      <c r="I1302" s="261" t="s">
        <v>3767</v>
      </c>
      <c r="M1302" s="261" t="s">
        <v>657</v>
      </c>
      <c r="N1302" s="261">
        <v>900</v>
      </c>
    </row>
    <row r="1303" spans="1:14">
      <c r="A1303" s="261">
        <v>118021</v>
      </c>
      <c r="B1303" s="261" t="s">
        <v>1096</v>
      </c>
      <c r="C1303" s="261" t="s">
        <v>84</v>
      </c>
      <c r="D1303" s="261" t="s">
        <v>375</v>
      </c>
      <c r="E1303" s="261" t="s">
        <v>664</v>
      </c>
      <c r="F1303" s="261">
        <v>28742</v>
      </c>
      <c r="G1303" s="261" t="s">
        <v>638</v>
      </c>
      <c r="H1303" s="261" t="s">
        <v>665</v>
      </c>
      <c r="I1303" s="261" t="s">
        <v>3767</v>
      </c>
      <c r="M1303" s="261" t="s">
        <v>638</v>
      </c>
      <c r="N1303" s="261">
        <v>900</v>
      </c>
    </row>
    <row r="1304" spans="1:14">
      <c r="A1304" s="261">
        <v>118137</v>
      </c>
      <c r="B1304" s="261" t="s">
        <v>1098</v>
      </c>
      <c r="C1304" s="261" t="s">
        <v>84</v>
      </c>
      <c r="D1304" s="261" t="s">
        <v>1099</v>
      </c>
      <c r="E1304" s="261" t="s">
        <v>664</v>
      </c>
      <c r="H1304" s="261" t="s">
        <v>665</v>
      </c>
      <c r="I1304" s="261" t="s">
        <v>3767</v>
      </c>
      <c r="M1304" s="261" t="s">
        <v>648</v>
      </c>
      <c r="N1304" s="261">
        <v>900</v>
      </c>
    </row>
    <row r="1305" spans="1:14">
      <c r="A1305" s="261">
        <v>118161</v>
      </c>
      <c r="B1305" s="261" t="s">
        <v>1101</v>
      </c>
      <c r="C1305" s="261" t="s">
        <v>1102</v>
      </c>
      <c r="D1305" s="261" t="s">
        <v>1103</v>
      </c>
      <c r="E1305" s="261" t="s">
        <v>664</v>
      </c>
      <c r="F1305" s="261">
        <v>34776</v>
      </c>
      <c r="G1305" s="261" t="s">
        <v>638</v>
      </c>
      <c r="H1305" s="261" t="s">
        <v>665</v>
      </c>
      <c r="I1305" s="261" t="s">
        <v>3767</v>
      </c>
      <c r="M1305" s="261" t="s">
        <v>640</v>
      </c>
      <c r="N1305" s="261">
        <v>900</v>
      </c>
    </row>
    <row r="1306" spans="1:14">
      <c r="A1306" s="261">
        <v>118273</v>
      </c>
      <c r="B1306" s="261" t="s">
        <v>1108</v>
      </c>
      <c r="C1306" s="261" t="s">
        <v>1109</v>
      </c>
      <c r="D1306" s="261" t="s">
        <v>1110</v>
      </c>
      <c r="E1306" s="261" t="s">
        <v>664</v>
      </c>
      <c r="F1306" s="261">
        <v>35066</v>
      </c>
      <c r="G1306" s="261" t="s">
        <v>638</v>
      </c>
      <c r="H1306" s="261" t="s">
        <v>665</v>
      </c>
      <c r="I1306" s="261" t="s">
        <v>3767</v>
      </c>
      <c r="M1306" s="261" t="s">
        <v>638</v>
      </c>
      <c r="N1306" s="261">
        <v>900</v>
      </c>
    </row>
    <row r="1307" spans="1:14">
      <c r="A1307" s="261">
        <v>118377</v>
      </c>
      <c r="B1307" s="261" t="s">
        <v>1113</v>
      </c>
      <c r="C1307" s="261" t="s">
        <v>118</v>
      </c>
      <c r="D1307" s="261" t="s">
        <v>1114</v>
      </c>
      <c r="E1307" s="261" t="s">
        <v>663</v>
      </c>
      <c r="F1307" s="261">
        <v>34335</v>
      </c>
      <c r="G1307" s="261" t="s">
        <v>638</v>
      </c>
      <c r="H1307" s="261" t="s">
        <v>665</v>
      </c>
      <c r="I1307" s="261" t="s">
        <v>3767</v>
      </c>
      <c r="M1307" s="261" t="s">
        <v>649</v>
      </c>
      <c r="N1307" s="261">
        <v>900</v>
      </c>
    </row>
    <row r="1308" spans="1:14">
      <c r="A1308" s="261">
        <v>118416</v>
      </c>
      <c r="B1308" s="261" t="s">
        <v>1116</v>
      </c>
      <c r="C1308" s="261" t="s">
        <v>182</v>
      </c>
      <c r="D1308" s="261" t="s">
        <v>414</v>
      </c>
      <c r="E1308" s="261" t="s">
        <v>664</v>
      </c>
      <c r="F1308" s="261">
        <v>32309</v>
      </c>
      <c r="G1308" s="261" t="s">
        <v>638</v>
      </c>
      <c r="H1308" s="261" t="s">
        <v>665</v>
      </c>
      <c r="I1308" s="261" t="s">
        <v>3767</v>
      </c>
      <c r="M1308" s="261" t="s">
        <v>658</v>
      </c>
      <c r="N1308" s="261">
        <v>900</v>
      </c>
    </row>
    <row r="1309" spans="1:14">
      <c r="A1309" s="261">
        <v>118460</v>
      </c>
      <c r="B1309" s="261" t="s">
        <v>1120</v>
      </c>
      <c r="C1309" s="261" t="s">
        <v>85</v>
      </c>
      <c r="D1309" s="261" t="s">
        <v>358</v>
      </c>
      <c r="E1309" s="261" t="s">
        <v>664</v>
      </c>
      <c r="F1309" s="261">
        <v>33071</v>
      </c>
      <c r="G1309" s="261" t="s">
        <v>638</v>
      </c>
      <c r="H1309" s="261" t="s">
        <v>665</v>
      </c>
      <c r="I1309" s="261" t="s">
        <v>3767</v>
      </c>
      <c r="M1309" s="261" t="s">
        <v>638</v>
      </c>
      <c r="N1309" s="261">
        <v>900</v>
      </c>
    </row>
    <row r="1310" spans="1:14">
      <c r="A1310" s="261">
        <v>118640</v>
      </c>
      <c r="B1310" s="261" t="s">
        <v>1130</v>
      </c>
      <c r="C1310" s="261" t="s">
        <v>906</v>
      </c>
      <c r="D1310" s="261" t="s">
        <v>476</v>
      </c>
      <c r="E1310" s="261" t="s">
        <v>664</v>
      </c>
      <c r="F1310" s="261">
        <v>34152</v>
      </c>
      <c r="G1310" s="261" t="s">
        <v>638</v>
      </c>
      <c r="H1310" s="261" t="s">
        <v>665</v>
      </c>
      <c r="I1310" s="261" t="s">
        <v>3767</v>
      </c>
      <c r="M1310" s="261" t="s">
        <v>638</v>
      </c>
      <c r="N1310" s="261">
        <v>900</v>
      </c>
    </row>
    <row r="1311" spans="1:14">
      <c r="A1311" s="261">
        <v>118676</v>
      </c>
      <c r="B1311" s="261" t="s">
        <v>1132</v>
      </c>
      <c r="C1311" s="261" t="s">
        <v>95</v>
      </c>
      <c r="D1311" s="261" t="s">
        <v>403</v>
      </c>
      <c r="E1311" s="261" t="s">
        <v>664</v>
      </c>
      <c r="F1311" s="261">
        <v>33471</v>
      </c>
      <c r="G1311" s="261" t="s">
        <v>638</v>
      </c>
      <c r="H1311" s="261" t="s">
        <v>665</v>
      </c>
      <c r="I1311" s="261" t="s">
        <v>3767</v>
      </c>
      <c r="M1311" s="261" t="s">
        <v>638</v>
      </c>
      <c r="N1311" s="261">
        <v>900</v>
      </c>
    </row>
    <row r="1312" spans="1:14">
      <c r="A1312" s="261">
        <v>118803</v>
      </c>
      <c r="B1312" s="261" t="s">
        <v>1137</v>
      </c>
      <c r="C1312" s="261" t="s">
        <v>1138</v>
      </c>
      <c r="D1312" s="261" t="s">
        <v>428</v>
      </c>
      <c r="E1312" s="261" t="s">
        <v>664</v>
      </c>
      <c r="F1312" s="261">
        <v>35087</v>
      </c>
      <c r="G1312" s="261" t="s">
        <v>638</v>
      </c>
      <c r="H1312" s="261" t="s">
        <v>665</v>
      </c>
      <c r="I1312" s="261" t="s">
        <v>3767</v>
      </c>
      <c r="M1312" s="261" t="s">
        <v>657</v>
      </c>
      <c r="N1312" s="261">
        <v>900</v>
      </c>
    </row>
    <row r="1313" spans="1:14">
      <c r="A1313" s="261">
        <v>118810</v>
      </c>
      <c r="B1313" s="261" t="s">
        <v>1141</v>
      </c>
      <c r="C1313" s="261" t="s">
        <v>1142</v>
      </c>
      <c r="D1313" s="261" t="s">
        <v>344</v>
      </c>
      <c r="E1313" s="261" t="s">
        <v>664</v>
      </c>
      <c r="F1313" s="261">
        <v>34936</v>
      </c>
      <c r="G1313" s="261" t="s">
        <v>638</v>
      </c>
      <c r="H1313" s="261" t="s">
        <v>665</v>
      </c>
      <c r="I1313" s="261" t="s">
        <v>3767</v>
      </c>
      <c r="M1313" s="261" t="s">
        <v>640</v>
      </c>
      <c r="N1313" s="261">
        <v>900</v>
      </c>
    </row>
    <row r="1314" spans="1:14">
      <c r="A1314" s="261">
        <v>118912</v>
      </c>
      <c r="B1314" s="261" t="s">
        <v>1149</v>
      </c>
      <c r="C1314" s="261" t="s">
        <v>82</v>
      </c>
      <c r="D1314" s="261" t="s">
        <v>393</v>
      </c>
      <c r="E1314" s="261" t="s">
        <v>663</v>
      </c>
      <c r="F1314" s="261">
        <v>31638</v>
      </c>
      <c r="G1314" s="261" t="s">
        <v>648</v>
      </c>
      <c r="H1314" s="261" t="s">
        <v>665</v>
      </c>
      <c r="I1314" s="261" t="s">
        <v>3767</v>
      </c>
      <c r="M1314" s="261" t="s">
        <v>648</v>
      </c>
      <c r="N1314" s="261">
        <v>900</v>
      </c>
    </row>
    <row r="1315" spans="1:14">
      <c r="A1315" s="261">
        <v>118936</v>
      </c>
      <c r="B1315" s="261" t="s">
        <v>1151</v>
      </c>
      <c r="C1315" s="261" t="s">
        <v>90</v>
      </c>
      <c r="D1315" s="261" t="s">
        <v>148</v>
      </c>
      <c r="E1315" s="261" t="s">
        <v>664</v>
      </c>
      <c r="F1315" s="261">
        <v>32420</v>
      </c>
      <c r="G1315" s="261" t="s">
        <v>638</v>
      </c>
      <c r="H1315" s="261" t="s">
        <v>665</v>
      </c>
      <c r="I1315" s="261" t="s">
        <v>3767</v>
      </c>
      <c r="M1315" s="261" t="s">
        <v>658</v>
      </c>
      <c r="N1315" s="261">
        <v>900</v>
      </c>
    </row>
    <row r="1316" spans="1:14">
      <c r="A1316" s="261">
        <v>118949</v>
      </c>
      <c r="B1316" s="261" t="s">
        <v>1153</v>
      </c>
      <c r="C1316" s="261" t="s">
        <v>259</v>
      </c>
      <c r="D1316" s="261" t="s">
        <v>414</v>
      </c>
      <c r="E1316" s="261" t="s">
        <v>664</v>
      </c>
      <c r="F1316" s="261">
        <v>35810</v>
      </c>
      <c r="G1316" s="261" t="s">
        <v>659</v>
      </c>
      <c r="H1316" s="261" t="s">
        <v>812</v>
      </c>
      <c r="I1316" s="261" t="s">
        <v>3767</v>
      </c>
      <c r="M1316" s="261" t="s">
        <v>612</v>
      </c>
      <c r="N1316" s="261">
        <v>900</v>
      </c>
    </row>
    <row r="1317" spans="1:14">
      <c r="A1317" s="261">
        <v>118958</v>
      </c>
      <c r="B1317" s="261" t="s">
        <v>1154</v>
      </c>
      <c r="C1317" s="261" t="s">
        <v>112</v>
      </c>
      <c r="D1317" s="261" t="s">
        <v>389</v>
      </c>
      <c r="E1317" s="261" t="s">
        <v>664</v>
      </c>
      <c r="F1317" s="261">
        <v>34700</v>
      </c>
      <c r="G1317" s="261" t="s">
        <v>3522</v>
      </c>
      <c r="H1317" s="261" t="s">
        <v>665</v>
      </c>
      <c r="I1317" s="261" t="s">
        <v>3767</v>
      </c>
      <c r="M1317" s="261" t="s">
        <v>640</v>
      </c>
      <c r="N1317" s="261">
        <v>900</v>
      </c>
    </row>
    <row r="1318" spans="1:14">
      <c r="A1318" s="261">
        <v>118962</v>
      </c>
      <c r="B1318" s="261" t="s">
        <v>1155</v>
      </c>
      <c r="C1318" s="261" t="s">
        <v>225</v>
      </c>
      <c r="D1318" s="261" t="s">
        <v>1156</v>
      </c>
      <c r="E1318" s="261" t="s">
        <v>664</v>
      </c>
      <c r="F1318" s="261">
        <v>32143</v>
      </c>
      <c r="G1318" s="261" t="s">
        <v>693</v>
      </c>
      <c r="H1318" s="261" t="s">
        <v>665</v>
      </c>
      <c r="I1318" s="261" t="s">
        <v>3767</v>
      </c>
      <c r="M1318" s="261" t="s">
        <v>638</v>
      </c>
      <c r="N1318" s="261">
        <v>900</v>
      </c>
    </row>
    <row r="1319" spans="1:14">
      <c r="A1319" s="261">
        <v>118981</v>
      </c>
      <c r="B1319" s="261" t="s">
        <v>1159</v>
      </c>
      <c r="C1319" s="261" t="s">
        <v>84</v>
      </c>
      <c r="D1319" s="261" t="s">
        <v>434</v>
      </c>
      <c r="E1319" s="261" t="s">
        <v>664</v>
      </c>
      <c r="F1319" s="261">
        <v>33540</v>
      </c>
      <c r="G1319" s="261" t="s">
        <v>807</v>
      </c>
      <c r="H1319" s="261" t="s">
        <v>812</v>
      </c>
      <c r="I1319" s="261" t="s">
        <v>3767</v>
      </c>
      <c r="M1319" s="261" t="s">
        <v>612</v>
      </c>
      <c r="N1319" s="261">
        <v>900</v>
      </c>
    </row>
    <row r="1320" spans="1:14">
      <c r="A1320" s="261">
        <v>119108</v>
      </c>
      <c r="B1320" s="261" t="s">
        <v>1163</v>
      </c>
      <c r="C1320" s="261" t="s">
        <v>82</v>
      </c>
      <c r="D1320" s="261" t="s">
        <v>1032</v>
      </c>
      <c r="E1320" s="261" t="s">
        <v>664</v>
      </c>
      <c r="F1320" s="261">
        <v>34779</v>
      </c>
      <c r="G1320" s="261" t="s">
        <v>3523</v>
      </c>
      <c r="H1320" s="261" t="s">
        <v>665</v>
      </c>
      <c r="I1320" s="261" t="s">
        <v>3767</v>
      </c>
      <c r="M1320" s="261" t="s">
        <v>640</v>
      </c>
      <c r="N1320" s="261">
        <v>900</v>
      </c>
    </row>
    <row r="1321" spans="1:14">
      <c r="A1321" s="261">
        <v>119143</v>
      </c>
      <c r="B1321" s="261" t="s">
        <v>1165</v>
      </c>
      <c r="C1321" s="261" t="s">
        <v>146</v>
      </c>
      <c r="D1321" s="261" t="s">
        <v>960</v>
      </c>
      <c r="E1321" s="261" t="s">
        <v>663</v>
      </c>
      <c r="F1321" s="261">
        <v>35065</v>
      </c>
      <c r="G1321" s="261" t="s">
        <v>3524</v>
      </c>
      <c r="H1321" s="261" t="s">
        <v>665</v>
      </c>
      <c r="I1321" s="261" t="s">
        <v>3767</v>
      </c>
      <c r="M1321" s="261" t="s">
        <v>648</v>
      </c>
      <c r="N1321" s="261">
        <v>900</v>
      </c>
    </row>
    <row r="1322" spans="1:14">
      <c r="A1322" s="261">
        <v>119153</v>
      </c>
      <c r="B1322" s="261" t="s">
        <v>1166</v>
      </c>
      <c r="C1322" s="261" t="s">
        <v>86</v>
      </c>
      <c r="D1322" s="261" t="s">
        <v>1167</v>
      </c>
      <c r="E1322" s="261" t="s">
        <v>664</v>
      </c>
      <c r="F1322" s="261">
        <v>35640</v>
      </c>
      <c r="G1322" s="261" t="s">
        <v>693</v>
      </c>
      <c r="H1322" s="261" t="s">
        <v>665</v>
      </c>
      <c r="I1322" s="261" t="s">
        <v>3767</v>
      </c>
      <c r="M1322" s="261" t="s">
        <v>652</v>
      </c>
      <c r="N1322" s="261">
        <v>900</v>
      </c>
    </row>
    <row r="1323" spans="1:14">
      <c r="A1323" s="261">
        <v>119158</v>
      </c>
      <c r="B1323" s="261" t="s">
        <v>1168</v>
      </c>
      <c r="C1323" s="261" t="s">
        <v>84</v>
      </c>
      <c r="D1323" s="261" t="s">
        <v>375</v>
      </c>
      <c r="E1323" s="261" t="s">
        <v>664</v>
      </c>
      <c r="F1323" s="261">
        <v>32711</v>
      </c>
      <c r="G1323" s="261" t="s">
        <v>638</v>
      </c>
      <c r="H1323" s="261" t="s">
        <v>665</v>
      </c>
      <c r="I1323" s="261" t="s">
        <v>3767</v>
      </c>
      <c r="M1323" s="261" t="s">
        <v>638</v>
      </c>
      <c r="N1323" s="261">
        <v>900</v>
      </c>
    </row>
    <row r="1324" spans="1:14">
      <c r="A1324" s="261">
        <v>119194</v>
      </c>
      <c r="B1324" s="261" t="s">
        <v>1170</v>
      </c>
      <c r="C1324" s="261" t="s">
        <v>182</v>
      </c>
      <c r="D1324" s="261" t="s">
        <v>545</v>
      </c>
      <c r="E1324" s="261" t="s">
        <v>663</v>
      </c>
      <c r="F1324" s="261">
        <v>35814</v>
      </c>
      <c r="G1324" s="261" t="s">
        <v>638</v>
      </c>
      <c r="H1324" s="261" t="s">
        <v>665</v>
      </c>
      <c r="I1324" s="261" t="s">
        <v>3767</v>
      </c>
      <c r="M1324" s="261" t="s">
        <v>640</v>
      </c>
      <c r="N1324" s="261">
        <v>900</v>
      </c>
    </row>
    <row r="1325" spans="1:14">
      <c r="A1325" s="261">
        <v>119211</v>
      </c>
      <c r="B1325" s="261" t="s">
        <v>1171</v>
      </c>
      <c r="C1325" s="261" t="s">
        <v>304</v>
      </c>
      <c r="D1325" s="261" t="s">
        <v>465</v>
      </c>
      <c r="E1325" s="261" t="s">
        <v>664</v>
      </c>
      <c r="F1325" s="261">
        <v>24571</v>
      </c>
      <c r="G1325" s="261" t="s">
        <v>638</v>
      </c>
      <c r="H1325" s="261" t="s">
        <v>665</v>
      </c>
      <c r="I1325" s="261" t="s">
        <v>3767</v>
      </c>
      <c r="M1325" s="261" t="s">
        <v>638</v>
      </c>
      <c r="N1325" s="261">
        <v>900</v>
      </c>
    </row>
    <row r="1326" spans="1:14">
      <c r="A1326" s="261">
        <v>119213</v>
      </c>
      <c r="B1326" s="261" t="s">
        <v>1172</v>
      </c>
      <c r="C1326" s="261" t="s">
        <v>129</v>
      </c>
      <c r="D1326" s="261" t="s">
        <v>1173</v>
      </c>
      <c r="E1326" s="261" t="s">
        <v>664</v>
      </c>
      <c r="F1326" s="261">
        <v>33536</v>
      </c>
      <c r="G1326" s="261" t="s">
        <v>3525</v>
      </c>
      <c r="H1326" s="261" t="s">
        <v>665</v>
      </c>
      <c r="I1326" s="261" t="s">
        <v>3767</v>
      </c>
      <c r="M1326" s="261" t="s">
        <v>650</v>
      </c>
      <c r="N1326" s="261">
        <v>900</v>
      </c>
    </row>
    <row r="1327" spans="1:14">
      <c r="A1327" s="261">
        <v>119214</v>
      </c>
      <c r="B1327" s="261" t="s">
        <v>1174</v>
      </c>
      <c r="C1327" s="261" t="s">
        <v>1175</v>
      </c>
      <c r="D1327" s="261" t="s">
        <v>530</v>
      </c>
      <c r="E1327" s="261" t="s">
        <v>664</v>
      </c>
      <c r="F1327" s="261">
        <v>34577</v>
      </c>
      <c r="G1327" s="261" t="s">
        <v>709</v>
      </c>
      <c r="H1327" s="261" t="s">
        <v>665</v>
      </c>
      <c r="I1327" s="261" t="s">
        <v>3767</v>
      </c>
      <c r="M1327" s="261" t="s">
        <v>640</v>
      </c>
      <c r="N1327" s="261">
        <v>900</v>
      </c>
    </row>
    <row r="1328" spans="1:14">
      <c r="A1328" s="261">
        <v>119230</v>
      </c>
      <c r="B1328" s="261" t="s">
        <v>1176</v>
      </c>
      <c r="C1328" s="261" t="s">
        <v>107</v>
      </c>
      <c r="D1328" s="261" t="s">
        <v>964</v>
      </c>
      <c r="E1328" s="261" t="s">
        <v>663</v>
      </c>
      <c r="F1328" s="261">
        <v>34065</v>
      </c>
      <c r="G1328" s="261" t="s">
        <v>638</v>
      </c>
      <c r="H1328" s="261" t="s">
        <v>665</v>
      </c>
      <c r="I1328" s="261" t="s">
        <v>3767</v>
      </c>
      <c r="M1328" s="261" t="s">
        <v>658</v>
      </c>
      <c r="N1328" s="261">
        <v>900</v>
      </c>
    </row>
    <row r="1329" spans="1:14">
      <c r="A1329" s="261">
        <v>119247</v>
      </c>
      <c r="B1329" s="261" t="s">
        <v>1181</v>
      </c>
      <c r="C1329" s="261" t="s">
        <v>84</v>
      </c>
      <c r="D1329" s="261" t="s">
        <v>426</v>
      </c>
      <c r="E1329" s="261" t="s">
        <v>664</v>
      </c>
      <c r="F1329" s="261">
        <v>34386</v>
      </c>
      <c r="G1329" s="261" t="s">
        <v>638</v>
      </c>
      <c r="H1329" s="261" t="s">
        <v>665</v>
      </c>
      <c r="I1329" s="261" t="s">
        <v>3767</v>
      </c>
      <c r="M1329" s="261" t="s">
        <v>638</v>
      </c>
      <c r="N1329" s="261">
        <v>900</v>
      </c>
    </row>
    <row r="1330" spans="1:14">
      <c r="A1330" s="261">
        <v>119249</v>
      </c>
      <c r="B1330" s="261" t="s">
        <v>1182</v>
      </c>
      <c r="C1330" s="261" t="s">
        <v>118</v>
      </c>
      <c r="D1330" s="261" t="s">
        <v>356</v>
      </c>
      <c r="E1330" s="261" t="s">
        <v>664</v>
      </c>
      <c r="F1330" s="261">
        <v>34298</v>
      </c>
      <c r="G1330" s="261" t="s">
        <v>769</v>
      </c>
      <c r="H1330" s="261" t="s">
        <v>665</v>
      </c>
      <c r="I1330" s="261" t="s">
        <v>3767</v>
      </c>
      <c r="M1330" s="261" t="s">
        <v>659</v>
      </c>
      <c r="N1330" s="261">
        <v>900</v>
      </c>
    </row>
    <row r="1331" spans="1:14">
      <c r="A1331" s="261">
        <v>119253</v>
      </c>
      <c r="B1331" s="261" t="s">
        <v>1184</v>
      </c>
      <c r="C1331" s="261" t="s">
        <v>219</v>
      </c>
      <c r="D1331" s="261" t="s">
        <v>462</v>
      </c>
      <c r="E1331" s="261" t="s">
        <v>663</v>
      </c>
      <c r="F1331" s="261">
        <v>31672</v>
      </c>
      <c r="G1331" s="261" t="s">
        <v>638</v>
      </c>
      <c r="H1331" s="261" t="s">
        <v>812</v>
      </c>
      <c r="I1331" s="261" t="s">
        <v>3767</v>
      </c>
      <c r="M1331" s="261" t="s">
        <v>612</v>
      </c>
      <c r="N1331" s="261">
        <v>900</v>
      </c>
    </row>
    <row r="1332" spans="1:14">
      <c r="A1332" s="261">
        <v>119257</v>
      </c>
      <c r="B1332" s="261" t="s">
        <v>1185</v>
      </c>
      <c r="C1332" s="261" t="s">
        <v>82</v>
      </c>
      <c r="D1332" s="261" t="s">
        <v>372</v>
      </c>
      <c r="E1332" s="261" t="s">
        <v>663</v>
      </c>
      <c r="F1332" s="261">
        <v>32509</v>
      </c>
      <c r="G1332" s="261" t="s">
        <v>693</v>
      </c>
      <c r="H1332" s="261" t="s">
        <v>665</v>
      </c>
      <c r="I1332" s="261" t="s">
        <v>3767</v>
      </c>
      <c r="M1332" s="261" t="s">
        <v>638</v>
      </c>
      <c r="N1332" s="261">
        <v>900</v>
      </c>
    </row>
    <row r="1333" spans="1:14">
      <c r="A1333" s="261">
        <v>119341</v>
      </c>
      <c r="B1333" s="261" t="s">
        <v>1187</v>
      </c>
      <c r="C1333" s="261" t="s">
        <v>186</v>
      </c>
      <c r="D1333" s="261" t="s">
        <v>1188</v>
      </c>
      <c r="E1333" s="261" t="s">
        <v>664</v>
      </c>
      <c r="F1333" s="261">
        <v>33505</v>
      </c>
      <c r="G1333" s="261" t="s">
        <v>3528</v>
      </c>
      <c r="H1333" s="261" t="s">
        <v>665</v>
      </c>
      <c r="I1333" s="261" t="s">
        <v>3767</v>
      </c>
      <c r="M1333" s="261" t="s">
        <v>640</v>
      </c>
      <c r="N1333" s="261">
        <v>900</v>
      </c>
    </row>
    <row r="1334" spans="1:14">
      <c r="A1334" s="261">
        <v>119402</v>
      </c>
      <c r="B1334" s="261" t="s">
        <v>1193</v>
      </c>
      <c r="C1334" s="261" t="s">
        <v>137</v>
      </c>
      <c r="E1334" s="261" t="s">
        <v>663</v>
      </c>
      <c r="H1334" s="261" t="s">
        <v>665</v>
      </c>
      <c r="I1334" s="261" t="s">
        <v>3767</v>
      </c>
      <c r="M1334" s="261" t="s">
        <v>638</v>
      </c>
      <c r="N1334" s="261">
        <v>900</v>
      </c>
    </row>
    <row r="1335" spans="1:14">
      <c r="A1335" s="261">
        <v>119460</v>
      </c>
      <c r="B1335" s="261" t="s">
        <v>1197</v>
      </c>
      <c r="C1335" s="261" t="s">
        <v>170</v>
      </c>
      <c r="D1335" s="261" t="s">
        <v>1198</v>
      </c>
      <c r="E1335" s="261" t="s">
        <v>664</v>
      </c>
      <c r="F1335" s="261">
        <v>35121</v>
      </c>
      <c r="G1335" s="261" t="s">
        <v>738</v>
      </c>
      <c r="H1335" s="261" t="s">
        <v>665</v>
      </c>
      <c r="I1335" s="261" t="s">
        <v>3767</v>
      </c>
      <c r="M1335" s="261" t="s">
        <v>640</v>
      </c>
      <c r="N1335" s="261">
        <v>900</v>
      </c>
    </row>
    <row r="1336" spans="1:14">
      <c r="A1336" s="261">
        <v>119464</v>
      </c>
      <c r="B1336" s="261" t="s">
        <v>1199</v>
      </c>
      <c r="C1336" s="261" t="s">
        <v>170</v>
      </c>
      <c r="D1336" s="261" t="s">
        <v>364</v>
      </c>
      <c r="E1336" s="261" t="s">
        <v>663</v>
      </c>
      <c r="G1336" s="261" t="s">
        <v>638</v>
      </c>
      <c r="H1336" s="261" t="s">
        <v>665</v>
      </c>
      <c r="I1336" s="261" t="s">
        <v>3767</v>
      </c>
      <c r="M1336" s="261" t="s">
        <v>638</v>
      </c>
      <c r="N1336" s="261">
        <v>900</v>
      </c>
    </row>
    <row r="1337" spans="1:14">
      <c r="A1337" s="261">
        <v>119470</v>
      </c>
      <c r="B1337" s="261" t="s">
        <v>1202</v>
      </c>
      <c r="C1337" s="261" t="s">
        <v>78</v>
      </c>
      <c r="D1337" s="261" t="s">
        <v>372</v>
      </c>
      <c r="E1337" s="261" t="s">
        <v>663</v>
      </c>
      <c r="G1337" s="261" t="s">
        <v>649</v>
      </c>
      <c r="H1337" s="261" t="s">
        <v>665</v>
      </c>
      <c r="I1337" s="261" t="s">
        <v>3767</v>
      </c>
      <c r="M1337" s="261" t="s">
        <v>649</v>
      </c>
      <c r="N1337" s="261">
        <v>900</v>
      </c>
    </row>
    <row r="1338" spans="1:14">
      <c r="A1338" s="261">
        <v>119472</v>
      </c>
      <c r="B1338" s="261" t="s">
        <v>1203</v>
      </c>
      <c r="C1338" s="261" t="s">
        <v>121</v>
      </c>
      <c r="D1338" s="261" t="s">
        <v>364</v>
      </c>
      <c r="E1338" s="261" t="s">
        <v>663</v>
      </c>
      <c r="F1338" s="261">
        <v>33977</v>
      </c>
      <c r="G1338" s="261" t="s">
        <v>693</v>
      </c>
      <c r="H1338" s="261" t="s">
        <v>665</v>
      </c>
      <c r="I1338" s="261" t="s">
        <v>3767</v>
      </c>
      <c r="M1338" s="261" t="s">
        <v>638</v>
      </c>
      <c r="N1338" s="261">
        <v>900</v>
      </c>
    </row>
    <row r="1339" spans="1:14">
      <c r="A1339" s="261">
        <v>119517</v>
      </c>
      <c r="B1339" s="261" t="s">
        <v>1206</v>
      </c>
      <c r="C1339" s="261" t="s">
        <v>241</v>
      </c>
      <c r="D1339" s="261" t="s">
        <v>1085</v>
      </c>
      <c r="E1339" s="261" t="s">
        <v>664</v>
      </c>
      <c r="F1339" s="261">
        <v>34492</v>
      </c>
      <c r="G1339" s="261" t="s">
        <v>638</v>
      </c>
      <c r="H1339" s="261" t="s">
        <v>665</v>
      </c>
      <c r="I1339" s="261" t="s">
        <v>3767</v>
      </c>
      <c r="M1339" s="261" t="s">
        <v>638</v>
      </c>
      <c r="N1339" s="261">
        <v>900</v>
      </c>
    </row>
    <row r="1340" spans="1:14">
      <c r="A1340" s="261">
        <v>119538</v>
      </c>
      <c r="B1340" s="261" t="s">
        <v>1207</v>
      </c>
      <c r="C1340" s="261" t="s">
        <v>1208</v>
      </c>
      <c r="D1340" s="261" t="s">
        <v>564</v>
      </c>
      <c r="E1340" s="261" t="s">
        <v>663</v>
      </c>
      <c r="F1340" s="261">
        <v>32143</v>
      </c>
      <c r="G1340" s="261" t="s">
        <v>724</v>
      </c>
      <c r="H1340" s="261" t="s">
        <v>665</v>
      </c>
      <c r="I1340" s="261" t="s">
        <v>3767</v>
      </c>
      <c r="M1340" s="261" t="s">
        <v>648</v>
      </c>
      <c r="N1340" s="261">
        <v>900</v>
      </c>
    </row>
    <row r="1341" spans="1:14">
      <c r="A1341" s="261">
        <v>119539</v>
      </c>
      <c r="B1341" s="261" t="s">
        <v>1209</v>
      </c>
      <c r="C1341" s="261" t="s">
        <v>1210</v>
      </c>
      <c r="D1341" s="261" t="s">
        <v>359</v>
      </c>
      <c r="E1341" s="261" t="s">
        <v>664</v>
      </c>
      <c r="G1341" s="261" t="s">
        <v>638</v>
      </c>
      <c r="H1341" s="261" t="s">
        <v>812</v>
      </c>
      <c r="I1341" s="261" t="s">
        <v>3767</v>
      </c>
      <c r="M1341" s="261" t="s">
        <v>612</v>
      </c>
      <c r="N1341" s="261">
        <v>900</v>
      </c>
    </row>
    <row r="1342" spans="1:14">
      <c r="A1342" s="261">
        <v>119550</v>
      </c>
      <c r="B1342" s="261" t="s">
        <v>1212</v>
      </c>
      <c r="C1342" s="261" t="s">
        <v>127</v>
      </c>
      <c r="D1342" s="261" t="s">
        <v>1119</v>
      </c>
      <c r="E1342" s="261" t="s">
        <v>664</v>
      </c>
      <c r="F1342" s="261">
        <v>33239</v>
      </c>
      <c r="G1342" s="261" t="s">
        <v>657</v>
      </c>
      <c r="H1342" s="261" t="s">
        <v>665</v>
      </c>
      <c r="I1342" s="261" t="s">
        <v>3767</v>
      </c>
      <c r="M1342" s="261" t="s">
        <v>657</v>
      </c>
      <c r="N1342" s="261">
        <v>900</v>
      </c>
    </row>
    <row r="1343" spans="1:14">
      <c r="A1343" s="261">
        <v>119555</v>
      </c>
      <c r="B1343" s="261" t="s">
        <v>1213</v>
      </c>
      <c r="C1343" s="261" t="s">
        <v>1214</v>
      </c>
      <c r="D1343" s="261" t="s">
        <v>444</v>
      </c>
      <c r="E1343" s="261" t="s">
        <v>664</v>
      </c>
      <c r="F1343" s="261">
        <v>35727</v>
      </c>
      <c r="G1343" s="261" t="s">
        <v>638</v>
      </c>
      <c r="H1343" s="261" t="s">
        <v>665</v>
      </c>
      <c r="I1343" s="261" t="s">
        <v>3767</v>
      </c>
      <c r="M1343" s="261" t="s">
        <v>638</v>
      </c>
      <c r="N1343" s="261">
        <v>900</v>
      </c>
    </row>
    <row r="1344" spans="1:14">
      <c r="A1344" s="261">
        <v>119556</v>
      </c>
      <c r="B1344" s="261" t="s">
        <v>1215</v>
      </c>
      <c r="C1344" s="261" t="s">
        <v>264</v>
      </c>
      <c r="D1344" s="261" t="s">
        <v>1216</v>
      </c>
      <c r="E1344" s="261" t="s">
        <v>664</v>
      </c>
      <c r="F1344" s="261">
        <v>33726</v>
      </c>
      <c r="G1344" s="261" t="s">
        <v>3526</v>
      </c>
      <c r="H1344" s="261" t="s">
        <v>665</v>
      </c>
      <c r="I1344" s="261" t="s">
        <v>3767</v>
      </c>
      <c r="M1344" s="261" t="s">
        <v>658</v>
      </c>
      <c r="N1344" s="261">
        <v>900</v>
      </c>
    </row>
    <row r="1345" spans="1:14">
      <c r="A1345" s="261">
        <v>119571</v>
      </c>
      <c r="B1345" s="261" t="s">
        <v>1220</v>
      </c>
      <c r="C1345" s="261" t="s">
        <v>88</v>
      </c>
      <c r="D1345" s="261" t="s">
        <v>301</v>
      </c>
      <c r="E1345" s="261" t="s">
        <v>664</v>
      </c>
      <c r="F1345" s="261">
        <v>35921</v>
      </c>
      <c r="G1345" s="261" t="s">
        <v>693</v>
      </c>
      <c r="H1345" s="261" t="s">
        <v>665</v>
      </c>
      <c r="I1345" s="261" t="s">
        <v>3767</v>
      </c>
      <c r="M1345" s="261" t="s">
        <v>649</v>
      </c>
      <c r="N1345" s="261">
        <v>900</v>
      </c>
    </row>
    <row r="1346" spans="1:14">
      <c r="A1346" s="261">
        <v>119579</v>
      </c>
      <c r="B1346" s="261" t="s">
        <v>1223</v>
      </c>
      <c r="C1346" s="261" t="s">
        <v>96</v>
      </c>
      <c r="D1346" s="261" t="s">
        <v>341</v>
      </c>
      <c r="E1346" s="261" t="s">
        <v>664</v>
      </c>
      <c r="F1346" s="261">
        <v>33747</v>
      </c>
      <c r="G1346" s="261" t="s">
        <v>693</v>
      </c>
      <c r="H1346" s="261" t="s">
        <v>665</v>
      </c>
      <c r="I1346" s="261" t="s">
        <v>3767</v>
      </c>
      <c r="M1346" s="261" t="s">
        <v>638</v>
      </c>
      <c r="N1346" s="261">
        <v>900</v>
      </c>
    </row>
    <row r="1347" spans="1:14">
      <c r="A1347" s="261">
        <v>119612</v>
      </c>
      <c r="B1347" s="261" t="s">
        <v>1230</v>
      </c>
      <c r="C1347" s="261" t="s">
        <v>235</v>
      </c>
      <c r="D1347" s="261" t="s">
        <v>341</v>
      </c>
      <c r="E1347" s="261" t="s">
        <v>664</v>
      </c>
      <c r="F1347" s="261">
        <v>33974</v>
      </c>
      <c r="G1347" s="261" t="s">
        <v>693</v>
      </c>
      <c r="H1347" s="261" t="s">
        <v>665</v>
      </c>
      <c r="I1347" s="261" t="s">
        <v>3767</v>
      </c>
      <c r="M1347" s="261" t="s">
        <v>638</v>
      </c>
      <c r="N1347" s="261">
        <v>900</v>
      </c>
    </row>
    <row r="1348" spans="1:14">
      <c r="A1348" s="261">
        <v>119617</v>
      </c>
      <c r="B1348" s="261" t="s">
        <v>1231</v>
      </c>
      <c r="C1348" s="261" t="s">
        <v>136</v>
      </c>
      <c r="D1348" s="261" t="s">
        <v>269</v>
      </c>
      <c r="E1348" s="261" t="s">
        <v>664</v>
      </c>
      <c r="H1348" s="261" t="s">
        <v>665</v>
      </c>
      <c r="I1348" s="261" t="s">
        <v>3767</v>
      </c>
      <c r="M1348" s="261" t="s">
        <v>658</v>
      </c>
      <c r="N1348" s="261">
        <v>900</v>
      </c>
    </row>
    <row r="1349" spans="1:14">
      <c r="A1349" s="261">
        <v>119662</v>
      </c>
      <c r="B1349" s="261" t="s">
        <v>1234</v>
      </c>
      <c r="C1349" s="261" t="s">
        <v>1235</v>
      </c>
      <c r="D1349" s="261" t="s">
        <v>1236</v>
      </c>
      <c r="E1349" s="261" t="s">
        <v>664</v>
      </c>
      <c r="F1349" s="261">
        <v>33360</v>
      </c>
      <c r="G1349" s="261" t="s">
        <v>3530</v>
      </c>
      <c r="H1349" s="261" t="s">
        <v>665</v>
      </c>
      <c r="I1349" s="261" t="s">
        <v>3767</v>
      </c>
      <c r="M1349" s="261" t="s">
        <v>650</v>
      </c>
      <c r="N1349" s="261">
        <v>900</v>
      </c>
    </row>
    <row r="1350" spans="1:14">
      <c r="A1350" s="261">
        <v>119670</v>
      </c>
      <c r="B1350" s="261" t="s">
        <v>1238</v>
      </c>
      <c r="C1350" s="261" t="s">
        <v>1010</v>
      </c>
      <c r="D1350" s="261" t="s">
        <v>1219</v>
      </c>
      <c r="E1350" s="261" t="s">
        <v>664</v>
      </c>
      <c r="F1350" s="261">
        <v>35065</v>
      </c>
      <c r="G1350" s="261" t="s">
        <v>779</v>
      </c>
      <c r="H1350" s="261" t="s">
        <v>665</v>
      </c>
      <c r="I1350" s="261" t="s">
        <v>3767</v>
      </c>
      <c r="M1350" s="261" t="s">
        <v>661</v>
      </c>
      <c r="N1350" s="261">
        <v>900</v>
      </c>
    </row>
    <row r="1351" spans="1:14">
      <c r="A1351" s="261">
        <v>119764</v>
      </c>
      <c r="B1351" s="261" t="s">
        <v>1247</v>
      </c>
      <c r="C1351" s="261" t="s">
        <v>84</v>
      </c>
      <c r="D1351" s="261" t="s">
        <v>473</v>
      </c>
      <c r="E1351" s="261" t="s">
        <v>663</v>
      </c>
      <c r="F1351" s="261">
        <v>36165</v>
      </c>
      <c r="G1351" s="261" t="s">
        <v>793</v>
      </c>
      <c r="H1351" s="261" t="s">
        <v>665</v>
      </c>
      <c r="I1351" s="261" t="s">
        <v>3767</v>
      </c>
      <c r="M1351" s="261" t="s">
        <v>659</v>
      </c>
      <c r="N1351" s="261">
        <v>900</v>
      </c>
    </row>
    <row r="1352" spans="1:14">
      <c r="A1352" s="261">
        <v>119782</v>
      </c>
      <c r="B1352" s="261" t="s">
        <v>1249</v>
      </c>
      <c r="C1352" s="261" t="s">
        <v>82</v>
      </c>
      <c r="D1352" s="261" t="s">
        <v>364</v>
      </c>
      <c r="E1352" s="261" t="s">
        <v>663</v>
      </c>
      <c r="F1352" s="261">
        <v>36175</v>
      </c>
      <c r="G1352" s="261" t="s">
        <v>638</v>
      </c>
      <c r="H1352" s="261" t="s">
        <v>665</v>
      </c>
      <c r="I1352" s="261" t="s">
        <v>3767</v>
      </c>
      <c r="M1352" s="261" t="s">
        <v>638</v>
      </c>
      <c r="N1352" s="261">
        <v>900</v>
      </c>
    </row>
    <row r="1353" spans="1:14">
      <c r="A1353" s="261">
        <v>119784</v>
      </c>
      <c r="B1353" s="261" t="s">
        <v>1250</v>
      </c>
      <c r="C1353" s="261" t="s">
        <v>84</v>
      </c>
      <c r="D1353" s="261" t="s">
        <v>889</v>
      </c>
      <c r="E1353" s="261" t="s">
        <v>663</v>
      </c>
      <c r="F1353" s="261">
        <v>34747</v>
      </c>
      <c r="G1353" s="261" t="s">
        <v>3533</v>
      </c>
      <c r="H1353" s="261" t="s">
        <v>665</v>
      </c>
      <c r="I1353" s="261" t="s">
        <v>3767</v>
      </c>
      <c r="M1353" s="261" t="s">
        <v>662</v>
      </c>
      <c r="N1353" s="261">
        <v>900</v>
      </c>
    </row>
    <row r="1354" spans="1:14">
      <c r="A1354" s="261">
        <v>119794</v>
      </c>
      <c r="B1354" s="261" t="s">
        <v>1252</v>
      </c>
      <c r="C1354" s="261" t="s">
        <v>159</v>
      </c>
      <c r="D1354" s="261" t="s">
        <v>371</v>
      </c>
      <c r="E1354" s="261" t="s">
        <v>663</v>
      </c>
      <c r="F1354" s="261">
        <v>35631</v>
      </c>
      <c r="G1354" s="261" t="s">
        <v>208</v>
      </c>
      <c r="H1354" s="261" t="s">
        <v>665</v>
      </c>
      <c r="I1354" s="261" t="s">
        <v>3767</v>
      </c>
      <c r="M1354" s="261" t="s">
        <v>659</v>
      </c>
      <c r="N1354" s="261">
        <v>900</v>
      </c>
    </row>
    <row r="1355" spans="1:14">
      <c r="A1355" s="261">
        <v>119798</v>
      </c>
      <c r="B1355" s="261" t="s">
        <v>1253</v>
      </c>
      <c r="C1355" s="261" t="s">
        <v>220</v>
      </c>
      <c r="D1355" s="261" t="s">
        <v>562</v>
      </c>
      <c r="E1355" s="261" t="s">
        <v>663</v>
      </c>
      <c r="F1355" s="261">
        <v>35805</v>
      </c>
      <c r="G1355" s="261" t="s">
        <v>711</v>
      </c>
      <c r="H1355" s="261" t="s">
        <v>665</v>
      </c>
      <c r="I1355" s="261" t="s">
        <v>3767</v>
      </c>
      <c r="M1355" s="261" t="s">
        <v>640</v>
      </c>
      <c r="N1355" s="261">
        <v>900</v>
      </c>
    </row>
    <row r="1356" spans="1:14">
      <c r="A1356" s="261">
        <v>119807</v>
      </c>
      <c r="B1356" s="261" t="s">
        <v>1257</v>
      </c>
      <c r="C1356" s="261" t="s">
        <v>261</v>
      </c>
      <c r="D1356" s="261" t="s">
        <v>1258</v>
      </c>
      <c r="E1356" s="261" t="s">
        <v>664</v>
      </c>
      <c r="F1356" s="261">
        <v>34240</v>
      </c>
      <c r="G1356" s="261" t="s">
        <v>638</v>
      </c>
      <c r="H1356" s="261" t="s">
        <v>665</v>
      </c>
      <c r="I1356" s="261" t="s">
        <v>3767</v>
      </c>
      <c r="M1356" s="261" t="s">
        <v>638</v>
      </c>
      <c r="N1356" s="261">
        <v>900</v>
      </c>
    </row>
    <row r="1357" spans="1:14">
      <c r="A1357" s="261">
        <v>119811</v>
      </c>
      <c r="B1357" s="261" t="s">
        <v>1260</v>
      </c>
      <c r="C1357" s="261" t="s">
        <v>99</v>
      </c>
      <c r="D1357" s="261" t="s">
        <v>403</v>
      </c>
      <c r="E1357" s="261" t="s">
        <v>663</v>
      </c>
      <c r="F1357" s="261">
        <v>35869</v>
      </c>
      <c r="G1357" s="261" t="s">
        <v>704</v>
      </c>
      <c r="H1357" s="261" t="s">
        <v>812</v>
      </c>
      <c r="I1357" s="261" t="s">
        <v>3767</v>
      </c>
      <c r="M1357" s="261" t="s">
        <v>612</v>
      </c>
      <c r="N1357" s="261">
        <v>900</v>
      </c>
    </row>
    <row r="1358" spans="1:14">
      <c r="A1358" s="261">
        <v>119852</v>
      </c>
      <c r="B1358" s="261" t="s">
        <v>1262</v>
      </c>
      <c r="C1358" s="261" t="s">
        <v>1263</v>
      </c>
      <c r="D1358" s="261" t="s">
        <v>343</v>
      </c>
      <c r="E1358" s="261" t="s">
        <v>664</v>
      </c>
      <c r="F1358" s="261">
        <v>33970</v>
      </c>
      <c r="G1358" s="261" t="s">
        <v>3537</v>
      </c>
      <c r="H1358" s="261" t="s">
        <v>665</v>
      </c>
      <c r="I1358" s="261" t="s">
        <v>3767</v>
      </c>
      <c r="M1358" s="261" t="s">
        <v>640</v>
      </c>
      <c r="N1358" s="261">
        <v>900</v>
      </c>
    </row>
    <row r="1359" spans="1:14">
      <c r="A1359" s="261">
        <v>119864</v>
      </c>
      <c r="B1359" s="261" t="s">
        <v>1264</v>
      </c>
      <c r="C1359" s="261" t="s">
        <v>171</v>
      </c>
      <c r="D1359" s="261" t="s">
        <v>375</v>
      </c>
      <c r="E1359" s="261" t="s">
        <v>664</v>
      </c>
      <c r="F1359" s="261">
        <v>29977</v>
      </c>
      <c r="G1359" s="261" t="s">
        <v>638</v>
      </c>
      <c r="H1359" s="261" t="s">
        <v>665</v>
      </c>
      <c r="I1359" s="261" t="s">
        <v>3767</v>
      </c>
      <c r="M1359" s="261" t="s">
        <v>638</v>
      </c>
      <c r="N1359" s="261">
        <v>900</v>
      </c>
    </row>
    <row r="1360" spans="1:14">
      <c r="A1360" s="261">
        <v>119876</v>
      </c>
      <c r="B1360" s="261" t="s">
        <v>1267</v>
      </c>
      <c r="C1360" s="261" t="s">
        <v>84</v>
      </c>
      <c r="D1360" s="261" t="s">
        <v>459</v>
      </c>
      <c r="E1360" s="261" t="s">
        <v>664</v>
      </c>
      <c r="F1360" s="261">
        <v>34335</v>
      </c>
      <c r="G1360" s="261" t="s">
        <v>640</v>
      </c>
      <c r="H1360" s="261" t="s">
        <v>665</v>
      </c>
      <c r="I1360" s="261" t="s">
        <v>3767</v>
      </c>
      <c r="M1360" s="261" t="s">
        <v>640</v>
      </c>
      <c r="N1360" s="261">
        <v>900</v>
      </c>
    </row>
    <row r="1361" spans="1:14">
      <c r="A1361" s="261">
        <v>119907</v>
      </c>
      <c r="B1361" s="261" t="s">
        <v>1271</v>
      </c>
      <c r="C1361" s="261" t="s">
        <v>178</v>
      </c>
      <c r="D1361" s="261" t="s">
        <v>341</v>
      </c>
      <c r="E1361" s="261" t="s">
        <v>664</v>
      </c>
      <c r="F1361" s="261">
        <v>34024</v>
      </c>
      <c r="G1361" s="261" t="s">
        <v>638</v>
      </c>
      <c r="H1361" s="261" t="s">
        <v>665</v>
      </c>
      <c r="I1361" s="261" t="s">
        <v>3767</v>
      </c>
      <c r="M1361" s="261" t="s">
        <v>638</v>
      </c>
      <c r="N1361" s="261">
        <v>900</v>
      </c>
    </row>
    <row r="1362" spans="1:14">
      <c r="A1362" s="261">
        <v>119960</v>
      </c>
      <c r="B1362" s="261" t="s">
        <v>1020</v>
      </c>
      <c r="C1362" s="261" t="s">
        <v>153</v>
      </c>
      <c r="D1362" s="261" t="s">
        <v>421</v>
      </c>
      <c r="E1362" s="261" t="s">
        <v>663</v>
      </c>
      <c r="F1362" s="261">
        <v>33604</v>
      </c>
      <c r="G1362" s="261" t="s">
        <v>3539</v>
      </c>
      <c r="H1362" s="261" t="s">
        <v>665</v>
      </c>
      <c r="I1362" s="261" t="s">
        <v>3767</v>
      </c>
      <c r="M1362" s="261" t="s">
        <v>659</v>
      </c>
      <c r="N1362" s="261">
        <v>900</v>
      </c>
    </row>
    <row r="1363" spans="1:14">
      <c r="A1363" s="261">
        <v>119964</v>
      </c>
      <c r="B1363" s="261" t="s">
        <v>608</v>
      </c>
      <c r="C1363" s="261" t="s">
        <v>263</v>
      </c>
      <c r="D1363" s="261" t="s">
        <v>997</v>
      </c>
      <c r="E1363" s="261" t="s">
        <v>663</v>
      </c>
      <c r="F1363" s="261">
        <v>35800</v>
      </c>
      <c r="G1363" s="261" t="s">
        <v>730</v>
      </c>
      <c r="H1363" s="261" t="s">
        <v>665</v>
      </c>
      <c r="I1363" s="261" t="s">
        <v>3767</v>
      </c>
      <c r="M1363" s="261" t="s">
        <v>647</v>
      </c>
      <c r="N1363" s="261">
        <v>900</v>
      </c>
    </row>
    <row r="1364" spans="1:14">
      <c r="A1364" s="261">
        <v>120038</v>
      </c>
      <c r="B1364" s="261" t="s">
        <v>1280</v>
      </c>
      <c r="C1364" s="261" t="s">
        <v>135</v>
      </c>
      <c r="D1364" s="261" t="s">
        <v>1281</v>
      </c>
      <c r="E1364" s="261" t="s">
        <v>664</v>
      </c>
      <c r="F1364" s="261">
        <v>35069</v>
      </c>
      <c r="G1364" s="261" t="s">
        <v>785</v>
      </c>
      <c r="H1364" s="261" t="s">
        <v>665</v>
      </c>
      <c r="I1364" s="261" t="s">
        <v>3767</v>
      </c>
      <c r="M1364" s="261" t="s">
        <v>659</v>
      </c>
      <c r="N1364" s="261">
        <v>900</v>
      </c>
    </row>
    <row r="1365" spans="1:14">
      <c r="A1365" s="261">
        <v>120042</v>
      </c>
      <c r="B1365" s="261" t="s">
        <v>1282</v>
      </c>
      <c r="C1365" s="261" t="s">
        <v>98</v>
      </c>
      <c r="D1365" s="261" t="s">
        <v>583</v>
      </c>
      <c r="E1365" s="261" t="s">
        <v>664</v>
      </c>
      <c r="F1365" s="261">
        <v>36415</v>
      </c>
      <c r="G1365" s="261" t="s">
        <v>694</v>
      </c>
      <c r="H1365" s="261" t="s">
        <v>665</v>
      </c>
      <c r="I1365" s="261" t="s">
        <v>3767</v>
      </c>
      <c r="M1365" s="261" t="s">
        <v>657</v>
      </c>
      <c r="N1365" s="261">
        <v>900</v>
      </c>
    </row>
    <row r="1366" spans="1:14">
      <c r="A1366" s="261">
        <v>120043</v>
      </c>
      <c r="B1366" s="261" t="s">
        <v>471</v>
      </c>
      <c r="C1366" s="261" t="s">
        <v>118</v>
      </c>
      <c r="D1366" s="261" t="s">
        <v>435</v>
      </c>
      <c r="E1366" s="261" t="s">
        <v>664</v>
      </c>
      <c r="F1366" s="261">
        <v>28491</v>
      </c>
      <c r="G1366" s="261" t="s">
        <v>3540</v>
      </c>
      <c r="H1366" s="261" t="s">
        <v>665</v>
      </c>
      <c r="I1366" s="261" t="s">
        <v>3767</v>
      </c>
      <c r="M1366" s="261" t="s">
        <v>658</v>
      </c>
      <c r="N1366" s="261">
        <v>900</v>
      </c>
    </row>
    <row r="1367" spans="1:14">
      <c r="A1367" s="261">
        <v>120079</v>
      </c>
      <c r="B1367" s="261" t="s">
        <v>1285</v>
      </c>
      <c r="C1367" s="261" t="s">
        <v>251</v>
      </c>
      <c r="D1367" s="261" t="s">
        <v>359</v>
      </c>
      <c r="E1367" s="261" t="s">
        <v>664</v>
      </c>
      <c r="F1367" s="261">
        <v>33639</v>
      </c>
      <c r="G1367" s="261" t="s">
        <v>723</v>
      </c>
      <c r="H1367" s="261" t="s">
        <v>665</v>
      </c>
      <c r="I1367" s="261" t="s">
        <v>3767</v>
      </c>
      <c r="M1367" s="261" t="s">
        <v>640</v>
      </c>
      <c r="N1367" s="261">
        <v>900</v>
      </c>
    </row>
    <row r="1368" spans="1:14">
      <c r="A1368" s="261">
        <v>120081</v>
      </c>
      <c r="B1368" s="261" t="s">
        <v>1286</v>
      </c>
      <c r="C1368" s="261" t="s">
        <v>85</v>
      </c>
      <c r="D1368" s="261" t="s">
        <v>475</v>
      </c>
      <c r="E1368" s="261" t="s">
        <v>664</v>
      </c>
      <c r="F1368" s="261">
        <v>34931</v>
      </c>
      <c r="G1368" s="261" t="s">
        <v>3541</v>
      </c>
      <c r="H1368" s="261" t="s">
        <v>665</v>
      </c>
      <c r="I1368" s="261" t="s">
        <v>3767</v>
      </c>
      <c r="M1368" s="261" t="s">
        <v>649</v>
      </c>
      <c r="N1368" s="261">
        <v>900</v>
      </c>
    </row>
    <row r="1369" spans="1:14">
      <c r="A1369" s="261">
        <v>120096</v>
      </c>
      <c r="B1369" s="261" t="s">
        <v>1287</v>
      </c>
      <c r="C1369" s="261" t="s">
        <v>285</v>
      </c>
      <c r="D1369" s="261" t="s">
        <v>1288</v>
      </c>
      <c r="E1369" s="261" t="s">
        <v>664</v>
      </c>
      <c r="F1369" s="261">
        <v>31104</v>
      </c>
      <c r="G1369" s="261" t="s">
        <v>693</v>
      </c>
      <c r="H1369" s="261" t="s">
        <v>665</v>
      </c>
      <c r="I1369" s="261" t="s">
        <v>3767</v>
      </c>
      <c r="M1369" s="261" t="s">
        <v>661</v>
      </c>
      <c r="N1369" s="261">
        <v>900</v>
      </c>
    </row>
    <row r="1370" spans="1:14">
      <c r="A1370" s="261">
        <v>120116</v>
      </c>
      <c r="B1370" s="261" t="s">
        <v>1292</v>
      </c>
      <c r="C1370" s="261" t="s">
        <v>186</v>
      </c>
      <c r="D1370" s="261" t="s">
        <v>395</v>
      </c>
      <c r="E1370" s="261" t="s">
        <v>664</v>
      </c>
      <c r="F1370" s="261">
        <v>32535</v>
      </c>
      <c r="G1370" s="261" t="s">
        <v>657</v>
      </c>
      <c r="H1370" s="261" t="s">
        <v>665</v>
      </c>
      <c r="I1370" s="261" t="s">
        <v>3767</v>
      </c>
      <c r="M1370" s="261" t="s">
        <v>640</v>
      </c>
      <c r="N1370" s="261">
        <v>900</v>
      </c>
    </row>
    <row r="1371" spans="1:14">
      <c r="A1371" s="261">
        <v>120133</v>
      </c>
      <c r="B1371" s="261" t="s">
        <v>1294</v>
      </c>
      <c r="C1371" s="261" t="s">
        <v>82</v>
      </c>
      <c r="D1371" s="261" t="s">
        <v>356</v>
      </c>
      <c r="E1371" s="261" t="s">
        <v>664</v>
      </c>
      <c r="F1371" s="261">
        <v>35980</v>
      </c>
      <c r="G1371" s="261" t="s">
        <v>3542</v>
      </c>
      <c r="H1371" s="261" t="s">
        <v>665</v>
      </c>
      <c r="I1371" s="261" t="s">
        <v>3767</v>
      </c>
      <c r="M1371" s="261" t="s">
        <v>640</v>
      </c>
      <c r="N1371" s="261">
        <v>900</v>
      </c>
    </row>
    <row r="1372" spans="1:14">
      <c r="A1372" s="261">
        <v>120153</v>
      </c>
      <c r="B1372" s="261" t="s">
        <v>1295</v>
      </c>
      <c r="C1372" s="261" t="s">
        <v>149</v>
      </c>
      <c r="D1372" s="261" t="s">
        <v>347</v>
      </c>
      <c r="E1372" s="261" t="s">
        <v>664</v>
      </c>
      <c r="F1372" s="261">
        <v>34708</v>
      </c>
      <c r="G1372" s="261" t="s">
        <v>638</v>
      </c>
      <c r="H1372" s="261" t="s">
        <v>665</v>
      </c>
      <c r="I1372" s="261" t="s">
        <v>3767</v>
      </c>
      <c r="M1372" s="261" t="s">
        <v>638</v>
      </c>
      <c r="N1372" s="261">
        <v>900</v>
      </c>
    </row>
    <row r="1373" spans="1:14">
      <c r="A1373" s="261">
        <v>120162</v>
      </c>
      <c r="B1373" s="261" t="s">
        <v>1296</v>
      </c>
      <c r="C1373" s="261" t="s">
        <v>127</v>
      </c>
      <c r="D1373" s="261" t="s">
        <v>418</v>
      </c>
      <c r="E1373" s="261" t="s">
        <v>664</v>
      </c>
      <c r="F1373" s="261">
        <v>34700</v>
      </c>
      <c r="G1373" s="261" t="s">
        <v>657</v>
      </c>
      <c r="H1373" s="261" t="s">
        <v>665</v>
      </c>
      <c r="I1373" s="261" t="s">
        <v>3767</v>
      </c>
      <c r="M1373" s="261" t="s">
        <v>657</v>
      </c>
      <c r="N1373" s="261">
        <v>900</v>
      </c>
    </row>
    <row r="1374" spans="1:14">
      <c r="A1374" s="261">
        <v>120183</v>
      </c>
      <c r="B1374" s="261" t="s">
        <v>1299</v>
      </c>
      <c r="C1374" s="261" t="s">
        <v>153</v>
      </c>
      <c r="D1374" s="261" t="s">
        <v>476</v>
      </c>
      <c r="E1374" s="261" t="s">
        <v>664</v>
      </c>
      <c r="F1374" s="261">
        <v>35485</v>
      </c>
      <c r="G1374" s="261" t="s">
        <v>724</v>
      </c>
      <c r="H1374" s="261" t="s">
        <v>665</v>
      </c>
      <c r="I1374" s="261" t="s">
        <v>3767</v>
      </c>
      <c r="M1374" s="261" t="s">
        <v>648</v>
      </c>
      <c r="N1374" s="261">
        <v>900</v>
      </c>
    </row>
    <row r="1375" spans="1:14">
      <c r="A1375" s="261">
        <v>120187</v>
      </c>
      <c r="B1375" s="261" t="s">
        <v>1300</v>
      </c>
      <c r="C1375" s="261" t="s">
        <v>1301</v>
      </c>
      <c r="D1375" s="261" t="s">
        <v>381</v>
      </c>
      <c r="E1375" s="261" t="s">
        <v>664</v>
      </c>
      <c r="F1375" s="261">
        <v>34344</v>
      </c>
      <c r="G1375" s="261" t="s">
        <v>3543</v>
      </c>
      <c r="H1375" s="261" t="s">
        <v>665</v>
      </c>
      <c r="I1375" s="261" t="s">
        <v>3767</v>
      </c>
      <c r="M1375" s="261" t="s">
        <v>649</v>
      </c>
      <c r="N1375" s="261">
        <v>900</v>
      </c>
    </row>
    <row r="1376" spans="1:14">
      <c r="A1376" s="261">
        <v>120188</v>
      </c>
      <c r="B1376" s="261" t="s">
        <v>1302</v>
      </c>
      <c r="C1376" s="261" t="s">
        <v>170</v>
      </c>
      <c r="D1376" s="261" t="s">
        <v>388</v>
      </c>
      <c r="E1376" s="261" t="s">
        <v>664</v>
      </c>
      <c r="H1376" s="261" t="s">
        <v>812</v>
      </c>
      <c r="I1376" s="261" t="s">
        <v>3767</v>
      </c>
      <c r="M1376" s="261" t="s">
        <v>612</v>
      </c>
      <c r="N1376" s="261">
        <v>900</v>
      </c>
    </row>
    <row r="1377" spans="1:14">
      <c r="A1377" s="261">
        <v>120189</v>
      </c>
      <c r="B1377" s="261" t="s">
        <v>1303</v>
      </c>
      <c r="C1377" s="261" t="s">
        <v>1304</v>
      </c>
      <c r="D1377" s="261" t="s">
        <v>518</v>
      </c>
      <c r="E1377" s="261" t="s">
        <v>664</v>
      </c>
      <c r="F1377" s="261">
        <v>32761</v>
      </c>
      <c r="G1377" s="261" t="s">
        <v>754</v>
      </c>
      <c r="H1377" s="261" t="s">
        <v>665</v>
      </c>
      <c r="I1377" s="261" t="s">
        <v>3767</v>
      </c>
      <c r="M1377" s="261" t="s">
        <v>640</v>
      </c>
      <c r="N1377" s="261">
        <v>900</v>
      </c>
    </row>
    <row r="1378" spans="1:14">
      <c r="A1378" s="261">
        <v>120225</v>
      </c>
      <c r="B1378" s="261" t="s">
        <v>1305</v>
      </c>
      <c r="C1378" s="261" t="s">
        <v>106</v>
      </c>
      <c r="D1378" s="261" t="s">
        <v>493</v>
      </c>
      <c r="E1378" s="261" t="s">
        <v>664</v>
      </c>
      <c r="F1378" s="261">
        <v>34836</v>
      </c>
      <c r="G1378" s="261" t="s">
        <v>638</v>
      </c>
      <c r="H1378" s="261" t="s">
        <v>665</v>
      </c>
      <c r="I1378" s="261" t="s">
        <v>3767</v>
      </c>
      <c r="M1378" s="261" t="s">
        <v>638</v>
      </c>
      <c r="N1378" s="261">
        <v>900</v>
      </c>
    </row>
    <row r="1379" spans="1:14">
      <c r="A1379" s="261">
        <v>120243</v>
      </c>
      <c r="B1379" s="261" t="s">
        <v>1309</v>
      </c>
      <c r="C1379" s="261" t="s">
        <v>113</v>
      </c>
      <c r="D1379" s="261" t="s">
        <v>610</v>
      </c>
      <c r="E1379" s="261" t="s">
        <v>663</v>
      </c>
      <c r="F1379" s="261">
        <v>33239</v>
      </c>
      <c r="G1379" s="261" t="s">
        <v>3544</v>
      </c>
      <c r="H1379" s="261" t="s">
        <v>665</v>
      </c>
      <c r="I1379" s="261" t="s">
        <v>3767</v>
      </c>
      <c r="M1379" s="261" t="s">
        <v>660</v>
      </c>
      <c r="N1379" s="261">
        <v>900</v>
      </c>
    </row>
    <row r="1380" spans="1:14">
      <c r="A1380" s="261">
        <v>120323</v>
      </c>
      <c r="B1380" s="261" t="s">
        <v>1312</v>
      </c>
      <c r="C1380" s="261" t="s">
        <v>166</v>
      </c>
      <c r="D1380" s="261" t="s">
        <v>571</v>
      </c>
      <c r="E1380" s="261" t="s">
        <v>663</v>
      </c>
      <c r="H1380" s="261" t="s">
        <v>812</v>
      </c>
      <c r="I1380" s="261" t="s">
        <v>3767</v>
      </c>
      <c r="M1380" s="261" t="s">
        <v>612</v>
      </c>
      <c r="N1380" s="261">
        <v>900</v>
      </c>
    </row>
    <row r="1381" spans="1:14">
      <c r="A1381" s="261">
        <v>120337</v>
      </c>
      <c r="B1381" s="261" t="s">
        <v>1313</v>
      </c>
      <c r="C1381" s="261" t="s">
        <v>978</v>
      </c>
      <c r="D1381" s="261" t="s">
        <v>566</v>
      </c>
      <c r="E1381" s="261" t="s">
        <v>664</v>
      </c>
      <c r="F1381" s="261">
        <v>33604</v>
      </c>
      <c r="G1381" s="261" t="s">
        <v>693</v>
      </c>
      <c r="H1381" s="261" t="s">
        <v>665</v>
      </c>
      <c r="I1381" s="261" t="s">
        <v>3767</v>
      </c>
      <c r="M1381" s="261" t="s">
        <v>653</v>
      </c>
      <c r="N1381" s="261">
        <v>900</v>
      </c>
    </row>
    <row r="1382" spans="1:14">
      <c r="A1382" s="261">
        <v>120343</v>
      </c>
      <c r="B1382" s="261" t="s">
        <v>1314</v>
      </c>
      <c r="C1382" s="261" t="s">
        <v>917</v>
      </c>
      <c r="D1382" s="261" t="s">
        <v>369</v>
      </c>
      <c r="E1382" s="261" t="s">
        <v>663</v>
      </c>
      <c r="F1382" s="261">
        <v>33000</v>
      </c>
      <c r="G1382" s="261" t="s">
        <v>647</v>
      </c>
      <c r="H1382" s="261" t="s">
        <v>665</v>
      </c>
      <c r="I1382" s="261" t="s">
        <v>3767</v>
      </c>
      <c r="M1382" s="261" t="s">
        <v>647</v>
      </c>
      <c r="N1382" s="261">
        <v>900</v>
      </c>
    </row>
    <row r="1383" spans="1:14">
      <c r="A1383" s="261">
        <v>120344</v>
      </c>
      <c r="B1383" s="261" t="s">
        <v>1315</v>
      </c>
      <c r="C1383" s="261" t="s">
        <v>259</v>
      </c>
      <c r="D1383" s="261" t="s">
        <v>428</v>
      </c>
      <c r="E1383" s="261" t="s">
        <v>663</v>
      </c>
      <c r="F1383" s="261">
        <v>34700</v>
      </c>
      <c r="G1383" s="261" t="s">
        <v>638</v>
      </c>
      <c r="H1383" s="261" t="s">
        <v>665</v>
      </c>
      <c r="I1383" s="261" t="s">
        <v>3767</v>
      </c>
      <c r="M1383" s="261" t="s">
        <v>638</v>
      </c>
      <c r="N1383" s="261">
        <v>900</v>
      </c>
    </row>
    <row r="1384" spans="1:14">
      <c r="A1384" s="261">
        <v>120350</v>
      </c>
      <c r="B1384" s="261" t="s">
        <v>1317</v>
      </c>
      <c r="C1384" s="261" t="s">
        <v>1318</v>
      </c>
      <c r="D1384" s="261" t="s">
        <v>923</v>
      </c>
      <c r="E1384" s="261" t="s">
        <v>664</v>
      </c>
      <c r="H1384" s="261" t="s">
        <v>811</v>
      </c>
      <c r="I1384" s="261" t="s">
        <v>3767</v>
      </c>
      <c r="M1384" s="261" t="s">
        <v>612</v>
      </c>
      <c r="N1384" s="261">
        <v>900</v>
      </c>
    </row>
    <row r="1385" spans="1:14">
      <c r="A1385" s="261">
        <v>120357</v>
      </c>
      <c r="B1385" s="261" t="s">
        <v>1319</v>
      </c>
      <c r="C1385" s="261" t="s">
        <v>197</v>
      </c>
      <c r="D1385" s="261" t="s">
        <v>1320</v>
      </c>
      <c r="E1385" s="261" t="s">
        <v>664</v>
      </c>
      <c r="F1385" s="261">
        <v>36101</v>
      </c>
      <c r="G1385" s="261" t="s">
        <v>638</v>
      </c>
      <c r="H1385" s="261" t="s">
        <v>665</v>
      </c>
      <c r="I1385" s="261" t="s">
        <v>3767</v>
      </c>
      <c r="M1385" s="261" t="s">
        <v>657</v>
      </c>
      <c r="N1385" s="261">
        <v>900</v>
      </c>
    </row>
    <row r="1386" spans="1:14">
      <c r="A1386" s="261">
        <v>120358</v>
      </c>
      <c r="B1386" s="261" t="s">
        <v>1321</v>
      </c>
      <c r="C1386" s="261" t="s">
        <v>122</v>
      </c>
      <c r="D1386" s="261" t="s">
        <v>467</v>
      </c>
      <c r="E1386" s="261" t="s">
        <v>664</v>
      </c>
      <c r="F1386" s="261">
        <v>33838</v>
      </c>
      <c r="G1386" s="261" t="s">
        <v>693</v>
      </c>
      <c r="H1386" s="261" t="s">
        <v>665</v>
      </c>
      <c r="I1386" s="261" t="s">
        <v>3767</v>
      </c>
      <c r="M1386" s="261" t="s">
        <v>657</v>
      </c>
      <c r="N1386" s="261">
        <v>900</v>
      </c>
    </row>
    <row r="1387" spans="1:14">
      <c r="A1387" s="261">
        <v>120370</v>
      </c>
      <c r="B1387" s="261" t="s">
        <v>1327</v>
      </c>
      <c r="C1387" s="261" t="s">
        <v>78</v>
      </c>
      <c r="D1387" s="261" t="s">
        <v>369</v>
      </c>
      <c r="E1387" s="261" t="s">
        <v>664</v>
      </c>
      <c r="F1387" s="261">
        <v>32759</v>
      </c>
      <c r="G1387" s="261" t="s">
        <v>638</v>
      </c>
      <c r="H1387" s="261" t="s">
        <v>665</v>
      </c>
      <c r="I1387" s="261" t="s">
        <v>3767</v>
      </c>
      <c r="M1387" s="261" t="s">
        <v>658</v>
      </c>
      <c r="N1387" s="261">
        <v>900</v>
      </c>
    </row>
    <row r="1388" spans="1:14">
      <c r="A1388" s="261">
        <v>120375</v>
      </c>
      <c r="B1388" s="261" t="s">
        <v>1328</v>
      </c>
      <c r="C1388" s="261" t="s">
        <v>933</v>
      </c>
      <c r="D1388" s="261" t="s">
        <v>363</v>
      </c>
      <c r="E1388" s="261" t="s">
        <v>663</v>
      </c>
      <c r="F1388" s="261">
        <v>35764</v>
      </c>
      <c r="G1388" s="261" t="s">
        <v>638</v>
      </c>
      <c r="H1388" s="261" t="s">
        <v>812</v>
      </c>
      <c r="I1388" s="261" t="s">
        <v>3767</v>
      </c>
      <c r="M1388" s="261" t="s">
        <v>612</v>
      </c>
      <c r="N1388" s="261">
        <v>900</v>
      </c>
    </row>
    <row r="1389" spans="1:14">
      <c r="A1389" s="261">
        <v>120388</v>
      </c>
      <c r="B1389" s="261" t="s">
        <v>1331</v>
      </c>
      <c r="C1389" s="261" t="s">
        <v>214</v>
      </c>
      <c r="D1389" s="261" t="s">
        <v>474</v>
      </c>
      <c r="E1389" s="261" t="s">
        <v>664</v>
      </c>
      <c r="F1389" s="261">
        <v>34422</v>
      </c>
      <c r="G1389" s="261" t="s">
        <v>725</v>
      </c>
      <c r="H1389" s="261" t="s">
        <v>665</v>
      </c>
      <c r="I1389" s="261" t="s">
        <v>3767</v>
      </c>
      <c r="M1389" s="261" t="s">
        <v>638</v>
      </c>
      <c r="N1389" s="261">
        <v>900</v>
      </c>
    </row>
    <row r="1390" spans="1:14">
      <c r="A1390" s="261">
        <v>120390</v>
      </c>
      <c r="B1390" s="261" t="s">
        <v>1332</v>
      </c>
      <c r="C1390" s="261" t="s">
        <v>978</v>
      </c>
      <c r="D1390" s="261" t="s">
        <v>359</v>
      </c>
      <c r="E1390" s="261" t="s">
        <v>664</v>
      </c>
      <c r="F1390" s="261">
        <v>35989</v>
      </c>
      <c r="G1390" s="261" t="s">
        <v>638</v>
      </c>
      <c r="H1390" s="261" t="s">
        <v>665</v>
      </c>
      <c r="I1390" s="261" t="s">
        <v>3767</v>
      </c>
      <c r="M1390" s="261" t="s">
        <v>638</v>
      </c>
      <c r="N1390" s="261">
        <v>900</v>
      </c>
    </row>
    <row r="1391" spans="1:14">
      <c r="A1391" s="261">
        <v>120404</v>
      </c>
      <c r="B1391" s="261" t="s">
        <v>1338</v>
      </c>
      <c r="C1391" s="261" t="s">
        <v>233</v>
      </c>
      <c r="D1391" s="261" t="s">
        <v>1339</v>
      </c>
      <c r="E1391" s="261" t="s">
        <v>663</v>
      </c>
      <c r="F1391" s="261">
        <v>35945</v>
      </c>
      <c r="G1391" s="261" t="s">
        <v>638</v>
      </c>
      <c r="H1391" s="261" t="s">
        <v>812</v>
      </c>
      <c r="I1391" s="261" t="s">
        <v>3767</v>
      </c>
      <c r="M1391" s="261" t="s">
        <v>612</v>
      </c>
      <c r="N1391" s="261">
        <v>900</v>
      </c>
    </row>
    <row r="1392" spans="1:14">
      <c r="A1392" s="261">
        <v>120432</v>
      </c>
      <c r="B1392" s="261" t="s">
        <v>1344</v>
      </c>
      <c r="C1392" s="261" t="s">
        <v>1109</v>
      </c>
      <c r="D1392" s="261" t="s">
        <v>418</v>
      </c>
      <c r="E1392" s="261" t="s">
        <v>664</v>
      </c>
      <c r="F1392" s="261">
        <v>34799</v>
      </c>
      <c r="G1392" s="261" t="s">
        <v>638</v>
      </c>
      <c r="H1392" s="261" t="s">
        <v>665</v>
      </c>
      <c r="I1392" s="261" t="s">
        <v>3767</v>
      </c>
      <c r="M1392" s="261" t="s">
        <v>638</v>
      </c>
      <c r="N1392" s="261">
        <v>900</v>
      </c>
    </row>
    <row r="1393" spans="1:14">
      <c r="A1393" s="261">
        <v>120439</v>
      </c>
      <c r="B1393" s="261" t="s">
        <v>1346</v>
      </c>
      <c r="C1393" s="261" t="s">
        <v>84</v>
      </c>
      <c r="D1393" s="261" t="s">
        <v>1347</v>
      </c>
      <c r="E1393" s="261" t="s">
        <v>664</v>
      </c>
      <c r="F1393" s="261">
        <v>35431</v>
      </c>
      <c r="G1393" s="261" t="s">
        <v>3547</v>
      </c>
      <c r="H1393" s="261" t="s">
        <v>665</v>
      </c>
      <c r="I1393" s="261" t="s">
        <v>3767</v>
      </c>
      <c r="M1393" s="261" t="s">
        <v>649</v>
      </c>
      <c r="N1393" s="261">
        <v>900</v>
      </c>
    </row>
    <row r="1394" spans="1:14">
      <c r="A1394" s="261">
        <v>120455</v>
      </c>
      <c r="B1394" s="261" t="s">
        <v>1351</v>
      </c>
      <c r="C1394" s="261" t="s">
        <v>89</v>
      </c>
      <c r="D1394" s="261" t="s">
        <v>574</v>
      </c>
      <c r="E1394" s="261" t="s">
        <v>664</v>
      </c>
      <c r="F1394" s="261">
        <v>34347</v>
      </c>
      <c r="G1394" s="261" t="s">
        <v>638</v>
      </c>
      <c r="H1394" s="261" t="s">
        <v>665</v>
      </c>
      <c r="I1394" s="261" t="s">
        <v>3767</v>
      </c>
      <c r="M1394" s="261" t="s">
        <v>652</v>
      </c>
      <c r="N1394" s="261">
        <v>900</v>
      </c>
    </row>
    <row r="1395" spans="1:14">
      <c r="A1395" s="261">
        <v>120458</v>
      </c>
      <c r="B1395" s="261" t="s">
        <v>1352</v>
      </c>
      <c r="C1395" s="261" t="s">
        <v>1353</v>
      </c>
      <c r="D1395" s="261" t="s">
        <v>408</v>
      </c>
      <c r="E1395" s="261" t="s">
        <v>664</v>
      </c>
      <c r="F1395" s="261">
        <v>34001</v>
      </c>
      <c r="G1395" s="261" t="s">
        <v>3548</v>
      </c>
      <c r="H1395" s="261" t="s">
        <v>665</v>
      </c>
      <c r="I1395" s="261" t="s">
        <v>3767</v>
      </c>
      <c r="M1395" s="261" t="s">
        <v>650</v>
      </c>
      <c r="N1395" s="261">
        <v>900</v>
      </c>
    </row>
    <row r="1396" spans="1:14">
      <c r="A1396" s="261">
        <v>120463</v>
      </c>
      <c r="B1396" s="261" t="s">
        <v>1354</v>
      </c>
      <c r="C1396" s="261" t="s">
        <v>291</v>
      </c>
      <c r="D1396" s="261" t="s">
        <v>438</v>
      </c>
      <c r="E1396" s="261" t="s">
        <v>664</v>
      </c>
      <c r="F1396" s="261">
        <v>32291</v>
      </c>
      <c r="G1396" s="261" t="s">
        <v>3549</v>
      </c>
      <c r="H1396" s="261" t="s">
        <v>665</v>
      </c>
      <c r="I1396" s="261" t="s">
        <v>3767</v>
      </c>
      <c r="M1396" s="261" t="s">
        <v>638</v>
      </c>
      <c r="N1396" s="261">
        <v>900</v>
      </c>
    </row>
    <row r="1397" spans="1:14">
      <c r="A1397" s="261">
        <v>120470</v>
      </c>
      <c r="B1397" s="261" t="s">
        <v>1360</v>
      </c>
      <c r="C1397" s="261" t="s">
        <v>1361</v>
      </c>
      <c r="D1397" s="261" t="s">
        <v>582</v>
      </c>
      <c r="E1397" s="261" t="s">
        <v>664</v>
      </c>
      <c r="F1397" s="261">
        <v>28062</v>
      </c>
      <c r="G1397" s="261" t="s">
        <v>702</v>
      </c>
      <c r="H1397" s="261" t="s">
        <v>665</v>
      </c>
      <c r="I1397" s="261" t="s">
        <v>3767</v>
      </c>
      <c r="M1397" s="261" t="s">
        <v>649</v>
      </c>
      <c r="N1397" s="261">
        <v>900</v>
      </c>
    </row>
    <row r="1398" spans="1:14">
      <c r="A1398" s="261">
        <v>120491</v>
      </c>
      <c r="B1398" s="261" t="s">
        <v>1366</v>
      </c>
      <c r="C1398" s="261" t="s">
        <v>1367</v>
      </c>
      <c r="D1398" s="261" t="s">
        <v>426</v>
      </c>
      <c r="E1398" s="261" t="s">
        <v>664</v>
      </c>
      <c r="F1398" s="261">
        <v>36800</v>
      </c>
      <c r="G1398" s="261" t="s">
        <v>638</v>
      </c>
      <c r="H1398" s="261" t="s">
        <v>665</v>
      </c>
      <c r="I1398" s="261" t="s">
        <v>3767</v>
      </c>
      <c r="M1398" s="261" t="s">
        <v>650</v>
      </c>
      <c r="N1398" s="261">
        <v>900</v>
      </c>
    </row>
    <row r="1399" spans="1:14">
      <c r="A1399" s="261">
        <v>120505</v>
      </c>
      <c r="B1399" s="261" t="s">
        <v>1372</v>
      </c>
      <c r="C1399" s="261" t="s">
        <v>132</v>
      </c>
      <c r="D1399" s="261" t="s">
        <v>443</v>
      </c>
      <c r="E1399" s="261" t="s">
        <v>664</v>
      </c>
      <c r="F1399" s="261">
        <v>33984</v>
      </c>
      <c r="G1399" s="261" t="s">
        <v>752</v>
      </c>
      <c r="H1399" s="261" t="s">
        <v>665</v>
      </c>
      <c r="I1399" s="261" t="s">
        <v>3767</v>
      </c>
      <c r="M1399" s="261" t="s">
        <v>640</v>
      </c>
      <c r="N1399" s="261">
        <v>900</v>
      </c>
    </row>
    <row r="1400" spans="1:14">
      <c r="A1400" s="261">
        <v>120514</v>
      </c>
      <c r="B1400" s="261" t="s">
        <v>1374</v>
      </c>
      <c r="C1400" s="261" t="s">
        <v>87</v>
      </c>
      <c r="D1400" s="261" t="s">
        <v>357</v>
      </c>
      <c r="E1400" s="261" t="s">
        <v>664</v>
      </c>
      <c r="F1400" s="261">
        <v>33619</v>
      </c>
      <c r="G1400" s="261" t="s">
        <v>3552</v>
      </c>
      <c r="H1400" s="261" t="s">
        <v>665</v>
      </c>
      <c r="I1400" s="261" t="s">
        <v>3767</v>
      </c>
      <c r="M1400" s="261" t="s">
        <v>640</v>
      </c>
      <c r="N1400" s="261">
        <v>900</v>
      </c>
    </row>
    <row r="1401" spans="1:14">
      <c r="A1401" s="261">
        <v>120515</v>
      </c>
      <c r="B1401" s="261" t="s">
        <v>1375</v>
      </c>
      <c r="C1401" s="261" t="s">
        <v>1376</v>
      </c>
      <c r="D1401" s="261" t="s">
        <v>388</v>
      </c>
      <c r="E1401" s="261" t="s">
        <v>664</v>
      </c>
      <c r="F1401" s="261">
        <v>33269</v>
      </c>
      <c r="G1401" s="261" t="s">
        <v>638</v>
      </c>
      <c r="H1401" s="261" t="s">
        <v>3553</v>
      </c>
      <c r="I1401" s="261" t="s">
        <v>3767</v>
      </c>
      <c r="M1401" s="261" t="s">
        <v>612</v>
      </c>
      <c r="N1401" s="261">
        <v>900</v>
      </c>
    </row>
    <row r="1402" spans="1:14">
      <c r="A1402" s="261">
        <v>120522</v>
      </c>
      <c r="B1402" s="261" t="s">
        <v>1379</v>
      </c>
      <c r="C1402" s="261" t="s">
        <v>182</v>
      </c>
      <c r="D1402" s="261" t="s">
        <v>344</v>
      </c>
      <c r="E1402" s="261" t="s">
        <v>664</v>
      </c>
      <c r="F1402" s="261">
        <v>34957</v>
      </c>
      <c r="G1402" s="261" t="s">
        <v>698</v>
      </c>
      <c r="H1402" s="261" t="s">
        <v>665</v>
      </c>
      <c r="I1402" s="261" t="s">
        <v>3767</v>
      </c>
      <c r="M1402" s="261" t="s">
        <v>640</v>
      </c>
      <c r="N1402" s="261">
        <v>900</v>
      </c>
    </row>
    <row r="1403" spans="1:14">
      <c r="A1403" s="261">
        <v>120523</v>
      </c>
      <c r="B1403" s="261" t="s">
        <v>1380</v>
      </c>
      <c r="C1403" s="261" t="s">
        <v>296</v>
      </c>
      <c r="D1403" s="261" t="s">
        <v>442</v>
      </c>
      <c r="E1403" s="261" t="s">
        <v>663</v>
      </c>
      <c r="F1403" s="261">
        <v>35431</v>
      </c>
      <c r="G1403" s="261" t="s">
        <v>693</v>
      </c>
      <c r="H1403" s="261" t="s">
        <v>665</v>
      </c>
      <c r="I1403" s="261" t="s">
        <v>3767</v>
      </c>
      <c r="M1403" s="261" t="s">
        <v>659</v>
      </c>
      <c r="N1403" s="261">
        <v>900</v>
      </c>
    </row>
    <row r="1404" spans="1:14">
      <c r="A1404" s="261">
        <v>120524</v>
      </c>
      <c r="B1404" s="261" t="s">
        <v>1381</v>
      </c>
      <c r="C1404" s="261" t="s">
        <v>1382</v>
      </c>
      <c r="D1404" s="261" t="s">
        <v>1383</v>
      </c>
      <c r="E1404" s="261" t="s">
        <v>664</v>
      </c>
      <c r="F1404" s="261">
        <v>35065</v>
      </c>
      <c r="G1404" s="261" t="s">
        <v>3535</v>
      </c>
      <c r="H1404" s="261" t="s">
        <v>665</v>
      </c>
      <c r="I1404" s="261" t="s">
        <v>3767</v>
      </c>
      <c r="M1404" s="261" t="s">
        <v>640</v>
      </c>
      <c r="N1404" s="261">
        <v>900</v>
      </c>
    </row>
    <row r="1405" spans="1:14">
      <c r="A1405" s="261">
        <v>120528</v>
      </c>
      <c r="B1405" s="261" t="s">
        <v>1384</v>
      </c>
      <c r="C1405" s="261" t="s">
        <v>215</v>
      </c>
      <c r="D1405" s="261" t="s">
        <v>556</v>
      </c>
      <c r="E1405" s="261" t="s">
        <v>664</v>
      </c>
      <c r="F1405" s="261">
        <v>31399</v>
      </c>
      <c r="G1405" s="261" t="s">
        <v>693</v>
      </c>
      <c r="H1405" s="261" t="s">
        <v>665</v>
      </c>
      <c r="I1405" s="261" t="s">
        <v>3767</v>
      </c>
      <c r="M1405" s="261" t="s">
        <v>650</v>
      </c>
      <c r="N1405" s="261">
        <v>900</v>
      </c>
    </row>
    <row r="1406" spans="1:14">
      <c r="A1406" s="261">
        <v>120542</v>
      </c>
      <c r="B1406" s="261" t="s">
        <v>1389</v>
      </c>
      <c r="C1406" s="261" t="s">
        <v>86</v>
      </c>
      <c r="D1406" s="261" t="s">
        <v>357</v>
      </c>
      <c r="E1406" s="261" t="s">
        <v>664</v>
      </c>
      <c r="F1406" s="261">
        <v>33253</v>
      </c>
      <c r="G1406" s="261" t="s">
        <v>647</v>
      </c>
      <c r="H1406" s="261" t="s">
        <v>665</v>
      </c>
      <c r="I1406" s="261" t="s">
        <v>3767</v>
      </c>
      <c r="M1406" s="261" t="s">
        <v>647</v>
      </c>
      <c r="N1406" s="261">
        <v>900</v>
      </c>
    </row>
    <row r="1407" spans="1:14">
      <c r="A1407" s="261">
        <v>120543</v>
      </c>
      <c r="B1407" s="261" t="s">
        <v>1390</v>
      </c>
      <c r="C1407" s="261" t="s">
        <v>88</v>
      </c>
      <c r="D1407" s="261" t="s">
        <v>1391</v>
      </c>
      <c r="E1407" s="261" t="s">
        <v>664</v>
      </c>
      <c r="F1407" s="261">
        <v>33672</v>
      </c>
      <c r="G1407" s="261" t="s">
        <v>787</v>
      </c>
      <c r="H1407" s="261" t="s">
        <v>665</v>
      </c>
      <c r="I1407" s="261" t="s">
        <v>3767</v>
      </c>
      <c r="M1407" s="261" t="s">
        <v>659</v>
      </c>
      <c r="N1407" s="261">
        <v>900</v>
      </c>
    </row>
    <row r="1408" spans="1:14">
      <c r="A1408" s="261">
        <v>120548</v>
      </c>
      <c r="B1408" s="261" t="s">
        <v>1397</v>
      </c>
      <c r="C1408" s="261" t="s">
        <v>176</v>
      </c>
      <c r="D1408" s="261" t="s">
        <v>385</v>
      </c>
      <c r="E1408" s="261" t="s">
        <v>663</v>
      </c>
      <c r="F1408" s="261">
        <v>33725</v>
      </c>
      <c r="G1408" s="261" t="s">
        <v>723</v>
      </c>
      <c r="H1408" s="261" t="s">
        <v>665</v>
      </c>
      <c r="I1408" s="261" t="s">
        <v>3767</v>
      </c>
      <c r="M1408" s="261" t="s">
        <v>640</v>
      </c>
      <c r="N1408" s="261">
        <v>900</v>
      </c>
    </row>
    <row r="1409" spans="1:14">
      <c r="A1409" s="261">
        <v>120556</v>
      </c>
      <c r="B1409" s="261" t="s">
        <v>1398</v>
      </c>
      <c r="C1409" s="261" t="s">
        <v>82</v>
      </c>
      <c r="D1409" s="261" t="s">
        <v>428</v>
      </c>
      <c r="E1409" s="261" t="s">
        <v>663</v>
      </c>
      <c r="F1409" s="261">
        <v>35986</v>
      </c>
      <c r="G1409" s="261" t="s">
        <v>693</v>
      </c>
      <c r="H1409" s="261" t="s">
        <v>665</v>
      </c>
      <c r="I1409" s="261" t="s">
        <v>3767</v>
      </c>
      <c r="M1409" s="261" t="s">
        <v>638</v>
      </c>
      <c r="N1409" s="261">
        <v>900</v>
      </c>
    </row>
    <row r="1410" spans="1:14">
      <c r="A1410" s="261">
        <v>120559</v>
      </c>
      <c r="B1410" s="261" t="s">
        <v>1399</v>
      </c>
      <c r="C1410" s="261" t="s">
        <v>144</v>
      </c>
      <c r="D1410" s="261" t="s">
        <v>388</v>
      </c>
      <c r="E1410" s="261" t="s">
        <v>664</v>
      </c>
      <c r="F1410" s="261">
        <v>34052</v>
      </c>
      <c r="G1410" s="261" t="s">
        <v>3555</v>
      </c>
      <c r="H1410" s="261" t="s">
        <v>665</v>
      </c>
      <c r="I1410" s="261" t="s">
        <v>3767</v>
      </c>
      <c r="M1410" s="261" t="s">
        <v>653</v>
      </c>
      <c r="N1410" s="261">
        <v>900</v>
      </c>
    </row>
    <row r="1411" spans="1:14">
      <c r="A1411" s="261">
        <v>120561</v>
      </c>
      <c r="B1411" s="261" t="s">
        <v>1400</v>
      </c>
      <c r="C1411" s="261" t="s">
        <v>1401</v>
      </c>
      <c r="D1411" s="261" t="s">
        <v>395</v>
      </c>
      <c r="E1411" s="261" t="s">
        <v>664</v>
      </c>
      <c r="F1411" s="261">
        <v>32250</v>
      </c>
      <c r="G1411" s="261" t="s">
        <v>657</v>
      </c>
      <c r="H1411" s="261" t="s">
        <v>665</v>
      </c>
      <c r="I1411" s="261" t="s">
        <v>3767</v>
      </c>
      <c r="M1411" s="261" t="s">
        <v>657</v>
      </c>
      <c r="N1411" s="261">
        <v>900</v>
      </c>
    </row>
    <row r="1412" spans="1:14">
      <c r="A1412" s="261">
        <v>120567</v>
      </c>
      <c r="B1412" s="261" t="s">
        <v>1402</v>
      </c>
      <c r="C1412" s="261" t="s">
        <v>107</v>
      </c>
      <c r="D1412" s="261" t="s">
        <v>364</v>
      </c>
      <c r="E1412" s="261" t="s">
        <v>664</v>
      </c>
      <c r="F1412" s="261">
        <v>34048</v>
      </c>
      <c r="G1412" s="261" t="s">
        <v>693</v>
      </c>
      <c r="H1412" s="261" t="s">
        <v>665</v>
      </c>
      <c r="I1412" s="261" t="s">
        <v>3767</v>
      </c>
      <c r="M1412" s="261" t="s">
        <v>638</v>
      </c>
      <c r="N1412" s="261">
        <v>900</v>
      </c>
    </row>
    <row r="1413" spans="1:14">
      <c r="A1413" s="261">
        <v>120568</v>
      </c>
      <c r="B1413" s="261" t="s">
        <v>1403</v>
      </c>
      <c r="C1413" s="261" t="s">
        <v>173</v>
      </c>
      <c r="D1413" s="261" t="s">
        <v>447</v>
      </c>
      <c r="E1413" s="261" t="s">
        <v>663</v>
      </c>
      <c r="F1413" s="261">
        <v>36449</v>
      </c>
      <c r="G1413" s="261" t="s">
        <v>693</v>
      </c>
      <c r="H1413" s="261" t="s">
        <v>665</v>
      </c>
      <c r="I1413" s="261" t="s">
        <v>3767</v>
      </c>
      <c r="M1413" s="261" t="s">
        <v>659</v>
      </c>
      <c r="N1413" s="261">
        <v>900</v>
      </c>
    </row>
    <row r="1414" spans="1:14">
      <c r="A1414" s="261">
        <v>120580</v>
      </c>
      <c r="B1414" s="261" t="s">
        <v>1405</v>
      </c>
      <c r="C1414" s="261" t="s">
        <v>211</v>
      </c>
      <c r="D1414" s="261" t="s">
        <v>388</v>
      </c>
      <c r="E1414" s="261" t="s">
        <v>664</v>
      </c>
      <c r="F1414" s="261">
        <v>35094</v>
      </c>
      <c r="G1414" s="261" t="s">
        <v>3557</v>
      </c>
      <c r="H1414" s="261" t="s">
        <v>665</v>
      </c>
      <c r="I1414" s="261" t="s">
        <v>3767</v>
      </c>
      <c r="M1414" s="261" t="s">
        <v>653</v>
      </c>
      <c r="N1414" s="261">
        <v>900</v>
      </c>
    </row>
    <row r="1415" spans="1:14">
      <c r="A1415" s="261">
        <v>120592</v>
      </c>
      <c r="B1415" s="261" t="s">
        <v>1408</v>
      </c>
      <c r="C1415" s="261" t="s">
        <v>92</v>
      </c>
      <c r="D1415" s="261" t="s">
        <v>418</v>
      </c>
      <c r="E1415" s="261" t="s">
        <v>664</v>
      </c>
      <c r="F1415" s="261">
        <v>35307</v>
      </c>
      <c r="G1415" s="261" t="s">
        <v>802</v>
      </c>
      <c r="H1415" s="261" t="s">
        <v>812</v>
      </c>
      <c r="I1415" s="261" t="s">
        <v>3767</v>
      </c>
      <c r="M1415" s="261" t="s">
        <v>612</v>
      </c>
      <c r="N1415" s="261">
        <v>900</v>
      </c>
    </row>
    <row r="1416" spans="1:14">
      <c r="A1416" s="261">
        <v>120598</v>
      </c>
      <c r="B1416" s="261" t="s">
        <v>1412</v>
      </c>
      <c r="C1416" s="261" t="s">
        <v>178</v>
      </c>
      <c r="D1416" s="261" t="s">
        <v>1413</v>
      </c>
      <c r="E1416" s="261" t="s">
        <v>664</v>
      </c>
      <c r="F1416" s="261">
        <v>34730</v>
      </c>
      <c r="G1416" s="261" t="s">
        <v>638</v>
      </c>
      <c r="H1416" s="261" t="s">
        <v>665</v>
      </c>
      <c r="I1416" s="261" t="s">
        <v>3767</v>
      </c>
      <c r="M1416" s="261" t="s">
        <v>638</v>
      </c>
      <c r="N1416" s="261">
        <v>900</v>
      </c>
    </row>
    <row r="1417" spans="1:14">
      <c r="A1417" s="261">
        <v>120623</v>
      </c>
      <c r="B1417" s="261" t="s">
        <v>1415</v>
      </c>
      <c r="C1417" s="261" t="s">
        <v>84</v>
      </c>
      <c r="D1417" s="261" t="s">
        <v>375</v>
      </c>
      <c r="E1417" s="261" t="s">
        <v>664</v>
      </c>
      <c r="F1417" s="261">
        <v>35278</v>
      </c>
      <c r="G1417" s="261" t="s">
        <v>760</v>
      </c>
      <c r="H1417" s="261" t="s">
        <v>665</v>
      </c>
      <c r="I1417" s="261" t="s">
        <v>3767</v>
      </c>
      <c r="M1417" s="261" t="s">
        <v>640</v>
      </c>
      <c r="N1417" s="261">
        <v>900</v>
      </c>
    </row>
    <row r="1418" spans="1:14">
      <c r="A1418" s="261">
        <v>120642</v>
      </c>
      <c r="B1418" s="261" t="s">
        <v>1417</v>
      </c>
      <c r="C1418" s="261" t="s">
        <v>84</v>
      </c>
      <c r="D1418" s="261" t="s">
        <v>1418</v>
      </c>
      <c r="E1418" s="261" t="s">
        <v>664</v>
      </c>
      <c r="F1418" s="261">
        <v>36526</v>
      </c>
      <c r="G1418" s="261" t="s">
        <v>693</v>
      </c>
      <c r="H1418" s="261" t="s">
        <v>665</v>
      </c>
      <c r="I1418" s="261" t="s">
        <v>3767</v>
      </c>
      <c r="M1418" s="261" t="s">
        <v>658</v>
      </c>
      <c r="N1418" s="261">
        <v>900</v>
      </c>
    </row>
    <row r="1419" spans="1:14">
      <c r="A1419" s="261">
        <v>120660</v>
      </c>
      <c r="B1419" s="261" t="s">
        <v>1420</v>
      </c>
      <c r="C1419" s="261" t="s">
        <v>978</v>
      </c>
      <c r="D1419" s="261" t="s">
        <v>1421</v>
      </c>
      <c r="E1419" s="261" t="s">
        <v>663</v>
      </c>
      <c r="F1419" s="261">
        <v>36161</v>
      </c>
      <c r="G1419" s="261" t="s">
        <v>709</v>
      </c>
      <c r="H1419" s="261" t="s">
        <v>665</v>
      </c>
      <c r="I1419" s="261" t="s">
        <v>3767</v>
      </c>
      <c r="M1419" s="261" t="s">
        <v>640</v>
      </c>
      <c r="N1419" s="261">
        <v>900</v>
      </c>
    </row>
    <row r="1420" spans="1:14">
      <c r="A1420" s="261">
        <v>120666</v>
      </c>
      <c r="B1420" s="261" t="s">
        <v>1423</v>
      </c>
      <c r="C1420" s="261" t="s">
        <v>245</v>
      </c>
      <c r="D1420" s="261" t="s">
        <v>392</v>
      </c>
      <c r="E1420" s="261" t="s">
        <v>664</v>
      </c>
      <c r="F1420" s="261">
        <v>28491</v>
      </c>
      <c r="H1420" s="261" t="s">
        <v>665</v>
      </c>
      <c r="I1420" s="261" t="s">
        <v>3767</v>
      </c>
      <c r="M1420" s="261" t="s">
        <v>638</v>
      </c>
      <c r="N1420" s="261">
        <v>900</v>
      </c>
    </row>
    <row r="1421" spans="1:14">
      <c r="A1421" s="261">
        <v>120667</v>
      </c>
      <c r="B1421" s="261" t="s">
        <v>1424</v>
      </c>
      <c r="C1421" s="261" t="s">
        <v>229</v>
      </c>
      <c r="D1421" s="261" t="s">
        <v>404</v>
      </c>
      <c r="E1421" s="261" t="s">
        <v>663</v>
      </c>
      <c r="F1421" s="261">
        <v>35880</v>
      </c>
      <c r="G1421" s="261" t="s">
        <v>704</v>
      </c>
      <c r="H1421" s="261" t="s">
        <v>812</v>
      </c>
      <c r="I1421" s="261" t="s">
        <v>3767</v>
      </c>
      <c r="M1421" s="261" t="s">
        <v>612</v>
      </c>
      <c r="N1421" s="261">
        <v>900</v>
      </c>
    </row>
    <row r="1422" spans="1:14">
      <c r="A1422" s="261">
        <v>120681</v>
      </c>
      <c r="B1422" s="261" t="s">
        <v>1428</v>
      </c>
      <c r="C1422" s="261" t="s">
        <v>113</v>
      </c>
      <c r="D1422" s="261" t="s">
        <v>392</v>
      </c>
      <c r="E1422" s="261" t="s">
        <v>664</v>
      </c>
      <c r="F1422" s="261">
        <v>35708</v>
      </c>
      <c r="G1422" s="261" t="s">
        <v>638</v>
      </c>
      <c r="H1422" s="261" t="s">
        <v>665</v>
      </c>
      <c r="I1422" s="261" t="s">
        <v>3767</v>
      </c>
      <c r="M1422" s="261" t="s">
        <v>648</v>
      </c>
      <c r="N1422" s="261">
        <v>900</v>
      </c>
    </row>
    <row r="1423" spans="1:14">
      <c r="A1423" s="261">
        <v>120704</v>
      </c>
      <c r="B1423" s="261" t="s">
        <v>1430</v>
      </c>
      <c r="C1423" s="261" t="s">
        <v>85</v>
      </c>
      <c r="D1423" s="261" t="s">
        <v>364</v>
      </c>
      <c r="E1423" s="261" t="s">
        <v>664</v>
      </c>
      <c r="H1423" s="261" t="s">
        <v>665</v>
      </c>
      <c r="I1423" s="261" t="s">
        <v>3767</v>
      </c>
      <c r="M1423" s="261" t="s">
        <v>638</v>
      </c>
      <c r="N1423" s="261">
        <v>900</v>
      </c>
    </row>
    <row r="1424" spans="1:14">
      <c r="A1424" s="261">
        <v>120725</v>
      </c>
      <c r="B1424" s="261" t="s">
        <v>1433</v>
      </c>
      <c r="C1424" s="261" t="s">
        <v>88</v>
      </c>
      <c r="D1424" s="261" t="s">
        <v>1434</v>
      </c>
      <c r="E1424" s="261" t="s">
        <v>664</v>
      </c>
      <c r="F1424" s="261">
        <v>35023</v>
      </c>
      <c r="G1424" s="261" t="s">
        <v>693</v>
      </c>
      <c r="H1424" s="261" t="s">
        <v>665</v>
      </c>
      <c r="I1424" s="261" t="s">
        <v>3767</v>
      </c>
      <c r="M1424" s="261" t="s">
        <v>648</v>
      </c>
      <c r="N1424" s="261">
        <v>900</v>
      </c>
    </row>
    <row r="1425" spans="1:14">
      <c r="A1425" s="261">
        <v>120731</v>
      </c>
      <c r="B1425" s="261" t="s">
        <v>1435</v>
      </c>
      <c r="C1425" s="261" t="s">
        <v>132</v>
      </c>
      <c r="D1425" s="261" t="s">
        <v>552</v>
      </c>
      <c r="E1425" s="261" t="s">
        <v>664</v>
      </c>
      <c r="F1425" s="261">
        <v>35445</v>
      </c>
      <c r="G1425" s="261" t="s">
        <v>3561</v>
      </c>
      <c r="H1425" s="261" t="s">
        <v>665</v>
      </c>
      <c r="I1425" s="261" t="s">
        <v>3767</v>
      </c>
      <c r="M1425" s="261" t="s">
        <v>648</v>
      </c>
      <c r="N1425" s="261">
        <v>900</v>
      </c>
    </row>
    <row r="1426" spans="1:14">
      <c r="A1426" s="261">
        <v>120732</v>
      </c>
      <c r="B1426" s="261" t="s">
        <v>1436</v>
      </c>
      <c r="C1426" s="261" t="s">
        <v>228</v>
      </c>
      <c r="D1426" s="261" t="s">
        <v>447</v>
      </c>
      <c r="E1426" s="261" t="s">
        <v>663</v>
      </c>
      <c r="F1426" s="261">
        <v>35440</v>
      </c>
      <c r="G1426" s="261" t="s">
        <v>3562</v>
      </c>
      <c r="H1426" s="261" t="s">
        <v>665</v>
      </c>
      <c r="I1426" s="261" t="s">
        <v>3767</v>
      </c>
      <c r="M1426" s="261" t="s">
        <v>660</v>
      </c>
      <c r="N1426" s="261">
        <v>900</v>
      </c>
    </row>
    <row r="1427" spans="1:14">
      <c r="A1427" s="261">
        <v>120733</v>
      </c>
      <c r="B1427" s="261" t="s">
        <v>1437</v>
      </c>
      <c r="C1427" s="261" t="s">
        <v>1438</v>
      </c>
      <c r="D1427" s="261" t="s">
        <v>1439</v>
      </c>
      <c r="E1427" s="261" t="s">
        <v>664</v>
      </c>
      <c r="F1427" s="261">
        <v>35071</v>
      </c>
      <c r="G1427" s="261" t="s">
        <v>3563</v>
      </c>
      <c r="H1427" s="261" t="s">
        <v>665</v>
      </c>
      <c r="I1427" s="261" t="s">
        <v>3767</v>
      </c>
      <c r="M1427" s="261" t="s">
        <v>640</v>
      </c>
      <c r="N1427" s="261">
        <v>900</v>
      </c>
    </row>
    <row r="1428" spans="1:14">
      <c r="A1428" s="261">
        <v>120742</v>
      </c>
      <c r="B1428" s="261" t="s">
        <v>1441</v>
      </c>
      <c r="C1428" s="261" t="s">
        <v>132</v>
      </c>
      <c r="D1428" s="261" t="s">
        <v>342</v>
      </c>
      <c r="E1428" s="261" t="s">
        <v>664</v>
      </c>
      <c r="F1428" s="261">
        <v>35295</v>
      </c>
      <c r="G1428" s="261" t="s">
        <v>638</v>
      </c>
      <c r="H1428" s="261" t="s">
        <v>665</v>
      </c>
      <c r="I1428" s="261" t="s">
        <v>3767</v>
      </c>
      <c r="M1428" s="261" t="s">
        <v>658</v>
      </c>
      <c r="N1428" s="261">
        <v>900</v>
      </c>
    </row>
    <row r="1429" spans="1:14">
      <c r="A1429" s="261">
        <v>120743</v>
      </c>
      <c r="B1429" s="261" t="s">
        <v>1442</v>
      </c>
      <c r="C1429" s="261" t="s">
        <v>1016</v>
      </c>
      <c r="D1429" s="261" t="s">
        <v>395</v>
      </c>
      <c r="E1429" s="261" t="s">
        <v>664</v>
      </c>
      <c r="F1429" s="261">
        <v>35105</v>
      </c>
      <c r="G1429" s="261" t="s">
        <v>3555</v>
      </c>
      <c r="H1429" s="261" t="s">
        <v>665</v>
      </c>
      <c r="I1429" s="261" t="s">
        <v>3767</v>
      </c>
      <c r="M1429" s="261" t="s">
        <v>638</v>
      </c>
      <c r="N1429" s="261">
        <v>900</v>
      </c>
    </row>
    <row r="1430" spans="1:14">
      <c r="A1430" s="261">
        <v>120759</v>
      </c>
      <c r="B1430" s="261" t="s">
        <v>1443</v>
      </c>
      <c r="C1430" s="261" t="s">
        <v>136</v>
      </c>
      <c r="D1430" s="261" t="s">
        <v>401</v>
      </c>
      <c r="E1430" s="261" t="s">
        <v>664</v>
      </c>
      <c r="F1430" s="261">
        <v>34031</v>
      </c>
      <c r="G1430" s="261" t="s">
        <v>638</v>
      </c>
      <c r="H1430" s="261" t="s">
        <v>665</v>
      </c>
      <c r="I1430" s="261" t="s">
        <v>3767</v>
      </c>
      <c r="M1430" s="261" t="s">
        <v>638</v>
      </c>
      <c r="N1430" s="261">
        <v>900</v>
      </c>
    </row>
    <row r="1431" spans="1:14">
      <c r="A1431" s="261">
        <v>120773</v>
      </c>
      <c r="B1431" s="261" t="s">
        <v>1445</v>
      </c>
      <c r="C1431" s="261" t="s">
        <v>234</v>
      </c>
      <c r="D1431" s="261" t="s">
        <v>1446</v>
      </c>
      <c r="E1431" s="261" t="s">
        <v>664</v>
      </c>
      <c r="F1431" s="261">
        <v>32509</v>
      </c>
      <c r="G1431" s="261" t="s">
        <v>724</v>
      </c>
      <c r="H1431" s="261" t="s">
        <v>665</v>
      </c>
      <c r="I1431" s="261" t="s">
        <v>3767</v>
      </c>
      <c r="M1431" s="261" t="s">
        <v>650</v>
      </c>
      <c r="N1431" s="261">
        <v>900</v>
      </c>
    </row>
    <row r="1432" spans="1:14">
      <c r="A1432" s="261">
        <v>120783</v>
      </c>
      <c r="B1432" s="261" t="s">
        <v>1448</v>
      </c>
      <c r="C1432" s="261" t="s">
        <v>256</v>
      </c>
      <c r="D1432" s="261" t="s">
        <v>1449</v>
      </c>
      <c r="E1432" s="261" t="s">
        <v>664</v>
      </c>
      <c r="F1432" s="261">
        <v>35810</v>
      </c>
      <c r="G1432" s="261" t="s">
        <v>638</v>
      </c>
      <c r="H1432" s="261" t="s">
        <v>665</v>
      </c>
      <c r="I1432" s="261" t="s">
        <v>3767</v>
      </c>
      <c r="M1432" s="261" t="s">
        <v>638</v>
      </c>
      <c r="N1432" s="261">
        <v>900</v>
      </c>
    </row>
    <row r="1433" spans="1:14">
      <c r="A1433" s="261">
        <v>120790</v>
      </c>
      <c r="B1433" s="261" t="s">
        <v>1451</v>
      </c>
      <c r="C1433" s="261" t="s">
        <v>1452</v>
      </c>
      <c r="D1433" s="261" t="s">
        <v>348</v>
      </c>
      <c r="E1433" s="261" t="s">
        <v>664</v>
      </c>
      <c r="F1433" s="261">
        <v>33458</v>
      </c>
      <c r="G1433" s="261" t="s">
        <v>638</v>
      </c>
      <c r="H1433" s="261" t="s">
        <v>665</v>
      </c>
      <c r="I1433" s="261" t="s">
        <v>3767</v>
      </c>
      <c r="M1433" s="261" t="s">
        <v>638</v>
      </c>
      <c r="N1433" s="261">
        <v>900</v>
      </c>
    </row>
    <row r="1434" spans="1:14">
      <c r="A1434" s="261">
        <v>120792</v>
      </c>
      <c r="B1434" s="261" t="s">
        <v>1453</v>
      </c>
      <c r="C1434" s="261" t="s">
        <v>112</v>
      </c>
      <c r="D1434" s="261" t="s">
        <v>1454</v>
      </c>
      <c r="E1434" s="261" t="s">
        <v>663</v>
      </c>
      <c r="F1434" s="261">
        <v>36156</v>
      </c>
      <c r="G1434" s="261" t="s">
        <v>638</v>
      </c>
      <c r="H1434" s="261" t="s">
        <v>665</v>
      </c>
      <c r="I1434" s="261" t="s">
        <v>3767</v>
      </c>
      <c r="M1434" s="261" t="s">
        <v>652</v>
      </c>
      <c r="N1434" s="261">
        <v>900</v>
      </c>
    </row>
    <row r="1435" spans="1:14">
      <c r="A1435" s="261">
        <v>120821</v>
      </c>
      <c r="B1435" s="261" t="s">
        <v>1462</v>
      </c>
      <c r="C1435" s="261" t="s">
        <v>969</v>
      </c>
      <c r="D1435" s="261" t="s">
        <v>354</v>
      </c>
      <c r="E1435" s="261" t="s">
        <v>664</v>
      </c>
      <c r="F1435" s="261">
        <v>34860</v>
      </c>
      <c r="G1435" s="261" t="s">
        <v>3564</v>
      </c>
      <c r="H1435" s="261" t="s">
        <v>665</v>
      </c>
      <c r="I1435" s="261" t="s">
        <v>3767</v>
      </c>
      <c r="M1435" s="261" t="s">
        <v>660</v>
      </c>
      <c r="N1435" s="261">
        <v>900</v>
      </c>
    </row>
    <row r="1436" spans="1:14">
      <c r="A1436" s="261">
        <v>120843</v>
      </c>
      <c r="B1436" s="261" t="s">
        <v>1468</v>
      </c>
      <c r="C1436" s="261" t="s">
        <v>82</v>
      </c>
      <c r="D1436" s="261" t="s">
        <v>440</v>
      </c>
      <c r="E1436" s="261" t="s">
        <v>664</v>
      </c>
      <c r="F1436" s="261">
        <v>33240</v>
      </c>
      <c r="G1436" s="261" t="s">
        <v>640</v>
      </c>
      <c r="H1436" s="261" t="s">
        <v>665</v>
      </c>
      <c r="I1436" s="261" t="s">
        <v>3767</v>
      </c>
      <c r="M1436" s="261" t="s">
        <v>640</v>
      </c>
      <c r="N1436" s="261">
        <v>900</v>
      </c>
    </row>
    <row r="1437" spans="1:14">
      <c r="A1437" s="261">
        <v>120862</v>
      </c>
      <c r="B1437" s="261" t="s">
        <v>1470</v>
      </c>
      <c r="C1437" s="261" t="s">
        <v>82</v>
      </c>
      <c r="D1437" s="261" t="s">
        <v>465</v>
      </c>
      <c r="E1437" s="261" t="s">
        <v>663</v>
      </c>
      <c r="F1437" s="261">
        <v>33970</v>
      </c>
      <c r="G1437" s="261" t="s">
        <v>3565</v>
      </c>
      <c r="H1437" s="261" t="s">
        <v>665</v>
      </c>
      <c r="I1437" s="261" t="s">
        <v>3767</v>
      </c>
      <c r="M1437" s="261" t="s">
        <v>657</v>
      </c>
      <c r="N1437" s="261">
        <v>900</v>
      </c>
    </row>
    <row r="1438" spans="1:14">
      <c r="A1438" s="261">
        <v>120865</v>
      </c>
      <c r="B1438" s="261" t="s">
        <v>1472</v>
      </c>
      <c r="C1438" s="261" t="s">
        <v>219</v>
      </c>
      <c r="D1438" s="261" t="s">
        <v>410</v>
      </c>
      <c r="E1438" s="261" t="s">
        <v>664</v>
      </c>
      <c r="F1438" s="261">
        <v>31450</v>
      </c>
      <c r="G1438" s="261" t="s">
        <v>3566</v>
      </c>
      <c r="H1438" s="261" t="s">
        <v>665</v>
      </c>
      <c r="I1438" s="261" t="s">
        <v>3767</v>
      </c>
      <c r="M1438" s="261" t="s">
        <v>640</v>
      </c>
      <c r="N1438" s="261">
        <v>900</v>
      </c>
    </row>
    <row r="1439" spans="1:14">
      <c r="A1439" s="261">
        <v>120871</v>
      </c>
      <c r="B1439" s="261" t="s">
        <v>1473</v>
      </c>
      <c r="C1439" s="261" t="s">
        <v>80</v>
      </c>
      <c r="D1439" s="261" t="s">
        <v>997</v>
      </c>
      <c r="E1439" s="261" t="s">
        <v>664</v>
      </c>
      <c r="F1439" s="261">
        <v>33789</v>
      </c>
      <c r="G1439" s="261" t="s">
        <v>638</v>
      </c>
      <c r="H1439" s="261" t="s">
        <v>812</v>
      </c>
      <c r="I1439" s="261" t="s">
        <v>3767</v>
      </c>
      <c r="M1439" s="261" t="s">
        <v>612</v>
      </c>
      <c r="N1439" s="261">
        <v>900</v>
      </c>
    </row>
    <row r="1440" spans="1:14">
      <c r="A1440" s="261">
        <v>120877</v>
      </c>
      <c r="B1440" s="261" t="s">
        <v>1474</v>
      </c>
      <c r="C1440" s="261" t="s">
        <v>205</v>
      </c>
      <c r="D1440" s="261" t="s">
        <v>388</v>
      </c>
      <c r="E1440" s="261" t="s">
        <v>664</v>
      </c>
      <c r="H1440" s="261" t="s">
        <v>665</v>
      </c>
      <c r="I1440" s="261" t="s">
        <v>3767</v>
      </c>
      <c r="M1440" s="261" t="s">
        <v>640</v>
      </c>
      <c r="N1440" s="261">
        <v>900</v>
      </c>
    </row>
    <row r="1441" spans="1:14">
      <c r="A1441" s="261">
        <v>120893</v>
      </c>
      <c r="B1441" s="261" t="s">
        <v>1479</v>
      </c>
      <c r="C1441" s="261" t="s">
        <v>187</v>
      </c>
      <c r="D1441" s="261" t="s">
        <v>348</v>
      </c>
      <c r="E1441" s="261" t="s">
        <v>664</v>
      </c>
      <c r="F1441" s="261">
        <v>33656</v>
      </c>
      <c r="G1441" s="261" t="s">
        <v>638</v>
      </c>
      <c r="H1441" s="261" t="s">
        <v>665</v>
      </c>
      <c r="I1441" s="261" t="s">
        <v>3767</v>
      </c>
      <c r="M1441" s="261" t="s">
        <v>638</v>
      </c>
      <c r="N1441" s="261">
        <v>900</v>
      </c>
    </row>
    <row r="1442" spans="1:14">
      <c r="A1442" s="261">
        <v>120904</v>
      </c>
      <c r="B1442" s="261" t="s">
        <v>1480</v>
      </c>
      <c r="C1442" s="261" t="s">
        <v>234</v>
      </c>
      <c r="D1442" s="261" t="s">
        <v>341</v>
      </c>
      <c r="E1442" s="261" t="s">
        <v>664</v>
      </c>
      <c r="F1442" s="261">
        <v>33999</v>
      </c>
      <c r="G1442" s="261" t="s">
        <v>784</v>
      </c>
      <c r="H1442" s="261" t="s">
        <v>665</v>
      </c>
      <c r="I1442" s="261" t="s">
        <v>3767</v>
      </c>
      <c r="M1442" s="261" t="s">
        <v>659</v>
      </c>
      <c r="N1442" s="261">
        <v>900</v>
      </c>
    </row>
    <row r="1443" spans="1:14">
      <c r="A1443" s="261">
        <v>120905</v>
      </c>
      <c r="B1443" s="261" t="s">
        <v>1481</v>
      </c>
      <c r="C1443" s="261" t="s">
        <v>147</v>
      </c>
      <c r="D1443" s="261" t="s">
        <v>418</v>
      </c>
      <c r="E1443" s="261" t="s">
        <v>664</v>
      </c>
      <c r="F1443" s="261">
        <v>33607</v>
      </c>
      <c r="G1443" s="261" t="s">
        <v>3567</v>
      </c>
      <c r="H1443" s="261" t="s">
        <v>665</v>
      </c>
      <c r="I1443" s="261" t="s">
        <v>3767</v>
      </c>
      <c r="M1443" s="261" t="s">
        <v>657</v>
      </c>
      <c r="N1443" s="261">
        <v>900</v>
      </c>
    </row>
    <row r="1444" spans="1:14">
      <c r="A1444" s="261">
        <v>120913</v>
      </c>
      <c r="B1444" s="261" t="s">
        <v>1482</v>
      </c>
      <c r="C1444" s="261" t="s">
        <v>943</v>
      </c>
      <c r="D1444" s="261" t="s">
        <v>375</v>
      </c>
      <c r="E1444" s="261" t="s">
        <v>664</v>
      </c>
      <c r="F1444" s="261">
        <v>32236</v>
      </c>
      <c r="G1444" s="261" t="s">
        <v>693</v>
      </c>
      <c r="H1444" s="261" t="s">
        <v>665</v>
      </c>
      <c r="I1444" s="261" t="s">
        <v>3767</v>
      </c>
      <c r="M1444" s="261" t="s">
        <v>640</v>
      </c>
      <c r="N1444" s="261">
        <v>900</v>
      </c>
    </row>
    <row r="1445" spans="1:14">
      <c r="A1445" s="261">
        <v>120923</v>
      </c>
      <c r="B1445" s="261" t="s">
        <v>1485</v>
      </c>
      <c r="C1445" s="261" t="s">
        <v>139</v>
      </c>
      <c r="D1445" s="261" t="s">
        <v>1486</v>
      </c>
      <c r="E1445" s="261" t="s">
        <v>664</v>
      </c>
      <c r="F1445" s="261">
        <v>32875</v>
      </c>
      <c r="G1445" s="261" t="s">
        <v>3568</v>
      </c>
      <c r="H1445" s="261" t="s">
        <v>665</v>
      </c>
      <c r="I1445" s="261" t="s">
        <v>3767</v>
      </c>
      <c r="M1445" s="261" t="s">
        <v>657</v>
      </c>
      <c r="N1445" s="261">
        <v>900</v>
      </c>
    </row>
    <row r="1446" spans="1:14">
      <c r="A1446" s="261">
        <v>120986</v>
      </c>
      <c r="B1446" s="261" t="s">
        <v>1490</v>
      </c>
      <c r="C1446" s="261" t="s">
        <v>78</v>
      </c>
      <c r="D1446" s="261" t="s">
        <v>385</v>
      </c>
      <c r="E1446" s="261" t="s">
        <v>663</v>
      </c>
      <c r="F1446" s="261">
        <v>36161</v>
      </c>
      <c r="G1446" s="261" t="s">
        <v>791</v>
      </c>
      <c r="H1446" s="261" t="s">
        <v>665</v>
      </c>
      <c r="I1446" s="261" t="s">
        <v>3767</v>
      </c>
      <c r="M1446" s="261" t="s">
        <v>659</v>
      </c>
      <c r="N1446" s="261">
        <v>900</v>
      </c>
    </row>
    <row r="1447" spans="1:14">
      <c r="A1447" s="261">
        <v>121004</v>
      </c>
      <c r="B1447" s="261" t="s">
        <v>1492</v>
      </c>
      <c r="C1447" s="261" t="s">
        <v>134</v>
      </c>
      <c r="D1447" s="261" t="s">
        <v>1006</v>
      </c>
      <c r="E1447" s="261" t="s">
        <v>664</v>
      </c>
      <c r="F1447" s="261">
        <v>36163</v>
      </c>
      <c r="G1447" s="261" t="s">
        <v>696</v>
      </c>
      <c r="H1447" s="261" t="s">
        <v>665</v>
      </c>
      <c r="I1447" s="261" t="s">
        <v>3767</v>
      </c>
      <c r="M1447" s="261" t="s">
        <v>640</v>
      </c>
      <c r="N1447" s="261">
        <v>900</v>
      </c>
    </row>
    <row r="1448" spans="1:14">
      <c r="A1448" s="261">
        <v>121015</v>
      </c>
      <c r="B1448" s="261" t="s">
        <v>1494</v>
      </c>
      <c r="C1448" s="261" t="s">
        <v>84</v>
      </c>
      <c r="D1448" s="261" t="s">
        <v>1495</v>
      </c>
      <c r="E1448" s="261" t="s">
        <v>663</v>
      </c>
      <c r="F1448" s="261">
        <v>33623</v>
      </c>
      <c r="G1448" s="261" t="s">
        <v>776</v>
      </c>
      <c r="H1448" s="261" t="s">
        <v>665</v>
      </c>
      <c r="I1448" s="261" t="s">
        <v>3767</v>
      </c>
      <c r="M1448" s="261" t="s">
        <v>653</v>
      </c>
      <c r="N1448" s="261">
        <v>900</v>
      </c>
    </row>
    <row r="1449" spans="1:14">
      <c r="A1449" s="261">
        <v>121024</v>
      </c>
      <c r="B1449" s="261" t="s">
        <v>1496</v>
      </c>
      <c r="C1449" s="261" t="s">
        <v>1497</v>
      </c>
      <c r="D1449" s="261" t="s">
        <v>274</v>
      </c>
      <c r="E1449" s="261" t="s">
        <v>664</v>
      </c>
      <c r="F1449" s="261">
        <v>35409</v>
      </c>
      <c r="G1449" s="261" t="s">
        <v>709</v>
      </c>
      <c r="H1449" s="261" t="s">
        <v>665</v>
      </c>
      <c r="I1449" s="261" t="s">
        <v>3767</v>
      </c>
      <c r="M1449" s="261" t="s">
        <v>640</v>
      </c>
      <c r="N1449" s="261">
        <v>900</v>
      </c>
    </row>
    <row r="1450" spans="1:14">
      <c r="A1450" s="261">
        <v>121036</v>
      </c>
      <c r="B1450" s="261" t="s">
        <v>1499</v>
      </c>
      <c r="C1450" s="261" t="s">
        <v>1500</v>
      </c>
      <c r="D1450" s="261" t="s">
        <v>464</v>
      </c>
      <c r="E1450" s="261" t="s">
        <v>664</v>
      </c>
      <c r="H1450" s="261" t="s">
        <v>665</v>
      </c>
      <c r="I1450" s="261" t="s">
        <v>3767</v>
      </c>
      <c r="M1450" s="261" t="s">
        <v>638</v>
      </c>
      <c r="N1450" s="261">
        <v>900</v>
      </c>
    </row>
    <row r="1451" spans="1:14">
      <c r="A1451" s="261">
        <v>121049</v>
      </c>
      <c r="B1451" s="261" t="s">
        <v>1501</v>
      </c>
      <c r="C1451" s="261" t="s">
        <v>100</v>
      </c>
      <c r="D1451" s="261" t="s">
        <v>957</v>
      </c>
      <c r="E1451" s="261" t="s">
        <v>664</v>
      </c>
      <c r="F1451" s="261">
        <v>33763</v>
      </c>
      <c r="G1451" s="261" t="s">
        <v>638</v>
      </c>
      <c r="H1451" s="261" t="s">
        <v>665</v>
      </c>
      <c r="I1451" s="261" t="s">
        <v>3767</v>
      </c>
      <c r="M1451" s="261" t="s">
        <v>638</v>
      </c>
      <c r="N1451" s="261">
        <v>900</v>
      </c>
    </row>
    <row r="1452" spans="1:14">
      <c r="A1452" s="261">
        <v>121054</v>
      </c>
      <c r="B1452" s="261" t="s">
        <v>1502</v>
      </c>
      <c r="C1452" s="261" t="s">
        <v>235</v>
      </c>
      <c r="D1452" s="261" t="s">
        <v>418</v>
      </c>
      <c r="E1452" s="261" t="s">
        <v>664</v>
      </c>
      <c r="F1452" s="261">
        <v>34031</v>
      </c>
      <c r="G1452" s="261" t="s">
        <v>693</v>
      </c>
      <c r="H1452" s="261" t="s">
        <v>665</v>
      </c>
      <c r="I1452" s="261" t="s">
        <v>3767</v>
      </c>
      <c r="M1452" s="261" t="s">
        <v>657</v>
      </c>
      <c r="N1452" s="261">
        <v>900</v>
      </c>
    </row>
    <row r="1453" spans="1:14">
      <c r="A1453" s="261">
        <v>121055</v>
      </c>
      <c r="B1453" s="261" t="s">
        <v>1503</v>
      </c>
      <c r="C1453" s="261" t="s">
        <v>1504</v>
      </c>
      <c r="D1453" s="261" t="s">
        <v>1505</v>
      </c>
      <c r="E1453" s="261" t="s">
        <v>664</v>
      </c>
      <c r="F1453" s="261">
        <v>33764</v>
      </c>
      <c r="G1453" s="261" t="s">
        <v>3530</v>
      </c>
      <c r="H1453" s="261" t="s">
        <v>665</v>
      </c>
      <c r="I1453" s="261" t="s">
        <v>3767</v>
      </c>
      <c r="M1453" s="261" t="s">
        <v>650</v>
      </c>
      <c r="N1453" s="261">
        <v>900</v>
      </c>
    </row>
    <row r="1454" spans="1:14">
      <c r="A1454" s="261">
        <v>121069</v>
      </c>
      <c r="B1454" s="261" t="s">
        <v>1509</v>
      </c>
      <c r="C1454" s="261" t="s">
        <v>80</v>
      </c>
      <c r="D1454" s="261" t="s">
        <v>418</v>
      </c>
      <c r="E1454" s="261" t="s">
        <v>664</v>
      </c>
      <c r="F1454" s="261">
        <v>35431</v>
      </c>
      <c r="G1454" s="261" t="s">
        <v>638</v>
      </c>
      <c r="H1454" s="261" t="s">
        <v>665</v>
      </c>
      <c r="I1454" s="261" t="s">
        <v>3767</v>
      </c>
      <c r="M1454" s="261" t="s">
        <v>638</v>
      </c>
      <c r="N1454" s="261">
        <v>900</v>
      </c>
    </row>
    <row r="1455" spans="1:14">
      <c r="A1455" s="261">
        <v>121082</v>
      </c>
      <c r="B1455" s="261" t="s">
        <v>1511</v>
      </c>
      <c r="C1455" s="261" t="s">
        <v>219</v>
      </c>
      <c r="D1455" s="261" t="s">
        <v>469</v>
      </c>
      <c r="E1455" s="261" t="s">
        <v>663</v>
      </c>
      <c r="H1455" s="261" t="s">
        <v>665</v>
      </c>
      <c r="I1455" s="261" t="s">
        <v>3767</v>
      </c>
      <c r="M1455" s="261" t="s">
        <v>650</v>
      </c>
      <c r="N1455" s="261">
        <v>900</v>
      </c>
    </row>
    <row r="1456" spans="1:14">
      <c r="A1456" s="261">
        <v>121088</v>
      </c>
      <c r="B1456" s="261" t="s">
        <v>1513</v>
      </c>
      <c r="C1456" s="261" t="s">
        <v>254</v>
      </c>
      <c r="D1456" s="261" t="s">
        <v>428</v>
      </c>
      <c r="E1456" s="261" t="s">
        <v>663</v>
      </c>
      <c r="F1456" s="261">
        <v>35672</v>
      </c>
      <c r="G1456" s="261" t="s">
        <v>638</v>
      </c>
      <c r="H1456" s="261" t="s">
        <v>665</v>
      </c>
      <c r="I1456" s="261" t="s">
        <v>3767</v>
      </c>
      <c r="M1456" s="261" t="s">
        <v>638</v>
      </c>
      <c r="N1456" s="261">
        <v>900</v>
      </c>
    </row>
    <row r="1457" spans="1:14">
      <c r="A1457" s="261">
        <v>121089</v>
      </c>
      <c r="B1457" s="261" t="s">
        <v>1514</v>
      </c>
      <c r="C1457" s="261" t="s">
        <v>1515</v>
      </c>
      <c r="D1457" s="261" t="s">
        <v>464</v>
      </c>
      <c r="E1457" s="261" t="s">
        <v>664</v>
      </c>
      <c r="G1457" s="261" t="s">
        <v>640</v>
      </c>
      <c r="H1457" s="261" t="s">
        <v>812</v>
      </c>
      <c r="I1457" s="261" t="s">
        <v>3767</v>
      </c>
      <c r="M1457" s="261" t="s">
        <v>612</v>
      </c>
      <c r="N1457" s="261">
        <v>900</v>
      </c>
    </row>
    <row r="1458" spans="1:14">
      <c r="A1458" s="261">
        <v>121104</v>
      </c>
      <c r="B1458" s="261" t="s">
        <v>1517</v>
      </c>
      <c r="C1458" s="261" t="s">
        <v>118</v>
      </c>
      <c r="D1458" s="261" t="s">
        <v>545</v>
      </c>
      <c r="E1458" s="261" t="s">
        <v>664</v>
      </c>
      <c r="F1458" s="261">
        <v>32874</v>
      </c>
      <c r="G1458" s="261" t="s">
        <v>647</v>
      </c>
      <c r="H1458" s="261" t="s">
        <v>665</v>
      </c>
      <c r="I1458" s="261" t="s">
        <v>3767</v>
      </c>
      <c r="M1458" s="261" t="s">
        <v>649</v>
      </c>
      <c r="N1458" s="261">
        <v>900</v>
      </c>
    </row>
    <row r="1459" spans="1:14">
      <c r="A1459" s="261">
        <v>121153</v>
      </c>
      <c r="B1459" s="261" t="s">
        <v>1527</v>
      </c>
      <c r="C1459" s="261" t="s">
        <v>214</v>
      </c>
      <c r="D1459" s="261" t="s">
        <v>406</v>
      </c>
      <c r="E1459" s="261" t="s">
        <v>664</v>
      </c>
      <c r="F1459" s="261">
        <v>35163</v>
      </c>
      <c r="G1459" s="261" t="s">
        <v>638</v>
      </c>
      <c r="H1459" s="261" t="s">
        <v>665</v>
      </c>
      <c r="I1459" s="261" t="s">
        <v>3767</v>
      </c>
      <c r="M1459" s="261" t="s">
        <v>638</v>
      </c>
      <c r="N1459" s="261">
        <v>900</v>
      </c>
    </row>
    <row r="1460" spans="1:14">
      <c r="A1460" s="261">
        <v>121158</v>
      </c>
      <c r="B1460" s="261" t="s">
        <v>1528</v>
      </c>
      <c r="C1460" s="261" t="s">
        <v>87</v>
      </c>
      <c r="D1460" s="261" t="s">
        <v>363</v>
      </c>
      <c r="E1460" s="261" t="s">
        <v>664</v>
      </c>
      <c r="F1460" s="261">
        <v>34335</v>
      </c>
      <c r="G1460" s="261" t="s">
        <v>638</v>
      </c>
      <c r="H1460" s="261" t="s">
        <v>665</v>
      </c>
      <c r="I1460" s="261" t="s">
        <v>3767</v>
      </c>
      <c r="M1460" s="261" t="s">
        <v>638</v>
      </c>
      <c r="N1460" s="261">
        <v>900</v>
      </c>
    </row>
    <row r="1461" spans="1:14">
      <c r="A1461" s="261">
        <v>121168</v>
      </c>
      <c r="B1461" s="261" t="s">
        <v>1529</v>
      </c>
      <c r="C1461" s="261" t="s">
        <v>205</v>
      </c>
      <c r="D1461" s="261" t="s">
        <v>483</v>
      </c>
      <c r="E1461" s="261" t="s">
        <v>663</v>
      </c>
      <c r="F1461" s="261">
        <v>35548</v>
      </c>
      <c r="G1461" s="261" t="s">
        <v>638</v>
      </c>
      <c r="H1461" s="261" t="s">
        <v>665</v>
      </c>
      <c r="I1461" s="261" t="s">
        <v>3767</v>
      </c>
      <c r="M1461" s="261" t="s">
        <v>658</v>
      </c>
      <c r="N1461" s="261">
        <v>900</v>
      </c>
    </row>
    <row r="1462" spans="1:14">
      <c r="A1462" s="261">
        <v>121175</v>
      </c>
      <c r="B1462" s="261" t="s">
        <v>1530</v>
      </c>
      <c r="C1462" s="261" t="s">
        <v>1531</v>
      </c>
      <c r="D1462" s="261" t="s">
        <v>364</v>
      </c>
      <c r="E1462" s="261" t="s">
        <v>663</v>
      </c>
      <c r="F1462" s="261">
        <v>33359</v>
      </c>
      <c r="G1462" s="261" t="s">
        <v>638</v>
      </c>
      <c r="H1462" s="261" t="s">
        <v>665</v>
      </c>
      <c r="I1462" s="261" t="s">
        <v>3767</v>
      </c>
      <c r="M1462" s="261" t="s">
        <v>638</v>
      </c>
      <c r="N1462" s="261">
        <v>900</v>
      </c>
    </row>
    <row r="1463" spans="1:14">
      <c r="A1463" s="261">
        <v>121180</v>
      </c>
      <c r="B1463" s="261" t="s">
        <v>1532</v>
      </c>
      <c r="C1463" s="261" t="s">
        <v>249</v>
      </c>
      <c r="D1463" s="261" t="s">
        <v>581</v>
      </c>
      <c r="E1463" s="261" t="s">
        <v>663</v>
      </c>
      <c r="F1463" s="261">
        <v>34830</v>
      </c>
      <c r="G1463" s="261" t="s">
        <v>638</v>
      </c>
      <c r="H1463" s="261" t="s">
        <v>665</v>
      </c>
      <c r="I1463" s="261" t="s">
        <v>3767</v>
      </c>
      <c r="M1463" s="261" t="s">
        <v>638</v>
      </c>
      <c r="N1463" s="261">
        <v>900</v>
      </c>
    </row>
    <row r="1464" spans="1:14">
      <c r="A1464" s="261">
        <v>121191</v>
      </c>
      <c r="B1464" s="261" t="s">
        <v>1535</v>
      </c>
      <c r="C1464" s="261" t="s">
        <v>121</v>
      </c>
      <c r="D1464" s="261" t="s">
        <v>440</v>
      </c>
      <c r="E1464" s="261" t="s">
        <v>664</v>
      </c>
      <c r="F1464" s="261">
        <v>36423</v>
      </c>
      <c r="G1464" s="261" t="s">
        <v>638</v>
      </c>
      <c r="H1464" s="261" t="s">
        <v>665</v>
      </c>
      <c r="I1464" s="261" t="s">
        <v>3767</v>
      </c>
      <c r="M1464" s="261" t="s">
        <v>640</v>
      </c>
      <c r="N1464" s="261">
        <v>900</v>
      </c>
    </row>
    <row r="1465" spans="1:14">
      <c r="A1465" s="261">
        <v>121208</v>
      </c>
      <c r="B1465" s="261" t="s">
        <v>1536</v>
      </c>
      <c r="C1465" s="261" t="s">
        <v>87</v>
      </c>
      <c r="D1465" s="261" t="s">
        <v>380</v>
      </c>
      <c r="E1465" s="261" t="s">
        <v>664</v>
      </c>
      <c r="F1465" s="261">
        <v>34993</v>
      </c>
      <c r="G1465" s="261" t="s">
        <v>638</v>
      </c>
      <c r="H1465" s="261" t="s">
        <v>812</v>
      </c>
      <c r="I1465" s="261" t="s">
        <v>3767</v>
      </c>
      <c r="M1465" s="261" t="s">
        <v>612</v>
      </c>
      <c r="N1465" s="261">
        <v>900</v>
      </c>
    </row>
    <row r="1466" spans="1:14">
      <c r="A1466" s="261">
        <v>121243</v>
      </c>
      <c r="B1466" s="261" t="s">
        <v>1539</v>
      </c>
      <c r="C1466" s="261" t="s">
        <v>86</v>
      </c>
      <c r="D1466" s="261" t="s">
        <v>404</v>
      </c>
      <c r="E1466" s="261" t="s">
        <v>664</v>
      </c>
      <c r="F1466" s="261">
        <v>34759</v>
      </c>
      <c r="G1466" s="261" t="s">
        <v>3575</v>
      </c>
      <c r="H1466" s="261" t="s">
        <v>665</v>
      </c>
      <c r="I1466" s="261" t="s">
        <v>3767</v>
      </c>
      <c r="M1466" s="261" t="s">
        <v>647</v>
      </c>
      <c r="N1466" s="261">
        <v>900</v>
      </c>
    </row>
    <row r="1467" spans="1:14">
      <c r="A1467" s="261">
        <v>121254</v>
      </c>
      <c r="B1467" s="261" t="s">
        <v>1540</v>
      </c>
      <c r="C1467" s="261" t="s">
        <v>157</v>
      </c>
      <c r="D1467" s="261" t="s">
        <v>1541</v>
      </c>
      <c r="E1467" s="261" t="s">
        <v>663</v>
      </c>
      <c r="F1467" s="261">
        <v>35226</v>
      </c>
      <c r="G1467" s="261" t="s">
        <v>638</v>
      </c>
      <c r="H1467" s="261" t="s">
        <v>665</v>
      </c>
      <c r="I1467" s="261" t="s">
        <v>3767</v>
      </c>
      <c r="M1467" s="261" t="s">
        <v>640</v>
      </c>
      <c r="N1467" s="261">
        <v>900</v>
      </c>
    </row>
    <row r="1468" spans="1:14">
      <c r="A1468" s="261">
        <v>121299</v>
      </c>
      <c r="B1468" s="261" t="s">
        <v>1544</v>
      </c>
      <c r="C1468" s="261" t="s">
        <v>1138</v>
      </c>
      <c r="D1468" s="261" t="s">
        <v>447</v>
      </c>
      <c r="E1468" s="261" t="s">
        <v>663</v>
      </c>
      <c r="F1468" s="261">
        <v>27936</v>
      </c>
      <c r="G1468" s="261" t="s">
        <v>638</v>
      </c>
      <c r="H1468" s="261" t="s">
        <v>665</v>
      </c>
      <c r="I1468" s="261" t="s">
        <v>3767</v>
      </c>
      <c r="M1468" s="261" t="s">
        <v>640</v>
      </c>
      <c r="N1468" s="261">
        <v>900</v>
      </c>
    </row>
    <row r="1469" spans="1:14">
      <c r="A1469" s="261">
        <v>121307</v>
      </c>
      <c r="B1469" s="261" t="s">
        <v>1545</v>
      </c>
      <c r="C1469" s="261" t="s">
        <v>1546</v>
      </c>
      <c r="D1469" s="261" t="s">
        <v>521</v>
      </c>
      <c r="E1469" s="261" t="s">
        <v>664</v>
      </c>
      <c r="F1469" s="261">
        <v>36076</v>
      </c>
      <c r="G1469" s="261" t="s">
        <v>693</v>
      </c>
      <c r="H1469" s="261" t="s">
        <v>665</v>
      </c>
      <c r="I1469" s="261" t="s">
        <v>3767</v>
      </c>
      <c r="M1469" s="261" t="s">
        <v>638</v>
      </c>
      <c r="N1469" s="261">
        <v>900</v>
      </c>
    </row>
    <row r="1470" spans="1:14">
      <c r="A1470" s="261">
        <v>121314</v>
      </c>
      <c r="B1470" s="261" t="s">
        <v>1547</v>
      </c>
      <c r="C1470" s="261" t="s">
        <v>218</v>
      </c>
      <c r="D1470" s="261" t="s">
        <v>453</v>
      </c>
      <c r="E1470" s="261" t="s">
        <v>664</v>
      </c>
      <c r="F1470" s="261">
        <v>35796</v>
      </c>
      <c r="G1470" s="261" t="s">
        <v>696</v>
      </c>
      <c r="H1470" s="261" t="s">
        <v>665</v>
      </c>
      <c r="I1470" s="261" t="s">
        <v>3767</v>
      </c>
      <c r="M1470" s="261" t="s">
        <v>640</v>
      </c>
      <c r="N1470" s="261">
        <v>900</v>
      </c>
    </row>
    <row r="1471" spans="1:14">
      <c r="A1471" s="261">
        <v>121408</v>
      </c>
      <c r="B1471" s="261" t="s">
        <v>1563</v>
      </c>
      <c r="C1471" s="261" t="s">
        <v>183</v>
      </c>
      <c r="D1471" s="261" t="s">
        <v>379</v>
      </c>
      <c r="E1471" s="261" t="s">
        <v>663</v>
      </c>
      <c r="F1471" s="261">
        <v>35441</v>
      </c>
      <c r="G1471" s="261" t="s">
        <v>693</v>
      </c>
      <c r="H1471" s="261" t="s">
        <v>665</v>
      </c>
      <c r="I1471" s="261" t="s">
        <v>3767</v>
      </c>
      <c r="M1471" s="261" t="s">
        <v>638</v>
      </c>
      <c r="N1471" s="261">
        <v>900</v>
      </c>
    </row>
    <row r="1472" spans="1:14">
      <c r="A1472" s="261">
        <v>121409</v>
      </c>
      <c r="B1472" s="261" t="s">
        <v>1564</v>
      </c>
      <c r="C1472" s="261" t="s">
        <v>132</v>
      </c>
      <c r="D1472" s="261" t="s">
        <v>586</v>
      </c>
      <c r="E1472" s="261" t="s">
        <v>664</v>
      </c>
      <c r="F1472" s="261">
        <v>34566</v>
      </c>
      <c r="G1472" s="261" t="s">
        <v>702</v>
      </c>
      <c r="H1472" s="261" t="s">
        <v>665</v>
      </c>
      <c r="I1472" s="261" t="s">
        <v>3767</v>
      </c>
      <c r="M1472" s="261" t="s">
        <v>661</v>
      </c>
      <c r="N1472" s="261">
        <v>900</v>
      </c>
    </row>
    <row r="1473" spans="1:14">
      <c r="A1473" s="261">
        <v>121424</v>
      </c>
      <c r="B1473" s="261" t="s">
        <v>1566</v>
      </c>
      <c r="C1473" s="261" t="s">
        <v>167</v>
      </c>
      <c r="D1473" s="261" t="s">
        <v>426</v>
      </c>
      <c r="E1473" s="261" t="s">
        <v>664</v>
      </c>
      <c r="F1473" s="261">
        <v>29465</v>
      </c>
      <c r="G1473" s="261" t="s">
        <v>3577</v>
      </c>
      <c r="H1473" s="261" t="s">
        <v>665</v>
      </c>
      <c r="I1473" s="261" t="s">
        <v>3767</v>
      </c>
      <c r="M1473" s="261" t="s">
        <v>649</v>
      </c>
      <c r="N1473" s="261">
        <v>900</v>
      </c>
    </row>
    <row r="1474" spans="1:14">
      <c r="A1474" s="261">
        <v>121445</v>
      </c>
      <c r="B1474" s="261" t="s">
        <v>1570</v>
      </c>
      <c r="C1474" s="261" t="s">
        <v>84</v>
      </c>
      <c r="D1474" s="261" t="s">
        <v>1571</v>
      </c>
      <c r="E1474" s="261" t="s">
        <v>664</v>
      </c>
      <c r="F1474" s="261">
        <v>33221</v>
      </c>
      <c r="G1474" s="261" t="s">
        <v>3578</v>
      </c>
      <c r="H1474" s="261" t="s">
        <v>665</v>
      </c>
      <c r="I1474" s="261" t="s">
        <v>3767</v>
      </c>
      <c r="M1474" s="261" t="s">
        <v>652</v>
      </c>
      <c r="N1474" s="261">
        <v>900</v>
      </c>
    </row>
    <row r="1475" spans="1:14">
      <c r="A1475" s="261">
        <v>121449</v>
      </c>
      <c r="B1475" s="261" t="s">
        <v>1573</v>
      </c>
      <c r="C1475" s="261" t="s">
        <v>153</v>
      </c>
      <c r="D1475" s="261" t="s">
        <v>363</v>
      </c>
      <c r="E1475" s="261" t="s">
        <v>664</v>
      </c>
      <c r="H1475" s="261" t="s">
        <v>665</v>
      </c>
      <c r="I1475" s="261" t="s">
        <v>3767</v>
      </c>
      <c r="M1475" s="261" t="s">
        <v>658</v>
      </c>
      <c r="N1475" s="261">
        <v>900</v>
      </c>
    </row>
    <row r="1476" spans="1:14">
      <c r="A1476" s="261">
        <v>121458</v>
      </c>
      <c r="B1476" s="261" t="s">
        <v>1574</v>
      </c>
      <c r="C1476" s="261" t="s">
        <v>952</v>
      </c>
      <c r="D1476" s="261" t="s">
        <v>1575</v>
      </c>
      <c r="E1476" s="261" t="s">
        <v>663</v>
      </c>
      <c r="F1476" s="261">
        <v>36275</v>
      </c>
      <c r="G1476" s="261" t="s">
        <v>3579</v>
      </c>
      <c r="H1476" s="261" t="s">
        <v>665</v>
      </c>
      <c r="I1476" s="261" t="s">
        <v>3767</v>
      </c>
      <c r="M1476" s="261" t="s">
        <v>657</v>
      </c>
      <c r="N1476" s="261">
        <v>900</v>
      </c>
    </row>
    <row r="1477" spans="1:14">
      <c r="A1477" s="261">
        <v>121478</v>
      </c>
      <c r="B1477" s="261" t="s">
        <v>1576</v>
      </c>
      <c r="C1477" s="261" t="s">
        <v>1577</v>
      </c>
      <c r="D1477" s="261" t="s">
        <v>1578</v>
      </c>
      <c r="E1477" s="261" t="s">
        <v>664</v>
      </c>
      <c r="F1477" s="261">
        <v>31276</v>
      </c>
      <c r="G1477" s="261" t="s">
        <v>657</v>
      </c>
      <c r="H1477" s="261" t="s">
        <v>665</v>
      </c>
      <c r="I1477" s="261" t="s">
        <v>3767</v>
      </c>
      <c r="M1477" s="261" t="s">
        <v>657</v>
      </c>
      <c r="N1477" s="261">
        <v>900</v>
      </c>
    </row>
    <row r="1478" spans="1:14">
      <c r="A1478" s="261">
        <v>121479</v>
      </c>
      <c r="B1478" s="261" t="s">
        <v>1579</v>
      </c>
      <c r="C1478" s="261" t="s">
        <v>185</v>
      </c>
      <c r="D1478" s="261" t="s">
        <v>464</v>
      </c>
      <c r="E1478" s="261" t="s">
        <v>663</v>
      </c>
      <c r="F1478" s="261">
        <v>35237</v>
      </c>
      <c r="G1478" s="261" t="s">
        <v>802</v>
      </c>
      <c r="H1478" s="261" t="s">
        <v>812</v>
      </c>
      <c r="I1478" s="261" t="s">
        <v>3767</v>
      </c>
      <c r="M1478" s="261" t="s">
        <v>612</v>
      </c>
      <c r="N1478" s="261">
        <v>900</v>
      </c>
    </row>
    <row r="1479" spans="1:14">
      <c r="A1479" s="261">
        <v>121484</v>
      </c>
      <c r="B1479" s="261" t="s">
        <v>1583</v>
      </c>
      <c r="C1479" s="261" t="s">
        <v>1584</v>
      </c>
      <c r="D1479" s="261" t="s">
        <v>1585</v>
      </c>
      <c r="E1479" s="261" t="s">
        <v>663</v>
      </c>
      <c r="F1479" s="261">
        <v>36045</v>
      </c>
      <c r="G1479" s="261" t="s">
        <v>638</v>
      </c>
      <c r="H1479" s="261" t="s">
        <v>665</v>
      </c>
      <c r="I1479" s="261" t="s">
        <v>3767</v>
      </c>
      <c r="M1479" s="261" t="s">
        <v>638</v>
      </c>
      <c r="N1479" s="261">
        <v>900</v>
      </c>
    </row>
    <row r="1480" spans="1:14">
      <c r="A1480" s="261">
        <v>121493</v>
      </c>
      <c r="B1480" s="261" t="s">
        <v>1587</v>
      </c>
      <c r="C1480" s="261" t="s">
        <v>1588</v>
      </c>
      <c r="D1480" s="261" t="s">
        <v>361</v>
      </c>
      <c r="E1480" s="261" t="s">
        <v>663</v>
      </c>
      <c r="F1480" s="261">
        <v>34511</v>
      </c>
      <c r="G1480" s="261" t="s">
        <v>694</v>
      </c>
      <c r="H1480" s="261" t="s">
        <v>665</v>
      </c>
      <c r="I1480" s="261" t="s">
        <v>3767</v>
      </c>
      <c r="M1480" s="261" t="s">
        <v>657</v>
      </c>
      <c r="N1480" s="261">
        <v>900</v>
      </c>
    </row>
    <row r="1481" spans="1:14">
      <c r="A1481" s="261">
        <v>121500</v>
      </c>
      <c r="B1481" s="261" t="s">
        <v>1590</v>
      </c>
      <c r="C1481" s="261" t="s">
        <v>166</v>
      </c>
      <c r="D1481" s="261" t="s">
        <v>348</v>
      </c>
      <c r="E1481" s="261" t="s">
        <v>663</v>
      </c>
      <c r="F1481" s="261">
        <v>35810</v>
      </c>
      <c r="G1481" s="261" t="s">
        <v>3547</v>
      </c>
      <c r="H1481" s="261" t="s">
        <v>665</v>
      </c>
      <c r="I1481" s="261" t="s">
        <v>3767</v>
      </c>
      <c r="M1481" s="261" t="s">
        <v>649</v>
      </c>
      <c r="N1481" s="261">
        <v>900</v>
      </c>
    </row>
    <row r="1482" spans="1:14">
      <c r="A1482" s="261">
        <v>121504</v>
      </c>
      <c r="B1482" s="261" t="s">
        <v>1591</v>
      </c>
      <c r="C1482" s="261" t="s">
        <v>99</v>
      </c>
      <c r="D1482" s="261" t="s">
        <v>372</v>
      </c>
      <c r="E1482" s="261" t="s">
        <v>663</v>
      </c>
      <c r="F1482" s="261">
        <v>36064</v>
      </c>
      <c r="G1482" s="261" t="s">
        <v>3580</v>
      </c>
      <c r="H1482" s="261" t="s">
        <v>665</v>
      </c>
      <c r="I1482" s="261" t="s">
        <v>3767</v>
      </c>
      <c r="M1482" s="261" t="s">
        <v>649</v>
      </c>
      <c r="N1482" s="261">
        <v>900</v>
      </c>
    </row>
    <row r="1483" spans="1:14">
      <c r="A1483" s="261">
        <v>121528</v>
      </c>
      <c r="B1483" s="261" t="s">
        <v>1596</v>
      </c>
      <c r="C1483" s="261" t="s">
        <v>1597</v>
      </c>
      <c r="D1483" s="261" t="s">
        <v>432</v>
      </c>
      <c r="E1483" s="261" t="s">
        <v>663</v>
      </c>
      <c r="F1483" s="261">
        <v>28402</v>
      </c>
      <c r="G1483" s="261" t="s">
        <v>638</v>
      </c>
      <c r="H1483" s="261" t="s">
        <v>665</v>
      </c>
      <c r="I1483" s="261" t="s">
        <v>3767</v>
      </c>
      <c r="M1483" s="261" t="s">
        <v>638</v>
      </c>
      <c r="N1483" s="261">
        <v>900</v>
      </c>
    </row>
    <row r="1484" spans="1:14">
      <c r="A1484" s="261">
        <v>121533</v>
      </c>
      <c r="B1484" s="261" t="s">
        <v>1599</v>
      </c>
      <c r="C1484" s="261" t="s">
        <v>182</v>
      </c>
      <c r="D1484" s="261" t="s">
        <v>353</v>
      </c>
      <c r="E1484" s="261" t="s">
        <v>663</v>
      </c>
      <c r="F1484" s="261">
        <v>29983</v>
      </c>
      <c r="G1484" s="261" t="s">
        <v>638</v>
      </c>
      <c r="H1484" s="261" t="s">
        <v>665</v>
      </c>
      <c r="I1484" s="261" t="s">
        <v>3767</v>
      </c>
      <c r="M1484" s="261" t="s">
        <v>657</v>
      </c>
      <c r="N1484" s="261">
        <v>900</v>
      </c>
    </row>
    <row r="1485" spans="1:14">
      <c r="A1485" s="261">
        <v>121538</v>
      </c>
      <c r="B1485" s="261" t="s">
        <v>1600</v>
      </c>
      <c r="C1485" s="261" t="s">
        <v>84</v>
      </c>
      <c r="D1485" s="261" t="s">
        <v>1601</v>
      </c>
      <c r="E1485" s="261" t="s">
        <v>664</v>
      </c>
      <c r="F1485" s="261">
        <v>33902</v>
      </c>
      <c r="G1485" s="261" t="s">
        <v>621</v>
      </c>
      <c r="H1485" s="261" t="s">
        <v>665</v>
      </c>
      <c r="I1485" s="261" t="s">
        <v>3767</v>
      </c>
      <c r="M1485" s="261" t="s">
        <v>659</v>
      </c>
      <c r="N1485" s="261">
        <v>900</v>
      </c>
    </row>
    <row r="1486" spans="1:14">
      <c r="A1486" s="261">
        <v>121540</v>
      </c>
      <c r="B1486" s="261" t="s">
        <v>1605</v>
      </c>
      <c r="C1486" s="261" t="s">
        <v>1606</v>
      </c>
      <c r="D1486" s="261" t="s">
        <v>532</v>
      </c>
      <c r="E1486" s="261" t="s">
        <v>664</v>
      </c>
      <c r="F1486" s="261">
        <v>33484</v>
      </c>
      <c r="G1486" s="261" t="s">
        <v>693</v>
      </c>
      <c r="H1486" s="261" t="s">
        <v>665</v>
      </c>
      <c r="I1486" s="261" t="s">
        <v>3767</v>
      </c>
      <c r="M1486" s="261" t="s">
        <v>647</v>
      </c>
      <c r="N1486" s="261">
        <v>900</v>
      </c>
    </row>
    <row r="1487" spans="1:14">
      <c r="A1487" s="261">
        <v>121545</v>
      </c>
      <c r="B1487" s="261" t="s">
        <v>1608</v>
      </c>
      <c r="C1487" s="261" t="s">
        <v>84</v>
      </c>
      <c r="D1487" s="261" t="s">
        <v>1609</v>
      </c>
      <c r="E1487" s="261" t="s">
        <v>664</v>
      </c>
      <c r="F1487" s="261">
        <v>34335</v>
      </c>
      <c r="G1487" s="261" t="s">
        <v>3584</v>
      </c>
      <c r="H1487" s="261" t="s">
        <v>665</v>
      </c>
      <c r="I1487" s="261" t="s">
        <v>3767</v>
      </c>
      <c r="M1487" s="261" t="s">
        <v>648</v>
      </c>
      <c r="N1487" s="261">
        <v>900</v>
      </c>
    </row>
    <row r="1488" spans="1:14">
      <c r="A1488" s="261">
        <v>121549</v>
      </c>
      <c r="B1488" s="261" t="s">
        <v>1612</v>
      </c>
      <c r="C1488" s="261" t="s">
        <v>211</v>
      </c>
      <c r="D1488" s="261" t="s">
        <v>388</v>
      </c>
      <c r="E1488" s="261" t="s">
        <v>664</v>
      </c>
      <c r="F1488" s="261">
        <v>32442</v>
      </c>
      <c r="G1488" s="261" t="s">
        <v>693</v>
      </c>
      <c r="H1488" s="261" t="s">
        <v>665</v>
      </c>
      <c r="I1488" s="261" t="s">
        <v>3767</v>
      </c>
      <c r="M1488" s="261" t="s">
        <v>638</v>
      </c>
      <c r="N1488" s="261">
        <v>900</v>
      </c>
    </row>
    <row r="1489" spans="1:14">
      <c r="A1489" s="261">
        <v>121550</v>
      </c>
      <c r="B1489" s="261" t="s">
        <v>1613</v>
      </c>
      <c r="C1489" s="261" t="s">
        <v>82</v>
      </c>
      <c r="D1489" s="261" t="s">
        <v>1006</v>
      </c>
      <c r="E1489" s="261" t="s">
        <v>664</v>
      </c>
      <c r="F1489" s="261">
        <v>34518</v>
      </c>
      <c r="G1489" s="261" t="s">
        <v>693</v>
      </c>
      <c r="H1489" s="261" t="s">
        <v>665</v>
      </c>
      <c r="I1489" s="261" t="s">
        <v>3767</v>
      </c>
      <c r="M1489" s="261" t="s">
        <v>640</v>
      </c>
      <c r="N1489" s="261">
        <v>900</v>
      </c>
    </row>
    <row r="1490" spans="1:14">
      <c r="A1490" s="261">
        <v>121551</v>
      </c>
      <c r="B1490" s="261" t="s">
        <v>1614</v>
      </c>
      <c r="C1490" s="261" t="s">
        <v>625</v>
      </c>
      <c r="D1490" s="261" t="s">
        <v>1615</v>
      </c>
      <c r="E1490" s="261" t="s">
        <v>664</v>
      </c>
      <c r="F1490" s="261">
        <v>35660</v>
      </c>
      <c r="G1490" s="261" t="s">
        <v>721</v>
      </c>
      <c r="H1490" s="261" t="s">
        <v>665</v>
      </c>
      <c r="I1490" s="261" t="s">
        <v>3767</v>
      </c>
      <c r="M1490" s="261" t="s">
        <v>638</v>
      </c>
      <c r="N1490" s="261">
        <v>900</v>
      </c>
    </row>
    <row r="1491" spans="1:14">
      <c r="A1491" s="261">
        <v>121552</v>
      </c>
      <c r="B1491" s="261" t="s">
        <v>1616</v>
      </c>
      <c r="C1491" s="261" t="s">
        <v>149</v>
      </c>
      <c r="D1491" s="261" t="s">
        <v>346</v>
      </c>
      <c r="E1491" s="261" t="s">
        <v>664</v>
      </c>
      <c r="F1491" s="261">
        <v>35796</v>
      </c>
      <c r="G1491" s="261" t="s">
        <v>640</v>
      </c>
      <c r="H1491" s="261" t="s">
        <v>665</v>
      </c>
      <c r="I1491" s="261" t="s">
        <v>3767</v>
      </c>
      <c r="M1491" s="261" t="s">
        <v>640</v>
      </c>
      <c r="N1491" s="261">
        <v>900</v>
      </c>
    </row>
    <row r="1492" spans="1:14">
      <c r="A1492" s="261">
        <v>121553</v>
      </c>
      <c r="B1492" s="261" t="s">
        <v>1617</v>
      </c>
      <c r="C1492" s="261" t="s">
        <v>82</v>
      </c>
      <c r="D1492" s="261" t="s">
        <v>425</v>
      </c>
      <c r="E1492" s="261" t="s">
        <v>664</v>
      </c>
      <c r="F1492" s="261">
        <v>35476</v>
      </c>
      <c r="G1492" s="261" t="s">
        <v>638</v>
      </c>
      <c r="H1492" s="261" t="s">
        <v>665</v>
      </c>
      <c r="I1492" s="261" t="s">
        <v>3767</v>
      </c>
      <c r="M1492" s="261" t="s">
        <v>650</v>
      </c>
      <c r="N1492" s="261">
        <v>900</v>
      </c>
    </row>
    <row r="1493" spans="1:14">
      <c r="A1493" s="261">
        <v>121558</v>
      </c>
      <c r="B1493" s="261" t="s">
        <v>1619</v>
      </c>
      <c r="C1493" s="261" t="s">
        <v>82</v>
      </c>
      <c r="D1493" s="261" t="s">
        <v>1006</v>
      </c>
      <c r="E1493" s="261" t="s">
        <v>664</v>
      </c>
      <c r="F1493" s="261">
        <v>33679</v>
      </c>
      <c r="G1493" s="261" t="s">
        <v>638</v>
      </c>
      <c r="H1493" s="261" t="s">
        <v>665</v>
      </c>
      <c r="I1493" s="261" t="s">
        <v>3767</v>
      </c>
      <c r="M1493" s="261" t="s">
        <v>640</v>
      </c>
      <c r="N1493" s="261">
        <v>900</v>
      </c>
    </row>
    <row r="1494" spans="1:14">
      <c r="A1494" s="261">
        <v>121559</v>
      </c>
      <c r="B1494" s="261" t="s">
        <v>1620</v>
      </c>
      <c r="C1494" s="261" t="s">
        <v>132</v>
      </c>
      <c r="D1494" s="261" t="s">
        <v>1621</v>
      </c>
      <c r="E1494" s="261" t="s">
        <v>664</v>
      </c>
      <c r="F1494" s="261">
        <v>35799</v>
      </c>
      <c r="G1494" s="261" t="s">
        <v>3587</v>
      </c>
      <c r="H1494" s="261" t="s">
        <v>665</v>
      </c>
      <c r="I1494" s="261" t="s">
        <v>3767</v>
      </c>
      <c r="M1494" s="261" t="s">
        <v>640</v>
      </c>
      <c r="N1494" s="261">
        <v>900</v>
      </c>
    </row>
    <row r="1495" spans="1:14">
      <c r="A1495" s="261">
        <v>121562</v>
      </c>
      <c r="B1495" s="261" t="s">
        <v>1624</v>
      </c>
      <c r="C1495" s="261" t="s">
        <v>78</v>
      </c>
      <c r="D1495" s="261" t="s">
        <v>1625</v>
      </c>
      <c r="E1495" s="261" t="s">
        <v>663</v>
      </c>
      <c r="F1495" s="261">
        <v>34936</v>
      </c>
      <c r="G1495" s="261" t="s">
        <v>3589</v>
      </c>
      <c r="H1495" s="261" t="s">
        <v>665</v>
      </c>
      <c r="I1495" s="261" t="s">
        <v>3767</v>
      </c>
      <c r="M1495" s="261" t="s">
        <v>659</v>
      </c>
      <c r="N1495" s="261">
        <v>900</v>
      </c>
    </row>
    <row r="1496" spans="1:14">
      <c r="A1496" s="261">
        <v>121563</v>
      </c>
      <c r="B1496" s="261" t="s">
        <v>1626</v>
      </c>
      <c r="C1496" s="261" t="s">
        <v>270</v>
      </c>
      <c r="D1496" s="261" t="s">
        <v>370</v>
      </c>
      <c r="E1496" s="261" t="s">
        <v>664</v>
      </c>
      <c r="F1496" s="261">
        <v>34349</v>
      </c>
      <c r="G1496" s="261" t="s">
        <v>3590</v>
      </c>
      <c r="H1496" s="261" t="s">
        <v>665</v>
      </c>
      <c r="I1496" s="261" t="s">
        <v>3767</v>
      </c>
      <c r="M1496" s="261" t="s">
        <v>660</v>
      </c>
      <c r="N1496" s="261">
        <v>900</v>
      </c>
    </row>
    <row r="1497" spans="1:14">
      <c r="A1497" s="261">
        <v>121568</v>
      </c>
      <c r="B1497" s="261" t="s">
        <v>1627</v>
      </c>
      <c r="C1497" s="261" t="s">
        <v>163</v>
      </c>
      <c r="D1497" s="261" t="s">
        <v>361</v>
      </c>
      <c r="E1497" s="261" t="s">
        <v>664</v>
      </c>
      <c r="F1497" s="261">
        <v>32761</v>
      </c>
      <c r="G1497" s="261" t="s">
        <v>693</v>
      </c>
      <c r="H1497" s="261" t="s">
        <v>665</v>
      </c>
      <c r="I1497" s="261" t="s">
        <v>3767</v>
      </c>
      <c r="M1497" s="261" t="s">
        <v>638</v>
      </c>
      <c r="N1497" s="261">
        <v>900</v>
      </c>
    </row>
    <row r="1498" spans="1:14">
      <c r="A1498" s="261">
        <v>121570</v>
      </c>
      <c r="B1498" s="261" t="s">
        <v>1628</v>
      </c>
      <c r="C1498" s="261" t="s">
        <v>84</v>
      </c>
      <c r="D1498" s="261" t="s">
        <v>388</v>
      </c>
      <c r="E1498" s="261" t="s">
        <v>664</v>
      </c>
      <c r="F1498" s="261">
        <v>35023</v>
      </c>
      <c r="G1498" s="261" t="s">
        <v>789</v>
      </c>
      <c r="H1498" s="261" t="s">
        <v>665</v>
      </c>
      <c r="I1498" s="261" t="s">
        <v>3767</v>
      </c>
      <c r="M1498" s="261" t="s">
        <v>659</v>
      </c>
      <c r="N1498" s="261">
        <v>900</v>
      </c>
    </row>
    <row r="1499" spans="1:14">
      <c r="A1499" s="261">
        <v>121571</v>
      </c>
      <c r="B1499" s="261" t="s">
        <v>1629</v>
      </c>
      <c r="C1499" s="261" t="s">
        <v>84</v>
      </c>
      <c r="D1499" s="261" t="s">
        <v>440</v>
      </c>
      <c r="E1499" s="261" t="s">
        <v>664</v>
      </c>
      <c r="F1499" s="261">
        <v>35189</v>
      </c>
      <c r="G1499" s="261" t="s">
        <v>693</v>
      </c>
      <c r="H1499" s="261" t="s">
        <v>665</v>
      </c>
      <c r="I1499" s="261" t="s">
        <v>3767</v>
      </c>
      <c r="M1499" s="261" t="s">
        <v>652</v>
      </c>
      <c r="N1499" s="261">
        <v>900</v>
      </c>
    </row>
    <row r="1500" spans="1:14">
      <c r="A1500" s="261">
        <v>121572</v>
      </c>
      <c r="B1500" s="261" t="s">
        <v>1630</v>
      </c>
      <c r="C1500" s="261" t="s">
        <v>82</v>
      </c>
      <c r="D1500" s="261" t="s">
        <v>375</v>
      </c>
      <c r="E1500" s="261" t="s">
        <v>664</v>
      </c>
      <c r="F1500" s="261">
        <v>35382</v>
      </c>
      <c r="G1500" s="261" t="s">
        <v>638</v>
      </c>
      <c r="H1500" s="261" t="s">
        <v>665</v>
      </c>
      <c r="I1500" s="261" t="s">
        <v>3767</v>
      </c>
      <c r="M1500" s="261" t="s">
        <v>638</v>
      </c>
      <c r="N1500" s="261">
        <v>900</v>
      </c>
    </row>
    <row r="1501" spans="1:14">
      <c r="A1501" s="261">
        <v>121577</v>
      </c>
      <c r="B1501" s="261" t="s">
        <v>1632</v>
      </c>
      <c r="C1501" s="261" t="s">
        <v>86</v>
      </c>
      <c r="D1501" s="261" t="s">
        <v>388</v>
      </c>
      <c r="E1501" s="261" t="s">
        <v>664</v>
      </c>
      <c r="F1501" s="261">
        <v>35065</v>
      </c>
      <c r="G1501" s="261" t="s">
        <v>3591</v>
      </c>
      <c r="H1501" s="261" t="s">
        <v>665</v>
      </c>
      <c r="I1501" s="261" t="s">
        <v>3767</v>
      </c>
      <c r="M1501" s="261" t="s">
        <v>640</v>
      </c>
      <c r="N1501" s="261">
        <v>900</v>
      </c>
    </row>
    <row r="1502" spans="1:14">
      <c r="A1502" s="261">
        <v>121579</v>
      </c>
      <c r="B1502" s="261" t="s">
        <v>1633</v>
      </c>
      <c r="C1502" s="261" t="s">
        <v>1634</v>
      </c>
      <c r="D1502" s="261" t="s">
        <v>1635</v>
      </c>
      <c r="E1502" s="261" t="s">
        <v>664</v>
      </c>
      <c r="F1502" s="261">
        <v>30742</v>
      </c>
      <c r="G1502" s="261" t="s">
        <v>3592</v>
      </c>
      <c r="H1502" s="261" t="s">
        <v>665</v>
      </c>
      <c r="I1502" s="261" t="s">
        <v>3767</v>
      </c>
      <c r="M1502" s="261" t="s">
        <v>659</v>
      </c>
      <c r="N1502" s="261">
        <v>900</v>
      </c>
    </row>
    <row r="1503" spans="1:14">
      <c r="A1503" s="261">
        <v>121585</v>
      </c>
      <c r="B1503" s="261" t="s">
        <v>1642</v>
      </c>
      <c r="C1503" s="261" t="s">
        <v>86</v>
      </c>
      <c r="D1503" s="261" t="s">
        <v>344</v>
      </c>
      <c r="E1503" s="261" t="s">
        <v>664</v>
      </c>
      <c r="F1503" s="261">
        <v>29503</v>
      </c>
      <c r="G1503" s="261" t="s">
        <v>638</v>
      </c>
      <c r="H1503" s="261" t="s">
        <v>665</v>
      </c>
      <c r="I1503" s="261" t="s">
        <v>3767</v>
      </c>
      <c r="M1503" s="261" t="s">
        <v>640</v>
      </c>
      <c r="N1503" s="261">
        <v>900</v>
      </c>
    </row>
    <row r="1504" spans="1:14">
      <c r="A1504" s="261">
        <v>121586</v>
      </c>
      <c r="B1504" s="261" t="s">
        <v>1643</v>
      </c>
      <c r="C1504" s="261" t="s">
        <v>136</v>
      </c>
      <c r="D1504" s="261" t="s">
        <v>1027</v>
      </c>
      <c r="E1504" s="261" t="s">
        <v>664</v>
      </c>
      <c r="F1504" s="261">
        <v>35580</v>
      </c>
      <c r="G1504" s="261" t="s">
        <v>3593</v>
      </c>
      <c r="H1504" s="261" t="s">
        <v>665</v>
      </c>
      <c r="I1504" s="261" t="s">
        <v>3767</v>
      </c>
      <c r="M1504" s="261" t="s">
        <v>658</v>
      </c>
      <c r="N1504" s="261">
        <v>900</v>
      </c>
    </row>
    <row r="1505" spans="1:14">
      <c r="A1505" s="261">
        <v>121588</v>
      </c>
      <c r="B1505" s="261" t="s">
        <v>1644</v>
      </c>
      <c r="C1505" s="261" t="s">
        <v>84</v>
      </c>
      <c r="D1505" s="261" t="s">
        <v>148</v>
      </c>
      <c r="E1505" s="261" t="s">
        <v>664</v>
      </c>
      <c r="F1505" s="261">
        <v>29326</v>
      </c>
      <c r="G1505" s="261" t="s">
        <v>746</v>
      </c>
      <c r="H1505" s="261" t="s">
        <v>665</v>
      </c>
      <c r="I1505" s="261" t="s">
        <v>3767</v>
      </c>
      <c r="M1505" s="261" t="s">
        <v>640</v>
      </c>
      <c r="N1505" s="261">
        <v>900</v>
      </c>
    </row>
    <row r="1506" spans="1:14">
      <c r="A1506" s="261">
        <v>121591</v>
      </c>
      <c r="B1506" s="261" t="s">
        <v>1646</v>
      </c>
      <c r="C1506" s="261" t="s">
        <v>293</v>
      </c>
      <c r="D1506" s="261" t="s">
        <v>404</v>
      </c>
      <c r="E1506" s="261" t="s">
        <v>664</v>
      </c>
      <c r="F1506" s="261">
        <v>33979</v>
      </c>
      <c r="G1506" s="261" t="s">
        <v>693</v>
      </c>
      <c r="H1506" s="261" t="s">
        <v>665</v>
      </c>
      <c r="I1506" s="261" t="s">
        <v>3767</v>
      </c>
      <c r="M1506" s="261" t="s">
        <v>658</v>
      </c>
      <c r="N1506" s="261">
        <v>900</v>
      </c>
    </row>
    <row r="1507" spans="1:14">
      <c r="A1507" s="261">
        <v>121594</v>
      </c>
      <c r="B1507" s="261" t="s">
        <v>1647</v>
      </c>
      <c r="C1507" s="261" t="s">
        <v>136</v>
      </c>
      <c r="D1507" s="261" t="s">
        <v>547</v>
      </c>
      <c r="E1507" s="261" t="s">
        <v>664</v>
      </c>
      <c r="F1507" s="261">
        <v>29634</v>
      </c>
      <c r="G1507" s="261" t="s">
        <v>720</v>
      </c>
      <c r="H1507" s="261" t="s">
        <v>665</v>
      </c>
      <c r="I1507" s="261" t="s">
        <v>3767</v>
      </c>
      <c r="M1507" s="261" t="s">
        <v>638</v>
      </c>
      <c r="N1507" s="261">
        <v>900</v>
      </c>
    </row>
    <row r="1508" spans="1:14">
      <c r="A1508" s="261">
        <v>121601</v>
      </c>
      <c r="B1508" s="261" t="s">
        <v>1650</v>
      </c>
      <c r="C1508" s="261" t="s">
        <v>1651</v>
      </c>
      <c r="D1508" s="261" t="s">
        <v>1652</v>
      </c>
      <c r="E1508" s="261" t="s">
        <v>663</v>
      </c>
      <c r="F1508" s="261">
        <v>35609</v>
      </c>
      <c r="G1508" s="261" t="s">
        <v>657</v>
      </c>
      <c r="H1508" s="261" t="s">
        <v>665</v>
      </c>
      <c r="I1508" s="261" t="s">
        <v>3767</v>
      </c>
      <c r="M1508" s="261" t="s">
        <v>657</v>
      </c>
      <c r="N1508" s="261">
        <v>900</v>
      </c>
    </row>
    <row r="1509" spans="1:14">
      <c r="A1509" s="261">
        <v>121603</v>
      </c>
      <c r="B1509" s="261" t="s">
        <v>1653</v>
      </c>
      <c r="C1509" s="261" t="s">
        <v>93</v>
      </c>
      <c r="D1509" s="261" t="s">
        <v>542</v>
      </c>
      <c r="E1509" s="261" t="s">
        <v>664</v>
      </c>
      <c r="F1509" s="261">
        <v>32511</v>
      </c>
      <c r="G1509" s="261" t="s">
        <v>3595</v>
      </c>
      <c r="H1509" s="261" t="s">
        <v>665</v>
      </c>
      <c r="I1509" s="261" t="s">
        <v>3767</v>
      </c>
      <c r="M1509" s="261" t="s">
        <v>640</v>
      </c>
      <c r="N1509" s="261">
        <v>900</v>
      </c>
    </row>
    <row r="1510" spans="1:14">
      <c r="A1510" s="261">
        <v>121607</v>
      </c>
      <c r="B1510" s="261" t="s">
        <v>1654</v>
      </c>
      <c r="C1510" s="261" t="s">
        <v>86</v>
      </c>
      <c r="D1510" s="261" t="s">
        <v>442</v>
      </c>
      <c r="E1510" s="261" t="s">
        <v>664</v>
      </c>
      <c r="F1510" s="261">
        <v>35247</v>
      </c>
      <c r="G1510" s="261" t="s">
        <v>3561</v>
      </c>
      <c r="H1510" s="261" t="s">
        <v>665</v>
      </c>
      <c r="I1510" s="261" t="s">
        <v>3767</v>
      </c>
      <c r="M1510" s="261" t="s">
        <v>648</v>
      </c>
      <c r="N1510" s="261">
        <v>900</v>
      </c>
    </row>
    <row r="1511" spans="1:14">
      <c r="A1511" s="261">
        <v>121610</v>
      </c>
      <c r="B1511" s="261" t="s">
        <v>1655</v>
      </c>
      <c r="C1511" s="261" t="s">
        <v>210</v>
      </c>
      <c r="D1511" s="261" t="s">
        <v>549</v>
      </c>
      <c r="E1511" s="261" t="s">
        <v>664</v>
      </c>
      <c r="F1511" s="261">
        <v>33831</v>
      </c>
      <c r="G1511" s="261" t="s">
        <v>732</v>
      </c>
      <c r="H1511" s="261" t="s">
        <v>665</v>
      </c>
      <c r="I1511" s="261" t="s">
        <v>3767</v>
      </c>
      <c r="M1511" s="261" t="s">
        <v>658</v>
      </c>
      <c r="N1511" s="261">
        <v>900</v>
      </c>
    </row>
    <row r="1512" spans="1:14">
      <c r="A1512" s="261">
        <v>121613</v>
      </c>
      <c r="B1512" s="261" t="s">
        <v>1656</v>
      </c>
      <c r="C1512" s="261" t="s">
        <v>82</v>
      </c>
      <c r="D1512" s="261" t="s">
        <v>348</v>
      </c>
      <c r="E1512" s="261" t="s">
        <v>664</v>
      </c>
      <c r="F1512" s="261">
        <v>34911</v>
      </c>
      <c r="H1512" s="261" t="s">
        <v>665</v>
      </c>
      <c r="I1512" s="261" t="s">
        <v>3767</v>
      </c>
      <c r="M1512" s="261" t="s">
        <v>638</v>
      </c>
      <c r="N1512" s="261">
        <v>900</v>
      </c>
    </row>
    <row r="1513" spans="1:14">
      <c r="A1513" s="261">
        <v>121614</v>
      </c>
      <c r="B1513" s="261" t="s">
        <v>1657</v>
      </c>
      <c r="C1513" s="261" t="s">
        <v>200</v>
      </c>
      <c r="D1513" s="261" t="s">
        <v>483</v>
      </c>
      <c r="E1513" s="261" t="s">
        <v>664</v>
      </c>
      <c r="F1513" s="261">
        <v>33326</v>
      </c>
      <c r="G1513" s="261" t="s">
        <v>638</v>
      </c>
      <c r="H1513" s="261" t="s">
        <v>665</v>
      </c>
      <c r="I1513" s="261" t="s">
        <v>3767</v>
      </c>
      <c r="M1513" s="261" t="s">
        <v>638</v>
      </c>
      <c r="N1513" s="261">
        <v>900</v>
      </c>
    </row>
    <row r="1514" spans="1:14">
      <c r="A1514" s="261">
        <v>121615</v>
      </c>
      <c r="B1514" s="261" t="s">
        <v>1658</v>
      </c>
      <c r="C1514" s="261" t="s">
        <v>87</v>
      </c>
      <c r="D1514" s="261" t="s">
        <v>1659</v>
      </c>
      <c r="E1514" s="261" t="s">
        <v>664</v>
      </c>
      <c r="F1514" s="261">
        <v>33979</v>
      </c>
      <c r="G1514" s="261" t="s">
        <v>638</v>
      </c>
      <c r="H1514" s="261" t="s">
        <v>665</v>
      </c>
      <c r="I1514" s="261" t="s">
        <v>3767</v>
      </c>
      <c r="M1514" s="261" t="s">
        <v>658</v>
      </c>
      <c r="N1514" s="261">
        <v>900</v>
      </c>
    </row>
    <row r="1515" spans="1:14">
      <c r="A1515" s="261">
        <v>121628</v>
      </c>
      <c r="B1515" s="261" t="s">
        <v>1668</v>
      </c>
      <c r="C1515" s="261" t="s">
        <v>136</v>
      </c>
      <c r="D1515" s="261" t="s">
        <v>301</v>
      </c>
      <c r="E1515" s="261" t="s">
        <v>664</v>
      </c>
      <c r="F1515" s="261">
        <v>34912</v>
      </c>
      <c r="G1515" s="261" t="s">
        <v>3597</v>
      </c>
      <c r="H1515" s="261" t="s">
        <v>665</v>
      </c>
      <c r="I1515" s="261" t="s">
        <v>3767</v>
      </c>
      <c r="M1515" s="261" t="s">
        <v>658</v>
      </c>
      <c r="N1515" s="261">
        <v>900</v>
      </c>
    </row>
    <row r="1516" spans="1:14">
      <c r="A1516" s="261">
        <v>121636</v>
      </c>
      <c r="B1516" s="261" t="s">
        <v>1671</v>
      </c>
      <c r="C1516" s="261" t="s">
        <v>1672</v>
      </c>
      <c r="D1516" s="261" t="s">
        <v>1673</v>
      </c>
      <c r="E1516" s="261" t="s">
        <v>664</v>
      </c>
      <c r="F1516" s="261">
        <v>35431</v>
      </c>
      <c r="G1516" s="261" t="s">
        <v>3598</v>
      </c>
      <c r="H1516" s="261" t="s">
        <v>665</v>
      </c>
      <c r="I1516" s="261" t="s">
        <v>3767</v>
      </c>
      <c r="M1516" s="261" t="s">
        <v>640</v>
      </c>
      <c r="N1516" s="261">
        <v>900</v>
      </c>
    </row>
    <row r="1517" spans="1:14">
      <c r="A1517" s="261">
        <v>121639</v>
      </c>
      <c r="B1517" s="261" t="s">
        <v>1674</v>
      </c>
      <c r="C1517" s="261" t="s">
        <v>240</v>
      </c>
      <c r="D1517" s="261" t="s">
        <v>341</v>
      </c>
      <c r="E1517" s="261" t="s">
        <v>664</v>
      </c>
      <c r="F1517" s="261">
        <v>32921</v>
      </c>
      <c r="G1517" s="261" t="s">
        <v>638</v>
      </c>
      <c r="H1517" s="261" t="s">
        <v>665</v>
      </c>
      <c r="I1517" s="261" t="s">
        <v>3767</v>
      </c>
      <c r="M1517" s="261" t="s">
        <v>638</v>
      </c>
      <c r="N1517" s="261">
        <v>900</v>
      </c>
    </row>
    <row r="1518" spans="1:14">
      <c r="A1518" s="261">
        <v>121645</v>
      </c>
      <c r="B1518" s="261" t="s">
        <v>1675</v>
      </c>
      <c r="C1518" s="261" t="s">
        <v>205</v>
      </c>
      <c r="D1518" s="261" t="s">
        <v>1676</v>
      </c>
      <c r="E1518" s="261" t="s">
        <v>664</v>
      </c>
      <c r="F1518" s="261">
        <v>35974</v>
      </c>
      <c r="G1518" s="261" t="s">
        <v>638</v>
      </c>
      <c r="H1518" s="261" t="s">
        <v>665</v>
      </c>
      <c r="I1518" s="261" t="s">
        <v>3767</v>
      </c>
      <c r="M1518" s="261" t="s">
        <v>640</v>
      </c>
      <c r="N1518" s="261">
        <v>900</v>
      </c>
    </row>
    <row r="1519" spans="1:14">
      <c r="A1519" s="261">
        <v>121646</v>
      </c>
      <c r="B1519" s="261" t="s">
        <v>1677</v>
      </c>
      <c r="C1519" s="261" t="s">
        <v>122</v>
      </c>
      <c r="D1519" s="261" t="s">
        <v>1678</v>
      </c>
      <c r="E1519" s="261" t="s">
        <v>664</v>
      </c>
      <c r="F1519" s="261">
        <v>34854</v>
      </c>
      <c r="G1519" s="261" t="s">
        <v>792</v>
      </c>
      <c r="H1519" s="261" t="s">
        <v>665</v>
      </c>
      <c r="I1519" s="261" t="s">
        <v>3767</v>
      </c>
      <c r="M1519" s="261" t="s">
        <v>659</v>
      </c>
      <c r="N1519" s="261">
        <v>900</v>
      </c>
    </row>
    <row r="1520" spans="1:14">
      <c r="A1520" s="261">
        <v>121650</v>
      </c>
      <c r="B1520" s="261" t="s">
        <v>1680</v>
      </c>
      <c r="C1520" s="261" t="s">
        <v>139</v>
      </c>
      <c r="D1520" s="261" t="s">
        <v>378</v>
      </c>
      <c r="E1520" s="261" t="s">
        <v>663</v>
      </c>
      <c r="F1520" s="261">
        <v>34121</v>
      </c>
      <c r="G1520" s="261" t="s">
        <v>3599</v>
      </c>
      <c r="H1520" s="261" t="s">
        <v>665</v>
      </c>
      <c r="I1520" s="261" t="s">
        <v>3767</v>
      </c>
      <c r="M1520" s="261" t="s">
        <v>640</v>
      </c>
      <c r="N1520" s="261">
        <v>900</v>
      </c>
    </row>
    <row r="1521" spans="1:14">
      <c r="A1521" s="261">
        <v>121654</v>
      </c>
      <c r="B1521" s="261" t="s">
        <v>1683</v>
      </c>
      <c r="C1521" s="261" t="s">
        <v>906</v>
      </c>
      <c r="D1521" s="261" t="s">
        <v>1684</v>
      </c>
      <c r="E1521" s="261" t="s">
        <v>664</v>
      </c>
      <c r="F1521" s="261">
        <v>32043</v>
      </c>
      <c r="G1521" s="261" t="s">
        <v>638</v>
      </c>
      <c r="H1521" s="261" t="s">
        <v>665</v>
      </c>
      <c r="I1521" s="261" t="s">
        <v>3767</v>
      </c>
      <c r="M1521" s="261" t="s">
        <v>638</v>
      </c>
      <c r="N1521" s="261">
        <v>900</v>
      </c>
    </row>
    <row r="1522" spans="1:14">
      <c r="A1522" s="261">
        <v>121656</v>
      </c>
      <c r="B1522" s="261" t="s">
        <v>1686</v>
      </c>
      <c r="C1522" s="261" t="s">
        <v>82</v>
      </c>
      <c r="D1522" s="261" t="s">
        <v>363</v>
      </c>
      <c r="E1522" s="261" t="s">
        <v>664</v>
      </c>
      <c r="F1522" s="261">
        <v>34467</v>
      </c>
      <c r="G1522" s="261" t="s">
        <v>702</v>
      </c>
      <c r="H1522" s="261" t="s">
        <v>665</v>
      </c>
      <c r="I1522" s="261" t="s">
        <v>3767</v>
      </c>
      <c r="M1522" s="261" t="s">
        <v>640</v>
      </c>
      <c r="N1522" s="261">
        <v>900</v>
      </c>
    </row>
    <row r="1523" spans="1:14">
      <c r="A1523" s="261">
        <v>121657</v>
      </c>
      <c r="B1523" s="261" t="s">
        <v>1687</v>
      </c>
      <c r="C1523" s="261" t="s">
        <v>252</v>
      </c>
      <c r="D1523" s="261" t="s">
        <v>1688</v>
      </c>
      <c r="E1523" s="261" t="s">
        <v>664</v>
      </c>
      <c r="F1523" s="261">
        <v>34379</v>
      </c>
      <c r="G1523" s="261" t="s">
        <v>712</v>
      </c>
      <c r="H1523" s="261" t="s">
        <v>665</v>
      </c>
      <c r="I1523" s="261" t="s">
        <v>3767</v>
      </c>
      <c r="M1523" s="261" t="s">
        <v>640</v>
      </c>
      <c r="N1523" s="261">
        <v>900</v>
      </c>
    </row>
    <row r="1524" spans="1:14">
      <c r="A1524" s="261">
        <v>121658</v>
      </c>
      <c r="B1524" s="261" t="s">
        <v>1689</v>
      </c>
      <c r="C1524" s="261" t="s">
        <v>87</v>
      </c>
      <c r="D1524" s="261" t="s">
        <v>376</v>
      </c>
      <c r="E1524" s="261" t="s">
        <v>664</v>
      </c>
      <c r="F1524" s="261">
        <v>35065</v>
      </c>
      <c r="G1524" s="261" t="s">
        <v>638</v>
      </c>
      <c r="H1524" s="261" t="s">
        <v>665</v>
      </c>
      <c r="I1524" s="261" t="s">
        <v>3767</v>
      </c>
      <c r="M1524" s="261" t="s">
        <v>650</v>
      </c>
      <c r="N1524" s="261">
        <v>900</v>
      </c>
    </row>
    <row r="1525" spans="1:14">
      <c r="A1525" s="261">
        <v>121660</v>
      </c>
      <c r="B1525" s="261" t="s">
        <v>1690</v>
      </c>
      <c r="C1525" s="261" t="s">
        <v>212</v>
      </c>
      <c r="D1525" s="261" t="s">
        <v>444</v>
      </c>
      <c r="E1525" s="261" t="s">
        <v>663</v>
      </c>
      <c r="F1525" s="261">
        <v>34529</v>
      </c>
      <c r="G1525" s="261" t="s">
        <v>3600</v>
      </c>
      <c r="H1525" s="261" t="s">
        <v>665</v>
      </c>
      <c r="I1525" s="261" t="s">
        <v>3767</v>
      </c>
      <c r="M1525" s="261" t="s">
        <v>660</v>
      </c>
      <c r="N1525" s="261">
        <v>900</v>
      </c>
    </row>
    <row r="1526" spans="1:14">
      <c r="A1526" s="261">
        <v>121661</v>
      </c>
      <c r="B1526" s="261" t="s">
        <v>1691</v>
      </c>
      <c r="C1526" s="261" t="s">
        <v>86</v>
      </c>
      <c r="D1526" s="261" t="s">
        <v>395</v>
      </c>
      <c r="E1526" s="261" t="s">
        <v>664</v>
      </c>
      <c r="F1526" s="261">
        <v>32916</v>
      </c>
      <c r="G1526" s="261" t="s">
        <v>3601</v>
      </c>
      <c r="H1526" s="261" t="s">
        <v>665</v>
      </c>
      <c r="I1526" s="261" t="s">
        <v>3767</v>
      </c>
      <c r="M1526" s="261" t="s">
        <v>649</v>
      </c>
      <c r="N1526" s="261">
        <v>900</v>
      </c>
    </row>
    <row r="1527" spans="1:14">
      <c r="A1527" s="261">
        <v>121666</v>
      </c>
      <c r="B1527" s="261" t="s">
        <v>1695</v>
      </c>
      <c r="C1527" s="261" t="s">
        <v>262</v>
      </c>
      <c r="D1527" s="261" t="s">
        <v>275</v>
      </c>
      <c r="E1527" s="261" t="s">
        <v>664</v>
      </c>
      <c r="F1527" s="261">
        <v>34143</v>
      </c>
      <c r="G1527" s="261" t="s">
        <v>638</v>
      </c>
      <c r="H1527" s="261" t="s">
        <v>665</v>
      </c>
      <c r="I1527" s="261" t="s">
        <v>3767</v>
      </c>
      <c r="M1527" s="261" t="s">
        <v>652</v>
      </c>
      <c r="N1527" s="261">
        <v>900</v>
      </c>
    </row>
    <row r="1528" spans="1:14">
      <c r="A1528" s="261">
        <v>121675</v>
      </c>
      <c r="B1528" s="261" t="s">
        <v>1696</v>
      </c>
      <c r="C1528" s="261" t="s">
        <v>1697</v>
      </c>
      <c r="D1528" s="261" t="s">
        <v>363</v>
      </c>
      <c r="E1528" s="261" t="s">
        <v>664</v>
      </c>
      <c r="F1528" s="261">
        <v>35128</v>
      </c>
      <c r="G1528" s="261" t="s">
        <v>638</v>
      </c>
      <c r="H1528" s="261" t="s">
        <v>665</v>
      </c>
      <c r="I1528" s="261" t="s">
        <v>3767</v>
      </c>
      <c r="M1528" s="261" t="s">
        <v>638</v>
      </c>
      <c r="N1528" s="261">
        <v>900</v>
      </c>
    </row>
    <row r="1529" spans="1:14">
      <c r="A1529" s="261">
        <v>121677</v>
      </c>
      <c r="B1529" s="261" t="s">
        <v>1698</v>
      </c>
      <c r="C1529" s="261" t="s">
        <v>1699</v>
      </c>
      <c r="D1529" s="261" t="s">
        <v>1700</v>
      </c>
      <c r="E1529" s="261" t="s">
        <v>664</v>
      </c>
      <c r="F1529" s="261">
        <v>32212</v>
      </c>
      <c r="G1529" s="261" t="s">
        <v>3597</v>
      </c>
      <c r="H1529" s="261" t="s">
        <v>665</v>
      </c>
      <c r="I1529" s="261" t="s">
        <v>3767</v>
      </c>
      <c r="M1529" s="261" t="s">
        <v>659</v>
      </c>
      <c r="N1529" s="261">
        <v>900</v>
      </c>
    </row>
    <row r="1530" spans="1:14">
      <c r="A1530" s="261">
        <v>121678</v>
      </c>
      <c r="B1530" s="261" t="s">
        <v>1701</v>
      </c>
      <c r="C1530" s="261" t="s">
        <v>1702</v>
      </c>
      <c r="D1530" s="261" t="s">
        <v>418</v>
      </c>
      <c r="E1530" s="261" t="s">
        <v>664</v>
      </c>
      <c r="F1530" s="261">
        <v>28242</v>
      </c>
      <c r="G1530" s="261" t="s">
        <v>743</v>
      </c>
      <c r="H1530" s="261" t="s">
        <v>665</v>
      </c>
      <c r="I1530" s="261" t="s">
        <v>3767</v>
      </c>
      <c r="M1530" s="261" t="s">
        <v>640</v>
      </c>
      <c r="N1530" s="261">
        <v>900</v>
      </c>
    </row>
    <row r="1531" spans="1:14">
      <c r="A1531" s="261">
        <v>121684</v>
      </c>
      <c r="B1531" s="261" t="s">
        <v>1704</v>
      </c>
      <c r="C1531" s="261" t="s">
        <v>572</v>
      </c>
      <c r="D1531" s="261" t="s">
        <v>539</v>
      </c>
      <c r="E1531" s="261" t="s">
        <v>664</v>
      </c>
      <c r="F1531" s="261">
        <v>35966</v>
      </c>
      <c r="G1531" s="261" t="s">
        <v>693</v>
      </c>
      <c r="H1531" s="261" t="s">
        <v>665</v>
      </c>
      <c r="I1531" s="261" t="s">
        <v>3767</v>
      </c>
      <c r="M1531" s="261" t="s">
        <v>638</v>
      </c>
      <c r="N1531" s="261">
        <v>900</v>
      </c>
    </row>
    <row r="1532" spans="1:14">
      <c r="A1532" s="261">
        <v>121686</v>
      </c>
      <c r="B1532" s="261" t="s">
        <v>1705</v>
      </c>
      <c r="C1532" s="261" t="s">
        <v>118</v>
      </c>
      <c r="D1532" s="261" t="s">
        <v>408</v>
      </c>
      <c r="E1532" s="261" t="s">
        <v>663</v>
      </c>
      <c r="F1532" s="261">
        <v>35520</v>
      </c>
      <c r="G1532" s="261" t="s">
        <v>638</v>
      </c>
      <c r="H1532" s="261" t="s">
        <v>812</v>
      </c>
      <c r="I1532" s="261" t="s">
        <v>3767</v>
      </c>
      <c r="M1532" s="261" t="s">
        <v>612</v>
      </c>
      <c r="N1532" s="261">
        <v>900</v>
      </c>
    </row>
    <row r="1533" spans="1:14">
      <c r="A1533" s="261">
        <v>121687</v>
      </c>
      <c r="B1533" s="261" t="s">
        <v>1706</v>
      </c>
      <c r="C1533" s="261" t="s">
        <v>200</v>
      </c>
      <c r="D1533" s="261" t="s">
        <v>398</v>
      </c>
      <c r="E1533" s="261" t="s">
        <v>664</v>
      </c>
      <c r="F1533" s="261">
        <v>35458</v>
      </c>
      <c r="G1533" s="261" t="s">
        <v>741</v>
      </c>
      <c r="H1533" s="261" t="s">
        <v>665</v>
      </c>
      <c r="I1533" s="261" t="s">
        <v>3767</v>
      </c>
      <c r="M1533" s="261" t="s">
        <v>659</v>
      </c>
      <c r="N1533" s="261">
        <v>900</v>
      </c>
    </row>
    <row r="1534" spans="1:14">
      <c r="A1534" s="261">
        <v>121688</v>
      </c>
      <c r="B1534" s="261" t="s">
        <v>1707</v>
      </c>
      <c r="C1534" s="261" t="s">
        <v>136</v>
      </c>
      <c r="D1534" s="261" t="s">
        <v>1708</v>
      </c>
      <c r="E1534" s="261" t="s">
        <v>664</v>
      </c>
      <c r="F1534" s="261">
        <v>30313</v>
      </c>
      <c r="G1534" s="261" t="s">
        <v>693</v>
      </c>
      <c r="H1534" s="261" t="s">
        <v>665</v>
      </c>
      <c r="I1534" s="261" t="s">
        <v>3767</v>
      </c>
      <c r="M1534" s="261" t="s">
        <v>640</v>
      </c>
      <c r="N1534" s="261">
        <v>900</v>
      </c>
    </row>
    <row r="1535" spans="1:14">
      <c r="A1535" s="261">
        <v>121695</v>
      </c>
      <c r="B1535" s="261" t="s">
        <v>1710</v>
      </c>
      <c r="C1535" s="261" t="s">
        <v>87</v>
      </c>
      <c r="D1535" s="261" t="s">
        <v>148</v>
      </c>
      <c r="E1535" s="261" t="s">
        <v>663</v>
      </c>
      <c r="F1535" s="261">
        <v>34335</v>
      </c>
      <c r="G1535" s="261" t="s">
        <v>740</v>
      </c>
      <c r="H1535" s="261" t="s">
        <v>665</v>
      </c>
      <c r="I1535" s="261" t="s">
        <v>3767</v>
      </c>
      <c r="M1535" s="261" t="s">
        <v>640</v>
      </c>
      <c r="N1535" s="261">
        <v>900</v>
      </c>
    </row>
    <row r="1536" spans="1:14">
      <c r="A1536" s="261">
        <v>121707</v>
      </c>
      <c r="B1536" s="261" t="s">
        <v>1716</v>
      </c>
      <c r="C1536" s="261" t="s">
        <v>106</v>
      </c>
      <c r="D1536" s="261" t="s">
        <v>105</v>
      </c>
      <c r="E1536" s="261" t="s">
        <v>664</v>
      </c>
      <c r="F1536" s="261">
        <v>33260</v>
      </c>
      <c r="G1536" s="261" t="s">
        <v>638</v>
      </c>
      <c r="H1536" s="261" t="s">
        <v>665</v>
      </c>
      <c r="I1536" s="261" t="s">
        <v>3767</v>
      </c>
      <c r="M1536" s="261" t="s">
        <v>638</v>
      </c>
      <c r="N1536" s="261">
        <v>900</v>
      </c>
    </row>
    <row r="1537" spans="1:14">
      <c r="A1537" s="261">
        <v>121711</v>
      </c>
      <c r="B1537" s="261" t="s">
        <v>1718</v>
      </c>
      <c r="C1537" s="261" t="s">
        <v>167</v>
      </c>
      <c r="D1537" s="261" t="s">
        <v>966</v>
      </c>
      <c r="E1537" s="261" t="s">
        <v>663</v>
      </c>
      <c r="F1537" s="261">
        <v>36533</v>
      </c>
      <c r="G1537" s="261" t="s">
        <v>785</v>
      </c>
      <c r="H1537" s="261" t="s">
        <v>665</v>
      </c>
      <c r="I1537" s="261" t="s">
        <v>3767</v>
      </c>
      <c r="M1537" s="261" t="s">
        <v>659</v>
      </c>
      <c r="N1537" s="261">
        <v>900</v>
      </c>
    </row>
    <row r="1538" spans="1:14">
      <c r="A1538" s="261">
        <v>121712</v>
      </c>
      <c r="B1538" s="261" t="s">
        <v>1719</v>
      </c>
      <c r="C1538" s="261" t="s">
        <v>86</v>
      </c>
      <c r="D1538" s="261" t="s">
        <v>369</v>
      </c>
      <c r="E1538" s="261" t="s">
        <v>664</v>
      </c>
      <c r="F1538" s="261">
        <v>35093</v>
      </c>
      <c r="G1538" s="261" t="s">
        <v>784</v>
      </c>
      <c r="H1538" s="261" t="s">
        <v>665</v>
      </c>
      <c r="I1538" s="261" t="s">
        <v>3767</v>
      </c>
      <c r="M1538" s="261" t="s">
        <v>659</v>
      </c>
      <c r="N1538" s="261">
        <v>900</v>
      </c>
    </row>
    <row r="1539" spans="1:14">
      <c r="A1539" s="261">
        <v>121717</v>
      </c>
      <c r="B1539" s="261" t="s">
        <v>1721</v>
      </c>
      <c r="C1539" s="261" t="s">
        <v>127</v>
      </c>
      <c r="D1539" s="261" t="s">
        <v>1722</v>
      </c>
      <c r="E1539" s="261" t="s">
        <v>664</v>
      </c>
      <c r="F1539" s="261">
        <v>33958</v>
      </c>
      <c r="G1539" s="261" t="s">
        <v>640</v>
      </c>
      <c r="H1539" s="261" t="s">
        <v>665</v>
      </c>
      <c r="I1539" s="261" t="s">
        <v>3767</v>
      </c>
      <c r="M1539" s="261" t="s">
        <v>640</v>
      </c>
      <c r="N1539" s="261">
        <v>900</v>
      </c>
    </row>
    <row r="1540" spans="1:14">
      <c r="A1540" s="261">
        <v>121718</v>
      </c>
      <c r="B1540" s="261" t="s">
        <v>1723</v>
      </c>
      <c r="C1540" s="261" t="s">
        <v>84</v>
      </c>
      <c r="D1540" s="261" t="s">
        <v>413</v>
      </c>
      <c r="E1540" s="261" t="s">
        <v>664</v>
      </c>
      <c r="F1540" s="261">
        <v>35460</v>
      </c>
      <c r="G1540" s="261" t="s">
        <v>3603</v>
      </c>
      <c r="H1540" s="261" t="s">
        <v>665</v>
      </c>
      <c r="I1540" s="261" t="s">
        <v>3767</v>
      </c>
      <c r="M1540" s="261" t="s">
        <v>640</v>
      </c>
      <c r="N1540" s="261">
        <v>900</v>
      </c>
    </row>
    <row r="1541" spans="1:14">
      <c r="A1541" s="261">
        <v>121725</v>
      </c>
      <c r="B1541" s="261" t="s">
        <v>1730</v>
      </c>
      <c r="C1541" s="261" t="s">
        <v>147</v>
      </c>
      <c r="D1541" s="261" t="s">
        <v>378</v>
      </c>
      <c r="E1541" s="261" t="s">
        <v>664</v>
      </c>
      <c r="F1541" s="261">
        <v>35065</v>
      </c>
      <c r="G1541" s="261" t="s">
        <v>3606</v>
      </c>
      <c r="H1541" s="261" t="s">
        <v>665</v>
      </c>
      <c r="I1541" s="261" t="s">
        <v>3767</v>
      </c>
      <c r="M1541" s="261" t="s">
        <v>661</v>
      </c>
      <c r="N1541" s="261">
        <v>900</v>
      </c>
    </row>
    <row r="1542" spans="1:14">
      <c r="A1542" s="261">
        <v>121729</v>
      </c>
      <c r="B1542" s="261" t="s">
        <v>1732</v>
      </c>
      <c r="C1542" s="261" t="s">
        <v>727</v>
      </c>
      <c r="D1542" s="261" t="s">
        <v>416</v>
      </c>
      <c r="E1542" s="261" t="s">
        <v>664</v>
      </c>
      <c r="F1542" s="261">
        <v>33604</v>
      </c>
      <c r="G1542" s="261" t="s">
        <v>732</v>
      </c>
      <c r="H1542" s="261" t="s">
        <v>665</v>
      </c>
      <c r="I1542" s="261" t="s">
        <v>3767</v>
      </c>
      <c r="M1542" s="261" t="s">
        <v>640</v>
      </c>
      <c r="N1542" s="261">
        <v>900</v>
      </c>
    </row>
    <row r="1543" spans="1:14">
      <c r="A1543" s="261">
        <v>121731</v>
      </c>
      <c r="B1543" s="261" t="s">
        <v>1733</v>
      </c>
      <c r="C1543" s="261" t="s">
        <v>1026</v>
      </c>
      <c r="D1543" s="261" t="s">
        <v>453</v>
      </c>
      <c r="E1543" s="261" t="s">
        <v>664</v>
      </c>
      <c r="F1543" s="261">
        <v>32632</v>
      </c>
      <c r="G1543" s="261" t="s">
        <v>708</v>
      </c>
      <c r="H1543" s="261" t="s">
        <v>665</v>
      </c>
      <c r="I1543" s="261" t="s">
        <v>3767</v>
      </c>
      <c r="M1543" s="261" t="s">
        <v>657</v>
      </c>
      <c r="N1543" s="261">
        <v>900</v>
      </c>
    </row>
    <row r="1544" spans="1:14">
      <c r="A1544" s="261">
        <v>121737</v>
      </c>
      <c r="B1544" s="261" t="s">
        <v>1734</v>
      </c>
      <c r="C1544" s="261" t="s">
        <v>82</v>
      </c>
      <c r="D1544" s="261" t="s">
        <v>272</v>
      </c>
      <c r="E1544" s="261" t="s">
        <v>664</v>
      </c>
      <c r="F1544" s="261">
        <v>34679</v>
      </c>
      <c r="G1544" s="261" t="s">
        <v>3607</v>
      </c>
      <c r="H1544" s="261" t="s">
        <v>665</v>
      </c>
      <c r="I1544" s="261" t="s">
        <v>3767</v>
      </c>
      <c r="M1544" s="261" t="s">
        <v>638</v>
      </c>
      <c r="N1544" s="261">
        <v>900</v>
      </c>
    </row>
    <row r="1545" spans="1:14">
      <c r="A1545" s="261">
        <v>121743</v>
      </c>
      <c r="B1545" s="261" t="s">
        <v>1737</v>
      </c>
      <c r="C1545" s="261" t="s">
        <v>167</v>
      </c>
      <c r="D1545" s="261" t="s">
        <v>364</v>
      </c>
      <c r="E1545" s="261" t="s">
        <v>664</v>
      </c>
      <c r="F1545" s="261">
        <v>35425</v>
      </c>
      <c r="G1545" s="261" t="s">
        <v>638</v>
      </c>
      <c r="H1545" s="261" t="s">
        <v>665</v>
      </c>
      <c r="I1545" s="261" t="s">
        <v>3767</v>
      </c>
      <c r="M1545" s="261" t="s">
        <v>638</v>
      </c>
      <c r="N1545" s="261">
        <v>900</v>
      </c>
    </row>
    <row r="1546" spans="1:14">
      <c r="A1546" s="261">
        <v>121746</v>
      </c>
      <c r="B1546" s="261" t="s">
        <v>1739</v>
      </c>
      <c r="C1546" s="261" t="s">
        <v>132</v>
      </c>
      <c r="D1546" s="261" t="s">
        <v>1740</v>
      </c>
      <c r="E1546" s="261" t="s">
        <v>664</v>
      </c>
      <c r="F1546" s="261">
        <v>33970</v>
      </c>
      <c r="G1546" s="261" t="s">
        <v>638</v>
      </c>
      <c r="H1546" s="261" t="s">
        <v>665</v>
      </c>
      <c r="I1546" s="261" t="s">
        <v>3767</v>
      </c>
      <c r="M1546" s="261" t="s">
        <v>638</v>
      </c>
      <c r="N1546" s="261">
        <v>900</v>
      </c>
    </row>
    <row r="1547" spans="1:14">
      <c r="A1547" s="261">
        <v>121751</v>
      </c>
      <c r="B1547" s="261" t="s">
        <v>1742</v>
      </c>
      <c r="C1547" s="261" t="s">
        <v>132</v>
      </c>
      <c r="D1547" s="261" t="s">
        <v>409</v>
      </c>
      <c r="E1547" s="261" t="s">
        <v>664</v>
      </c>
      <c r="F1547" s="261">
        <v>36014</v>
      </c>
      <c r="G1547" s="261" t="s">
        <v>638</v>
      </c>
      <c r="H1547" s="261" t="s">
        <v>665</v>
      </c>
      <c r="I1547" s="261" t="s">
        <v>3767</v>
      </c>
      <c r="M1547" s="261" t="s">
        <v>638</v>
      </c>
      <c r="N1547" s="261">
        <v>900</v>
      </c>
    </row>
    <row r="1548" spans="1:14">
      <c r="A1548" s="261">
        <v>121756</v>
      </c>
      <c r="B1548" s="261" t="s">
        <v>1743</v>
      </c>
      <c r="C1548" s="261" t="s">
        <v>102</v>
      </c>
      <c r="D1548" s="261" t="s">
        <v>1744</v>
      </c>
      <c r="E1548" s="261" t="s">
        <v>664</v>
      </c>
      <c r="F1548" s="261">
        <v>36161</v>
      </c>
      <c r="G1548" s="261" t="s">
        <v>3608</v>
      </c>
      <c r="H1548" s="261" t="s">
        <v>665</v>
      </c>
      <c r="I1548" s="261" t="s">
        <v>3767</v>
      </c>
      <c r="M1548" s="261" t="s">
        <v>660</v>
      </c>
      <c r="N1548" s="261">
        <v>900</v>
      </c>
    </row>
    <row r="1549" spans="1:14">
      <c r="A1549" s="261">
        <v>121757</v>
      </c>
      <c r="B1549" s="261" t="s">
        <v>1745</v>
      </c>
      <c r="C1549" s="261" t="s">
        <v>131</v>
      </c>
      <c r="D1549" s="261" t="s">
        <v>554</v>
      </c>
      <c r="E1549" s="261" t="s">
        <v>664</v>
      </c>
      <c r="F1549" s="261">
        <v>35147</v>
      </c>
      <c r="G1549" s="261" t="s">
        <v>657</v>
      </c>
      <c r="H1549" s="261" t="s">
        <v>665</v>
      </c>
      <c r="I1549" s="261" t="s">
        <v>3767</v>
      </c>
      <c r="M1549" s="261" t="s">
        <v>657</v>
      </c>
      <c r="N1549" s="261">
        <v>900</v>
      </c>
    </row>
    <row r="1550" spans="1:14">
      <c r="A1550" s="261">
        <v>121759</v>
      </c>
      <c r="B1550" s="261" t="s">
        <v>1746</v>
      </c>
      <c r="C1550" s="261" t="s">
        <v>154</v>
      </c>
      <c r="D1550" s="261" t="s">
        <v>1747</v>
      </c>
      <c r="E1550" s="261" t="s">
        <v>664</v>
      </c>
      <c r="F1550" s="261">
        <v>35127</v>
      </c>
      <c r="G1550" s="261" t="s">
        <v>638</v>
      </c>
      <c r="H1550" s="261" t="s">
        <v>665</v>
      </c>
      <c r="I1550" s="261" t="s">
        <v>3767</v>
      </c>
      <c r="M1550" s="261" t="s">
        <v>640</v>
      </c>
      <c r="N1550" s="261">
        <v>900</v>
      </c>
    </row>
    <row r="1551" spans="1:14">
      <c r="A1551" s="261">
        <v>121772</v>
      </c>
      <c r="B1551" s="261" t="s">
        <v>1753</v>
      </c>
      <c r="C1551" s="261" t="s">
        <v>129</v>
      </c>
      <c r="D1551" s="261" t="s">
        <v>1754</v>
      </c>
      <c r="E1551" s="261" t="s">
        <v>664</v>
      </c>
      <c r="F1551" s="261">
        <v>35787</v>
      </c>
      <c r="G1551" s="261" t="s">
        <v>657</v>
      </c>
      <c r="H1551" s="261" t="s">
        <v>665</v>
      </c>
      <c r="I1551" s="261" t="s">
        <v>3767</v>
      </c>
      <c r="M1551" s="261" t="s">
        <v>657</v>
      </c>
      <c r="N1551" s="261">
        <v>900</v>
      </c>
    </row>
    <row r="1552" spans="1:14">
      <c r="A1552" s="261">
        <v>121774</v>
      </c>
      <c r="B1552" s="261" t="s">
        <v>1755</v>
      </c>
      <c r="C1552" s="261" t="s">
        <v>1210</v>
      </c>
      <c r="D1552" s="261" t="s">
        <v>274</v>
      </c>
      <c r="E1552" s="261" t="s">
        <v>664</v>
      </c>
      <c r="F1552" s="261">
        <v>34700</v>
      </c>
      <c r="G1552" s="261" t="s">
        <v>638</v>
      </c>
      <c r="H1552" s="261" t="s">
        <v>665</v>
      </c>
      <c r="I1552" s="261" t="s">
        <v>3767</v>
      </c>
      <c r="M1552" s="261" t="s">
        <v>638</v>
      </c>
      <c r="N1552" s="261">
        <v>900</v>
      </c>
    </row>
    <row r="1553" spans="1:14">
      <c r="A1553" s="261">
        <v>121777</v>
      </c>
      <c r="B1553" s="261" t="s">
        <v>1759</v>
      </c>
      <c r="C1553" s="261" t="s">
        <v>149</v>
      </c>
      <c r="D1553" s="261" t="s">
        <v>274</v>
      </c>
      <c r="E1553" s="261" t="s">
        <v>664</v>
      </c>
      <c r="F1553" s="261">
        <v>35817</v>
      </c>
      <c r="G1553" s="261" t="s">
        <v>638</v>
      </c>
      <c r="H1553" s="261" t="s">
        <v>665</v>
      </c>
      <c r="I1553" s="261" t="s">
        <v>3767</v>
      </c>
      <c r="M1553" s="261" t="s">
        <v>638</v>
      </c>
      <c r="N1553" s="261">
        <v>900</v>
      </c>
    </row>
    <row r="1554" spans="1:14">
      <c r="A1554" s="261">
        <v>121778</v>
      </c>
      <c r="B1554" s="261" t="s">
        <v>1760</v>
      </c>
      <c r="C1554" s="261" t="s">
        <v>235</v>
      </c>
      <c r="D1554" s="261" t="s">
        <v>385</v>
      </c>
      <c r="E1554" s="261" t="s">
        <v>664</v>
      </c>
      <c r="F1554" s="261">
        <v>35950</v>
      </c>
      <c r="G1554" s="261" t="s">
        <v>693</v>
      </c>
      <c r="H1554" s="261" t="s">
        <v>665</v>
      </c>
      <c r="I1554" s="261" t="s">
        <v>3767</v>
      </c>
      <c r="M1554" s="261" t="s">
        <v>640</v>
      </c>
      <c r="N1554" s="261">
        <v>900</v>
      </c>
    </row>
    <row r="1555" spans="1:14">
      <c r="A1555" s="261">
        <v>121779</v>
      </c>
      <c r="B1555" s="261" t="s">
        <v>1761</v>
      </c>
      <c r="C1555" s="261" t="s">
        <v>182</v>
      </c>
      <c r="D1555" s="261" t="s">
        <v>477</v>
      </c>
      <c r="E1555" s="261" t="s">
        <v>664</v>
      </c>
      <c r="F1555" s="261">
        <v>35080</v>
      </c>
      <c r="G1555" s="261" t="s">
        <v>693</v>
      </c>
      <c r="H1555" s="261" t="s">
        <v>665</v>
      </c>
      <c r="I1555" s="261" t="s">
        <v>3767</v>
      </c>
      <c r="M1555" s="261" t="s">
        <v>638</v>
      </c>
      <c r="N1555" s="261">
        <v>900</v>
      </c>
    </row>
    <row r="1556" spans="1:14">
      <c r="A1556" s="261">
        <v>121784</v>
      </c>
      <c r="B1556" s="261" t="s">
        <v>624</v>
      </c>
      <c r="C1556" s="261" t="s">
        <v>154</v>
      </c>
      <c r="D1556" s="261" t="s">
        <v>1763</v>
      </c>
      <c r="E1556" s="261" t="s">
        <v>664</v>
      </c>
      <c r="F1556" s="261">
        <v>29221</v>
      </c>
      <c r="G1556" s="261" t="s">
        <v>638</v>
      </c>
      <c r="H1556" s="261" t="s">
        <v>665</v>
      </c>
      <c r="I1556" s="261" t="s">
        <v>3767</v>
      </c>
      <c r="M1556" s="261" t="s">
        <v>640</v>
      </c>
      <c r="N1556" s="261">
        <v>900</v>
      </c>
    </row>
    <row r="1557" spans="1:14">
      <c r="A1557" s="261">
        <v>121788</v>
      </c>
      <c r="B1557" s="261" t="s">
        <v>1764</v>
      </c>
      <c r="C1557" s="261" t="s">
        <v>87</v>
      </c>
      <c r="D1557" s="261" t="s">
        <v>364</v>
      </c>
      <c r="E1557" s="261" t="s">
        <v>664</v>
      </c>
      <c r="F1557" s="261">
        <v>35235</v>
      </c>
      <c r="G1557" s="261" t="s">
        <v>3610</v>
      </c>
      <c r="H1557" s="261" t="s">
        <v>665</v>
      </c>
      <c r="I1557" s="261" t="s">
        <v>3767</v>
      </c>
      <c r="M1557" s="261" t="s">
        <v>653</v>
      </c>
      <c r="N1557" s="261">
        <v>900</v>
      </c>
    </row>
    <row r="1558" spans="1:14">
      <c r="A1558" s="261">
        <v>121792</v>
      </c>
      <c r="B1558" s="261" t="s">
        <v>1767</v>
      </c>
      <c r="C1558" s="261" t="s">
        <v>149</v>
      </c>
      <c r="D1558" s="261" t="s">
        <v>432</v>
      </c>
      <c r="E1558" s="261" t="s">
        <v>664</v>
      </c>
      <c r="F1558" s="261">
        <v>34253</v>
      </c>
      <c r="G1558" s="261" t="s">
        <v>693</v>
      </c>
      <c r="H1558" s="261" t="s">
        <v>812</v>
      </c>
      <c r="I1558" s="261" t="s">
        <v>3767</v>
      </c>
      <c r="M1558" s="261" t="s">
        <v>612</v>
      </c>
      <c r="N1558" s="261">
        <v>900</v>
      </c>
    </row>
    <row r="1559" spans="1:14">
      <c r="A1559" s="261">
        <v>121795</v>
      </c>
      <c r="B1559" s="261" t="s">
        <v>1768</v>
      </c>
      <c r="C1559" s="261" t="s">
        <v>139</v>
      </c>
      <c r="D1559" s="261" t="s">
        <v>377</v>
      </c>
      <c r="E1559" s="261" t="s">
        <v>664</v>
      </c>
      <c r="F1559" s="261">
        <v>33315</v>
      </c>
      <c r="G1559" s="261" t="s">
        <v>3526</v>
      </c>
      <c r="H1559" s="261" t="s">
        <v>665</v>
      </c>
      <c r="I1559" s="261" t="s">
        <v>3767</v>
      </c>
      <c r="M1559" s="261" t="s">
        <v>658</v>
      </c>
      <c r="N1559" s="261">
        <v>900</v>
      </c>
    </row>
    <row r="1560" spans="1:14">
      <c r="A1560" s="261">
        <v>121796</v>
      </c>
      <c r="B1560" s="261" t="s">
        <v>1769</v>
      </c>
      <c r="C1560" s="261" t="s">
        <v>1770</v>
      </c>
      <c r="D1560" s="261" t="s">
        <v>486</v>
      </c>
      <c r="E1560" s="261" t="s">
        <v>664</v>
      </c>
      <c r="F1560" s="261">
        <v>27038</v>
      </c>
      <c r="G1560" s="261" t="s">
        <v>799</v>
      </c>
      <c r="H1560" s="261" t="s">
        <v>665</v>
      </c>
      <c r="I1560" s="261" t="s">
        <v>3767</v>
      </c>
      <c r="M1560" s="261" t="s">
        <v>657</v>
      </c>
      <c r="N1560" s="261">
        <v>900</v>
      </c>
    </row>
    <row r="1561" spans="1:14">
      <c r="A1561" s="261">
        <v>121797</v>
      </c>
      <c r="B1561" s="261" t="s">
        <v>1771</v>
      </c>
      <c r="C1561" s="261" t="s">
        <v>79</v>
      </c>
      <c r="D1561" s="261" t="s">
        <v>425</v>
      </c>
      <c r="E1561" s="261" t="s">
        <v>664</v>
      </c>
      <c r="F1561" s="261">
        <v>31048</v>
      </c>
      <c r="G1561" s="261" t="s">
        <v>3611</v>
      </c>
      <c r="H1561" s="261" t="s">
        <v>665</v>
      </c>
      <c r="I1561" s="261" t="s">
        <v>3767</v>
      </c>
      <c r="M1561" s="261" t="s">
        <v>649</v>
      </c>
      <c r="N1561" s="261">
        <v>900</v>
      </c>
    </row>
    <row r="1562" spans="1:14">
      <c r="A1562" s="261">
        <v>121800</v>
      </c>
      <c r="B1562" s="261" t="s">
        <v>1774</v>
      </c>
      <c r="C1562" s="261" t="s">
        <v>254</v>
      </c>
      <c r="D1562" s="261" t="s">
        <v>359</v>
      </c>
      <c r="E1562" s="261" t="s">
        <v>664</v>
      </c>
      <c r="F1562" s="261">
        <v>31587</v>
      </c>
      <c r="G1562" s="261" t="s">
        <v>659</v>
      </c>
      <c r="H1562" s="261" t="s">
        <v>665</v>
      </c>
      <c r="I1562" s="261" t="s">
        <v>3767</v>
      </c>
      <c r="M1562" s="261" t="s">
        <v>659</v>
      </c>
      <c r="N1562" s="261">
        <v>900</v>
      </c>
    </row>
    <row r="1563" spans="1:14">
      <c r="A1563" s="261">
        <v>121802</v>
      </c>
      <c r="B1563" s="261" t="s">
        <v>1775</v>
      </c>
      <c r="C1563" s="261" t="s">
        <v>118</v>
      </c>
      <c r="D1563" s="261" t="s">
        <v>403</v>
      </c>
      <c r="E1563" s="261" t="s">
        <v>664</v>
      </c>
      <c r="F1563" s="261">
        <v>31570</v>
      </c>
      <c r="G1563" s="261" t="s">
        <v>779</v>
      </c>
      <c r="H1563" s="261" t="s">
        <v>665</v>
      </c>
      <c r="I1563" s="261" t="s">
        <v>3767</v>
      </c>
      <c r="M1563" s="261" t="s">
        <v>661</v>
      </c>
      <c r="N1563" s="261">
        <v>900</v>
      </c>
    </row>
    <row r="1564" spans="1:14">
      <c r="A1564" s="261">
        <v>121807</v>
      </c>
      <c r="B1564" s="261" t="s">
        <v>1780</v>
      </c>
      <c r="C1564" s="261" t="s">
        <v>1781</v>
      </c>
      <c r="D1564" s="261" t="s">
        <v>1782</v>
      </c>
      <c r="E1564" s="261" t="s">
        <v>664</v>
      </c>
      <c r="F1564" s="261">
        <v>31413</v>
      </c>
      <c r="G1564" s="261" t="s">
        <v>3612</v>
      </c>
      <c r="H1564" s="261" t="s">
        <v>665</v>
      </c>
      <c r="I1564" s="261" t="s">
        <v>3767</v>
      </c>
      <c r="M1564" s="261" t="s">
        <v>652</v>
      </c>
      <c r="N1564" s="261">
        <v>900</v>
      </c>
    </row>
    <row r="1565" spans="1:14">
      <c r="A1565" s="261">
        <v>121811</v>
      </c>
      <c r="B1565" s="261" t="s">
        <v>1784</v>
      </c>
      <c r="C1565" s="261" t="s">
        <v>150</v>
      </c>
      <c r="D1565" s="261" t="s">
        <v>415</v>
      </c>
      <c r="E1565" s="261" t="s">
        <v>664</v>
      </c>
      <c r="G1565" s="261" t="s">
        <v>638</v>
      </c>
      <c r="H1565" s="261" t="s">
        <v>665</v>
      </c>
      <c r="I1565" s="261" t="s">
        <v>3767</v>
      </c>
      <c r="M1565" s="261" t="s">
        <v>649</v>
      </c>
      <c r="N1565" s="261">
        <v>900</v>
      </c>
    </row>
    <row r="1566" spans="1:14">
      <c r="A1566" s="261">
        <v>121814</v>
      </c>
      <c r="B1566" s="261" t="s">
        <v>1785</v>
      </c>
      <c r="C1566" s="261" t="s">
        <v>120</v>
      </c>
      <c r="D1566" s="261" t="s">
        <v>400</v>
      </c>
      <c r="E1566" s="261" t="s">
        <v>664</v>
      </c>
      <c r="F1566" s="261">
        <v>35156</v>
      </c>
      <c r="G1566" s="261" t="s">
        <v>693</v>
      </c>
      <c r="H1566" s="261" t="s">
        <v>665</v>
      </c>
      <c r="I1566" s="261" t="s">
        <v>3767</v>
      </c>
      <c r="M1566" s="261" t="s">
        <v>638</v>
      </c>
      <c r="N1566" s="261">
        <v>900</v>
      </c>
    </row>
    <row r="1567" spans="1:14">
      <c r="A1567" s="261">
        <v>121816</v>
      </c>
      <c r="B1567" s="261" t="s">
        <v>1787</v>
      </c>
      <c r="C1567" s="261" t="s">
        <v>1788</v>
      </c>
      <c r="D1567" s="261" t="s">
        <v>504</v>
      </c>
      <c r="E1567" s="261" t="s">
        <v>664</v>
      </c>
      <c r="F1567" s="261">
        <v>33368</v>
      </c>
      <c r="G1567" s="261" t="s">
        <v>3613</v>
      </c>
      <c r="H1567" s="261" t="s">
        <v>665</v>
      </c>
      <c r="I1567" s="261" t="s">
        <v>3767</v>
      </c>
      <c r="M1567" s="261" t="s">
        <v>640</v>
      </c>
      <c r="N1567" s="261">
        <v>900</v>
      </c>
    </row>
    <row r="1568" spans="1:14">
      <c r="A1568" s="261">
        <v>121818</v>
      </c>
      <c r="B1568" s="261" t="s">
        <v>1790</v>
      </c>
      <c r="C1568" s="261" t="s">
        <v>80</v>
      </c>
      <c r="D1568" s="261" t="s">
        <v>456</v>
      </c>
      <c r="E1568" s="261" t="s">
        <v>664</v>
      </c>
      <c r="F1568" s="261">
        <v>34671</v>
      </c>
      <c r="G1568" s="261" t="s">
        <v>698</v>
      </c>
      <c r="H1568" s="261" t="s">
        <v>665</v>
      </c>
      <c r="I1568" s="261" t="s">
        <v>3767</v>
      </c>
      <c r="M1568" s="261" t="s">
        <v>638</v>
      </c>
      <c r="N1568" s="261">
        <v>900</v>
      </c>
    </row>
    <row r="1569" spans="1:14">
      <c r="A1569" s="261">
        <v>121820</v>
      </c>
      <c r="B1569" s="261" t="s">
        <v>1792</v>
      </c>
      <c r="C1569" s="261" t="s">
        <v>140</v>
      </c>
      <c r="D1569" s="261" t="s">
        <v>1793</v>
      </c>
      <c r="E1569" s="261" t="s">
        <v>664</v>
      </c>
      <c r="F1569" s="261">
        <v>31196</v>
      </c>
      <c r="G1569" s="261" t="s">
        <v>712</v>
      </c>
      <c r="H1569" s="261" t="s">
        <v>665</v>
      </c>
      <c r="I1569" s="261" t="s">
        <v>3767</v>
      </c>
      <c r="M1569" s="261" t="s">
        <v>640</v>
      </c>
      <c r="N1569" s="261">
        <v>900</v>
      </c>
    </row>
    <row r="1570" spans="1:14">
      <c r="A1570" s="261">
        <v>121823</v>
      </c>
      <c r="B1570" s="261" t="s">
        <v>1794</v>
      </c>
      <c r="C1570" s="261" t="s">
        <v>223</v>
      </c>
      <c r="D1570" s="261" t="s">
        <v>1795</v>
      </c>
      <c r="E1570" s="261" t="s">
        <v>664</v>
      </c>
      <c r="F1570" s="261">
        <v>30333</v>
      </c>
      <c r="G1570" s="261" t="s">
        <v>696</v>
      </c>
      <c r="H1570" s="261" t="s">
        <v>812</v>
      </c>
      <c r="I1570" s="261" t="s">
        <v>3767</v>
      </c>
      <c r="M1570" s="261" t="s">
        <v>612</v>
      </c>
      <c r="N1570" s="261">
        <v>900</v>
      </c>
    </row>
    <row r="1571" spans="1:14">
      <c r="A1571" s="261">
        <v>121825</v>
      </c>
      <c r="B1571" s="261" t="s">
        <v>1796</v>
      </c>
      <c r="C1571" s="261" t="s">
        <v>84</v>
      </c>
      <c r="D1571" s="261" t="s">
        <v>1797</v>
      </c>
      <c r="E1571" s="261" t="s">
        <v>664</v>
      </c>
      <c r="F1571" s="261">
        <v>35645</v>
      </c>
      <c r="G1571" s="261" t="s">
        <v>638</v>
      </c>
      <c r="H1571" s="261" t="s">
        <v>665</v>
      </c>
      <c r="I1571" s="261" t="s">
        <v>3767</v>
      </c>
      <c r="M1571" s="261" t="s">
        <v>638</v>
      </c>
      <c r="N1571" s="261">
        <v>900</v>
      </c>
    </row>
    <row r="1572" spans="1:14">
      <c r="A1572" s="261">
        <v>121829</v>
      </c>
      <c r="B1572" s="261" t="s">
        <v>1800</v>
      </c>
      <c r="C1572" s="261" t="s">
        <v>139</v>
      </c>
      <c r="D1572" s="261" t="s">
        <v>345</v>
      </c>
      <c r="E1572" s="261" t="s">
        <v>664</v>
      </c>
      <c r="F1572" s="261">
        <v>34376</v>
      </c>
      <c r="G1572" s="261" t="s">
        <v>638</v>
      </c>
      <c r="H1572" s="261" t="s">
        <v>665</v>
      </c>
      <c r="I1572" s="261" t="s">
        <v>3767</v>
      </c>
      <c r="M1572" s="261" t="s">
        <v>638</v>
      </c>
      <c r="N1572" s="261">
        <v>900</v>
      </c>
    </row>
    <row r="1573" spans="1:14">
      <c r="A1573" s="261">
        <v>121831</v>
      </c>
      <c r="B1573" s="261" t="s">
        <v>1801</v>
      </c>
      <c r="C1573" s="261" t="s">
        <v>87</v>
      </c>
      <c r="D1573" s="261" t="s">
        <v>465</v>
      </c>
      <c r="E1573" s="261" t="s">
        <v>664</v>
      </c>
      <c r="F1573" s="261">
        <v>33623</v>
      </c>
      <c r="G1573" s="261" t="s">
        <v>661</v>
      </c>
      <c r="H1573" s="261" t="s">
        <v>665</v>
      </c>
      <c r="I1573" s="261" t="s">
        <v>3767</v>
      </c>
      <c r="M1573" s="261" t="s">
        <v>661</v>
      </c>
      <c r="N1573" s="261">
        <v>900</v>
      </c>
    </row>
    <row r="1574" spans="1:14">
      <c r="A1574" s="261">
        <v>121834</v>
      </c>
      <c r="B1574" s="261" t="s">
        <v>1805</v>
      </c>
      <c r="C1574" s="261" t="s">
        <v>87</v>
      </c>
      <c r="D1574" s="261" t="s">
        <v>351</v>
      </c>
      <c r="E1574" s="261" t="s">
        <v>664</v>
      </c>
      <c r="F1574" s="261">
        <v>32737</v>
      </c>
      <c r="G1574" s="261" t="s">
        <v>638</v>
      </c>
      <c r="H1574" s="261" t="s">
        <v>812</v>
      </c>
      <c r="I1574" s="261" t="s">
        <v>3767</v>
      </c>
      <c r="M1574" s="261" t="s">
        <v>612</v>
      </c>
      <c r="N1574" s="261">
        <v>900</v>
      </c>
    </row>
    <row r="1575" spans="1:14">
      <c r="A1575" s="261">
        <v>121841</v>
      </c>
      <c r="B1575" s="261" t="s">
        <v>1806</v>
      </c>
      <c r="C1575" s="261" t="s">
        <v>132</v>
      </c>
      <c r="D1575" s="261" t="s">
        <v>1006</v>
      </c>
      <c r="E1575" s="261" t="s">
        <v>664</v>
      </c>
      <c r="F1575" s="261">
        <v>34529</v>
      </c>
      <c r="G1575" s="261" t="s">
        <v>638</v>
      </c>
      <c r="H1575" s="261" t="s">
        <v>665</v>
      </c>
      <c r="I1575" s="261" t="s">
        <v>3767</v>
      </c>
      <c r="M1575" s="261" t="s">
        <v>658</v>
      </c>
      <c r="N1575" s="261">
        <v>900</v>
      </c>
    </row>
    <row r="1576" spans="1:14">
      <c r="A1576" s="261">
        <v>121842</v>
      </c>
      <c r="B1576" s="261" t="s">
        <v>1807</v>
      </c>
      <c r="C1576" s="261" t="s">
        <v>170</v>
      </c>
      <c r="D1576" s="261" t="s">
        <v>409</v>
      </c>
      <c r="E1576" s="261" t="s">
        <v>664</v>
      </c>
      <c r="F1576" s="261">
        <v>35992</v>
      </c>
      <c r="G1576" s="261" t="s">
        <v>638</v>
      </c>
      <c r="H1576" s="261" t="s">
        <v>665</v>
      </c>
      <c r="I1576" s="261" t="s">
        <v>3767</v>
      </c>
      <c r="M1576" s="261" t="s">
        <v>638</v>
      </c>
      <c r="N1576" s="261">
        <v>900</v>
      </c>
    </row>
    <row r="1577" spans="1:14">
      <c r="A1577" s="261">
        <v>121846</v>
      </c>
      <c r="B1577" s="261" t="s">
        <v>1808</v>
      </c>
      <c r="C1577" s="261" t="s">
        <v>84</v>
      </c>
      <c r="D1577" s="261" t="s">
        <v>465</v>
      </c>
      <c r="E1577" s="261" t="s">
        <v>663</v>
      </c>
      <c r="F1577" s="261">
        <v>34980</v>
      </c>
      <c r="G1577" s="261" t="s">
        <v>659</v>
      </c>
      <c r="H1577" s="261" t="s">
        <v>812</v>
      </c>
      <c r="I1577" s="261" t="s">
        <v>3767</v>
      </c>
      <c r="M1577" s="261" t="s">
        <v>612</v>
      </c>
      <c r="N1577" s="261">
        <v>900</v>
      </c>
    </row>
    <row r="1578" spans="1:14">
      <c r="A1578" s="261">
        <v>121847</v>
      </c>
      <c r="B1578" s="261" t="s">
        <v>1809</v>
      </c>
      <c r="C1578" s="261" t="s">
        <v>106</v>
      </c>
      <c r="D1578" s="261" t="s">
        <v>1810</v>
      </c>
      <c r="E1578" s="261" t="s">
        <v>664</v>
      </c>
      <c r="F1578" s="261">
        <v>35688</v>
      </c>
      <c r="G1578" s="261" t="s">
        <v>638</v>
      </c>
      <c r="H1578" s="261" t="s">
        <v>665</v>
      </c>
      <c r="I1578" s="261" t="s">
        <v>3767</v>
      </c>
      <c r="M1578" s="261" t="s">
        <v>638</v>
      </c>
      <c r="N1578" s="261">
        <v>900</v>
      </c>
    </row>
    <row r="1579" spans="1:14">
      <c r="A1579" s="261">
        <v>121849</v>
      </c>
      <c r="B1579" s="261" t="s">
        <v>1811</v>
      </c>
      <c r="C1579" s="261" t="s">
        <v>79</v>
      </c>
      <c r="D1579" s="261" t="s">
        <v>442</v>
      </c>
      <c r="E1579" s="261" t="s">
        <v>664</v>
      </c>
      <c r="F1579" s="261">
        <v>33905</v>
      </c>
      <c r="G1579" s="261" t="s">
        <v>3616</v>
      </c>
      <c r="H1579" s="261" t="s">
        <v>665</v>
      </c>
      <c r="I1579" s="261" t="s">
        <v>3767</v>
      </c>
      <c r="M1579" s="261" t="s">
        <v>638</v>
      </c>
      <c r="N1579" s="261">
        <v>900</v>
      </c>
    </row>
    <row r="1580" spans="1:14">
      <c r="A1580" s="261">
        <v>121850</v>
      </c>
      <c r="B1580" s="261" t="s">
        <v>1812</v>
      </c>
      <c r="C1580" s="261" t="s">
        <v>961</v>
      </c>
      <c r="D1580" s="261" t="s">
        <v>543</v>
      </c>
      <c r="E1580" s="261" t="s">
        <v>664</v>
      </c>
      <c r="F1580" s="261">
        <v>35969</v>
      </c>
      <c r="G1580" s="261" t="s">
        <v>704</v>
      </c>
      <c r="H1580" s="261" t="s">
        <v>812</v>
      </c>
      <c r="I1580" s="261" t="s">
        <v>3767</v>
      </c>
      <c r="M1580" s="261" t="s">
        <v>612</v>
      </c>
      <c r="N1580" s="261">
        <v>900</v>
      </c>
    </row>
    <row r="1581" spans="1:14">
      <c r="A1581" s="261">
        <v>121855</v>
      </c>
      <c r="B1581" s="261" t="s">
        <v>1815</v>
      </c>
      <c r="C1581" s="261" t="s">
        <v>219</v>
      </c>
      <c r="D1581" s="261" t="s">
        <v>469</v>
      </c>
      <c r="E1581" s="261" t="s">
        <v>664</v>
      </c>
      <c r="F1581" s="261">
        <v>33533</v>
      </c>
      <c r="G1581" s="261" t="s">
        <v>638</v>
      </c>
      <c r="H1581" s="261" t="s">
        <v>665</v>
      </c>
      <c r="I1581" s="261" t="s">
        <v>3767</v>
      </c>
      <c r="M1581" s="261" t="s">
        <v>649</v>
      </c>
      <c r="N1581" s="261">
        <v>900</v>
      </c>
    </row>
    <row r="1582" spans="1:14">
      <c r="A1582" s="261">
        <v>121857</v>
      </c>
      <c r="B1582" s="261" t="s">
        <v>1817</v>
      </c>
      <c r="C1582" s="261" t="s">
        <v>84</v>
      </c>
      <c r="D1582" s="261" t="s">
        <v>1818</v>
      </c>
      <c r="E1582" s="261" t="s">
        <v>664</v>
      </c>
      <c r="F1582" s="261">
        <v>35833</v>
      </c>
      <c r="G1582" s="261" t="s">
        <v>638</v>
      </c>
      <c r="H1582" s="261" t="s">
        <v>665</v>
      </c>
      <c r="I1582" s="261" t="s">
        <v>3767</v>
      </c>
      <c r="M1582" s="261" t="s">
        <v>647</v>
      </c>
      <c r="N1582" s="261">
        <v>900</v>
      </c>
    </row>
    <row r="1583" spans="1:14">
      <c r="A1583" s="261">
        <v>121859</v>
      </c>
      <c r="B1583" s="261" t="s">
        <v>1820</v>
      </c>
      <c r="C1583" s="261" t="s">
        <v>168</v>
      </c>
      <c r="D1583" s="261" t="s">
        <v>388</v>
      </c>
      <c r="E1583" s="261" t="s">
        <v>664</v>
      </c>
      <c r="F1583" s="261">
        <v>32509</v>
      </c>
      <c r="G1583" s="261" t="s">
        <v>638</v>
      </c>
      <c r="H1583" s="261" t="s">
        <v>665</v>
      </c>
      <c r="I1583" s="261" t="s">
        <v>3767</v>
      </c>
      <c r="M1583" s="261" t="s">
        <v>638</v>
      </c>
      <c r="N1583" s="261">
        <v>900</v>
      </c>
    </row>
    <row r="1584" spans="1:14">
      <c r="A1584" s="261">
        <v>121862</v>
      </c>
      <c r="B1584" s="261" t="s">
        <v>1821</v>
      </c>
      <c r="C1584" s="261" t="s">
        <v>1822</v>
      </c>
      <c r="D1584" s="261" t="s">
        <v>341</v>
      </c>
      <c r="E1584" s="261" t="s">
        <v>664</v>
      </c>
      <c r="F1584" s="261">
        <v>34728</v>
      </c>
      <c r="G1584" s="261" t="s">
        <v>638</v>
      </c>
      <c r="H1584" s="261" t="s">
        <v>665</v>
      </c>
      <c r="I1584" s="261" t="s">
        <v>3767</v>
      </c>
      <c r="M1584" s="261" t="s">
        <v>638</v>
      </c>
      <c r="N1584" s="261">
        <v>900</v>
      </c>
    </row>
    <row r="1585" spans="1:14">
      <c r="A1585" s="261">
        <v>121863</v>
      </c>
      <c r="B1585" s="261" t="s">
        <v>1823</v>
      </c>
      <c r="C1585" s="261" t="s">
        <v>182</v>
      </c>
      <c r="D1585" s="261" t="s">
        <v>1824</v>
      </c>
      <c r="E1585" s="261" t="s">
        <v>664</v>
      </c>
      <c r="F1585" s="261">
        <v>34608</v>
      </c>
      <c r="G1585" s="261" t="s">
        <v>3619</v>
      </c>
      <c r="H1585" s="261" t="s">
        <v>665</v>
      </c>
      <c r="I1585" s="261" t="s">
        <v>3767</v>
      </c>
      <c r="M1585" s="261" t="s">
        <v>657</v>
      </c>
      <c r="N1585" s="261">
        <v>900</v>
      </c>
    </row>
    <row r="1586" spans="1:14">
      <c r="A1586" s="261">
        <v>121868</v>
      </c>
      <c r="B1586" s="261" t="s">
        <v>1826</v>
      </c>
      <c r="C1586" s="261" t="s">
        <v>1827</v>
      </c>
      <c r="D1586" s="261" t="s">
        <v>363</v>
      </c>
      <c r="E1586" s="261" t="s">
        <v>664</v>
      </c>
      <c r="F1586" s="261">
        <v>34340</v>
      </c>
      <c r="G1586" s="261" t="s">
        <v>3620</v>
      </c>
      <c r="H1586" s="261" t="s">
        <v>665</v>
      </c>
      <c r="I1586" s="261" t="s">
        <v>3767</v>
      </c>
      <c r="M1586" s="261" t="s">
        <v>660</v>
      </c>
      <c r="N1586" s="261">
        <v>900</v>
      </c>
    </row>
    <row r="1587" spans="1:14">
      <c r="A1587" s="261">
        <v>121869</v>
      </c>
      <c r="B1587" s="261" t="s">
        <v>1828</v>
      </c>
      <c r="C1587" s="261" t="s">
        <v>1829</v>
      </c>
      <c r="D1587" s="261" t="s">
        <v>1830</v>
      </c>
      <c r="E1587" s="261" t="s">
        <v>664</v>
      </c>
      <c r="F1587" s="261">
        <v>35431</v>
      </c>
      <c r="G1587" s="261" t="s">
        <v>767</v>
      </c>
      <c r="H1587" s="261" t="s">
        <v>665</v>
      </c>
      <c r="I1587" s="261" t="s">
        <v>3767</v>
      </c>
      <c r="M1587" s="261" t="s">
        <v>649</v>
      </c>
      <c r="N1587" s="261">
        <v>900</v>
      </c>
    </row>
    <row r="1588" spans="1:14">
      <c r="A1588" s="261">
        <v>121870</v>
      </c>
      <c r="B1588" s="261" t="s">
        <v>1831</v>
      </c>
      <c r="C1588" s="261" t="s">
        <v>231</v>
      </c>
      <c r="D1588" s="261" t="s">
        <v>1832</v>
      </c>
      <c r="E1588" s="261" t="s">
        <v>664</v>
      </c>
      <c r="F1588" s="261">
        <v>32379</v>
      </c>
      <c r="G1588" s="261" t="s">
        <v>3621</v>
      </c>
      <c r="H1588" s="261" t="s">
        <v>665</v>
      </c>
      <c r="I1588" s="261" t="s">
        <v>3767</v>
      </c>
      <c r="M1588" s="261" t="s">
        <v>652</v>
      </c>
      <c r="N1588" s="261">
        <v>900</v>
      </c>
    </row>
    <row r="1589" spans="1:14">
      <c r="A1589" s="261">
        <v>121876</v>
      </c>
      <c r="B1589" s="261" t="s">
        <v>1836</v>
      </c>
      <c r="C1589" s="261" t="s">
        <v>167</v>
      </c>
      <c r="D1589" s="261" t="s">
        <v>490</v>
      </c>
      <c r="E1589" s="261" t="s">
        <v>664</v>
      </c>
      <c r="F1589" s="261">
        <v>35225</v>
      </c>
      <c r="G1589" s="261" t="s">
        <v>3623</v>
      </c>
      <c r="H1589" s="261" t="s">
        <v>665</v>
      </c>
      <c r="I1589" s="261" t="s">
        <v>3767</v>
      </c>
      <c r="M1589" s="261" t="s">
        <v>649</v>
      </c>
      <c r="N1589" s="261">
        <v>900</v>
      </c>
    </row>
    <row r="1590" spans="1:14">
      <c r="A1590" s="261">
        <v>121877</v>
      </c>
      <c r="B1590" s="261" t="s">
        <v>1837</v>
      </c>
      <c r="C1590" s="261" t="s">
        <v>217</v>
      </c>
      <c r="D1590" s="261" t="s">
        <v>1838</v>
      </c>
      <c r="E1590" s="261" t="s">
        <v>664</v>
      </c>
      <c r="F1590" s="261">
        <v>33613</v>
      </c>
      <c r="G1590" s="261" t="s">
        <v>3624</v>
      </c>
      <c r="H1590" s="261" t="s">
        <v>665</v>
      </c>
      <c r="I1590" s="261" t="s">
        <v>3767</v>
      </c>
      <c r="M1590" s="261" t="s">
        <v>640</v>
      </c>
      <c r="N1590" s="261">
        <v>900</v>
      </c>
    </row>
    <row r="1591" spans="1:14">
      <c r="A1591" s="261">
        <v>121881</v>
      </c>
      <c r="B1591" s="261" t="s">
        <v>1839</v>
      </c>
      <c r="C1591" s="261" t="s">
        <v>1840</v>
      </c>
      <c r="D1591" s="261" t="s">
        <v>1841</v>
      </c>
      <c r="E1591" s="261" t="s">
        <v>664</v>
      </c>
      <c r="F1591" s="261">
        <v>34974</v>
      </c>
      <c r="G1591" s="261" t="s">
        <v>693</v>
      </c>
      <c r="H1591" s="261" t="s">
        <v>665</v>
      </c>
      <c r="I1591" s="261" t="s">
        <v>3767</v>
      </c>
      <c r="M1591" s="261" t="s">
        <v>650</v>
      </c>
      <c r="N1591" s="261">
        <v>900</v>
      </c>
    </row>
    <row r="1592" spans="1:14">
      <c r="A1592" s="261">
        <v>121887</v>
      </c>
      <c r="B1592" s="261" t="s">
        <v>1845</v>
      </c>
      <c r="C1592" s="261" t="s">
        <v>93</v>
      </c>
      <c r="D1592" s="261" t="s">
        <v>432</v>
      </c>
      <c r="E1592" s="261" t="s">
        <v>664</v>
      </c>
      <c r="F1592" s="261">
        <v>34500</v>
      </c>
      <c r="G1592" s="261" t="s">
        <v>3625</v>
      </c>
      <c r="H1592" s="261" t="s">
        <v>665</v>
      </c>
      <c r="I1592" s="261" t="s">
        <v>3767</v>
      </c>
      <c r="M1592" s="261" t="s">
        <v>640</v>
      </c>
      <c r="N1592" s="261">
        <v>900</v>
      </c>
    </row>
    <row r="1593" spans="1:14">
      <c r="A1593" s="261">
        <v>121889</v>
      </c>
      <c r="B1593" s="261" t="s">
        <v>1846</v>
      </c>
      <c r="C1593" s="261" t="s">
        <v>246</v>
      </c>
      <c r="D1593" s="261" t="s">
        <v>1847</v>
      </c>
      <c r="E1593" s="261" t="s">
        <v>664</v>
      </c>
      <c r="F1593" s="261">
        <v>35635</v>
      </c>
      <c r="G1593" s="261" t="s">
        <v>638</v>
      </c>
      <c r="H1593" s="261" t="s">
        <v>665</v>
      </c>
      <c r="I1593" s="261" t="s">
        <v>3767</v>
      </c>
      <c r="M1593" s="261" t="s">
        <v>638</v>
      </c>
      <c r="N1593" s="261">
        <v>900</v>
      </c>
    </row>
    <row r="1594" spans="1:14">
      <c r="A1594" s="261">
        <v>121894</v>
      </c>
      <c r="B1594" s="261" t="s">
        <v>1848</v>
      </c>
      <c r="C1594" s="261" t="s">
        <v>129</v>
      </c>
      <c r="D1594" s="261" t="s">
        <v>388</v>
      </c>
      <c r="E1594" s="261" t="s">
        <v>663</v>
      </c>
      <c r="F1594" s="261">
        <v>35447</v>
      </c>
      <c r="G1594" s="261" t="s">
        <v>693</v>
      </c>
      <c r="H1594" s="261" t="s">
        <v>665</v>
      </c>
      <c r="I1594" s="261" t="s">
        <v>3767</v>
      </c>
      <c r="M1594" s="261" t="s">
        <v>649</v>
      </c>
      <c r="N1594" s="261">
        <v>900</v>
      </c>
    </row>
    <row r="1595" spans="1:14">
      <c r="A1595" s="261">
        <v>121904</v>
      </c>
      <c r="B1595" s="261" t="s">
        <v>1857</v>
      </c>
      <c r="C1595" s="261" t="s">
        <v>132</v>
      </c>
      <c r="D1595" s="261" t="s">
        <v>378</v>
      </c>
      <c r="E1595" s="261" t="s">
        <v>664</v>
      </c>
      <c r="F1595" s="261">
        <v>34605</v>
      </c>
      <c r="G1595" s="261" t="s">
        <v>638</v>
      </c>
      <c r="H1595" s="261" t="s">
        <v>812</v>
      </c>
      <c r="I1595" s="261" t="s">
        <v>3767</v>
      </c>
      <c r="M1595" s="261" t="s">
        <v>612</v>
      </c>
      <c r="N1595" s="261">
        <v>900</v>
      </c>
    </row>
    <row r="1596" spans="1:14">
      <c r="A1596" s="261">
        <v>121906</v>
      </c>
      <c r="B1596" s="261" t="s">
        <v>1858</v>
      </c>
      <c r="C1596" s="261" t="s">
        <v>242</v>
      </c>
      <c r="D1596" s="261" t="s">
        <v>1859</v>
      </c>
      <c r="E1596" s="261" t="s">
        <v>664</v>
      </c>
      <c r="F1596" s="261">
        <v>35335</v>
      </c>
      <c r="G1596" s="261" t="s">
        <v>662</v>
      </c>
      <c r="H1596" s="261" t="s">
        <v>665</v>
      </c>
      <c r="I1596" s="261" t="s">
        <v>3767</v>
      </c>
      <c r="M1596" s="261" t="s">
        <v>662</v>
      </c>
      <c r="N1596" s="261">
        <v>900</v>
      </c>
    </row>
    <row r="1597" spans="1:14">
      <c r="A1597" s="261">
        <v>121911</v>
      </c>
      <c r="B1597" s="261" t="s">
        <v>1862</v>
      </c>
      <c r="C1597" s="261" t="s">
        <v>143</v>
      </c>
      <c r="D1597" s="261" t="s">
        <v>476</v>
      </c>
      <c r="E1597" s="261" t="s">
        <v>664</v>
      </c>
      <c r="F1597" s="261">
        <v>34525</v>
      </c>
      <c r="G1597" s="261" t="s">
        <v>724</v>
      </c>
      <c r="H1597" s="261" t="s">
        <v>665</v>
      </c>
      <c r="I1597" s="261" t="s">
        <v>3767</v>
      </c>
      <c r="M1597" s="261" t="s">
        <v>648</v>
      </c>
      <c r="N1597" s="261">
        <v>900</v>
      </c>
    </row>
    <row r="1598" spans="1:14">
      <c r="A1598" s="261">
        <v>121912</v>
      </c>
      <c r="B1598" s="261" t="s">
        <v>1863</v>
      </c>
      <c r="C1598" s="261" t="s">
        <v>132</v>
      </c>
      <c r="D1598" s="261" t="s">
        <v>1864</v>
      </c>
      <c r="E1598" s="261" t="s">
        <v>664</v>
      </c>
      <c r="F1598" s="261">
        <v>32790</v>
      </c>
      <c r="G1598" s="261" t="s">
        <v>702</v>
      </c>
      <c r="H1598" s="261" t="s">
        <v>665</v>
      </c>
      <c r="I1598" s="261" t="s">
        <v>3767</v>
      </c>
      <c r="M1598" s="261" t="s">
        <v>659</v>
      </c>
      <c r="N1598" s="261">
        <v>900</v>
      </c>
    </row>
    <row r="1599" spans="1:14">
      <c r="A1599" s="261">
        <v>121915</v>
      </c>
      <c r="B1599" s="261" t="s">
        <v>1865</v>
      </c>
      <c r="C1599" s="261" t="s">
        <v>121</v>
      </c>
      <c r="D1599" s="261" t="s">
        <v>380</v>
      </c>
      <c r="E1599" s="261" t="s">
        <v>664</v>
      </c>
      <c r="F1599" s="261">
        <v>34704</v>
      </c>
      <c r="G1599" s="261" t="s">
        <v>752</v>
      </c>
      <c r="H1599" s="261" t="s">
        <v>665</v>
      </c>
      <c r="I1599" s="261" t="s">
        <v>3767</v>
      </c>
      <c r="M1599" s="261" t="s">
        <v>640</v>
      </c>
      <c r="N1599" s="261">
        <v>900</v>
      </c>
    </row>
    <row r="1600" spans="1:14">
      <c r="A1600" s="261">
        <v>121920</v>
      </c>
      <c r="B1600" s="261" t="s">
        <v>1869</v>
      </c>
      <c r="C1600" s="261" t="s">
        <v>1077</v>
      </c>
      <c r="D1600" s="261" t="s">
        <v>399</v>
      </c>
      <c r="E1600" s="261" t="s">
        <v>663</v>
      </c>
      <c r="F1600" s="261">
        <v>34385</v>
      </c>
      <c r="G1600" s="261" t="s">
        <v>3627</v>
      </c>
      <c r="H1600" s="261" t="s">
        <v>665</v>
      </c>
      <c r="I1600" s="261" t="s">
        <v>3767</v>
      </c>
      <c r="M1600" s="261" t="s">
        <v>657</v>
      </c>
      <c r="N1600" s="261">
        <v>900</v>
      </c>
    </row>
    <row r="1601" spans="1:14">
      <c r="A1601" s="261">
        <v>121924</v>
      </c>
      <c r="B1601" s="261" t="s">
        <v>1874</v>
      </c>
      <c r="C1601" s="261" t="s">
        <v>168</v>
      </c>
      <c r="D1601" s="261" t="s">
        <v>605</v>
      </c>
      <c r="E1601" s="261" t="s">
        <v>664</v>
      </c>
      <c r="F1601" s="261">
        <v>34088</v>
      </c>
      <c r="G1601" s="261" t="s">
        <v>658</v>
      </c>
      <c r="H1601" s="261" t="s">
        <v>665</v>
      </c>
      <c r="I1601" s="261" t="s">
        <v>3767</v>
      </c>
      <c r="M1601" s="261" t="s">
        <v>658</v>
      </c>
      <c r="N1601" s="261">
        <v>900</v>
      </c>
    </row>
    <row r="1602" spans="1:14">
      <c r="A1602" s="261">
        <v>121926</v>
      </c>
      <c r="B1602" s="261" t="s">
        <v>1875</v>
      </c>
      <c r="C1602" s="261" t="s">
        <v>113</v>
      </c>
      <c r="D1602" s="261" t="s">
        <v>1876</v>
      </c>
      <c r="E1602" s="261" t="s">
        <v>664</v>
      </c>
      <c r="F1602" s="261">
        <v>28534</v>
      </c>
      <c r="G1602" s="261" t="s">
        <v>3630</v>
      </c>
      <c r="H1602" s="261" t="s">
        <v>665</v>
      </c>
      <c r="I1602" s="261" t="s">
        <v>3767</v>
      </c>
      <c r="M1602" s="261" t="s">
        <v>640</v>
      </c>
      <c r="N1602" s="261">
        <v>900</v>
      </c>
    </row>
    <row r="1603" spans="1:14">
      <c r="A1603" s="261">
        <v>121928</v>
      </c>
      <c r="B1603" s="261" t="s">
        <v>1878</v>
      </c>
      <c r="C1603" s="261" t="s">
        <v>1218</v>
      </c>
      <c r="D1603" s="261" t="s">
        <v>386</v>
      </c>
      <c r="E1603" s="261" t="s">
        <v>664</v>
      </c>
      <c r="F1603" s="261">
        <v>29983</v>
      </c>
      <c r="G1603" s="261" t="s">
        <v>638</v>
      </c>
      <c r="H1603" s="261" t="s">
        <v>809</v>
      </c>
      <c r="I1603" s="261" t="s">
        <v>3767</v>
      </c>
      <c r="M1603" s="261" t="s">
        <v>612</v>
      </c>
      <c r="N1603" s="261">
        <v>900</v>
      </c>
    </row>
    <row r="1604" spans="1:14">
      <c r="A1604" s="261">
        <v>121929</v>
      </c>
      <c r="B1604" s="261" t="s">
        <v>1879</v>
      </c>
      <c r="C1604" s="261" t="s">
        <v>150</v>
      </c>
      <c r="D1604" s="261" t="s">
        <v>413</v>
      </c>
      <c r="E1604" s="261" t="s">
        <v>664</v>
      </c>
      <c r="F1604" s="261">
        <v>30864</v>
      </c>
      <c r="G1604" s="261" t="s">
        <v>638</v>
      </c>
      <c r="H1604" s="261" t="s">
        <v>665</v>
      </c>
      <c r="I1604" s="261" t="s">
        <v>3767</v>
      </c>
      <c r="M1604" s="261" t="s">
        <v>638</v>
      </c>
      <c r="N1604" s="261">
        <v>900</v>
      </c>
    </row>
    <row r="1605" spans="1:14">
      <c r="A1605" s="261">
        <v>121930</v>
      </c>
      <c r="B1605" s="261" t="s">
        <v>1880</v>
      </c>
      <c r="C1605" s="261" t="s">
        <v>242</v>
      </c>
      <c r="D1605" s="261" t="s">
        <v>1859</v>
      </c>
      <c r="E1605" s="261" t="s">
        <v>664</v>
      </c>
      <c r="F1605" s="261">
        <v>33987</v>
      </c>
      <c r="G1605" s="261" t="s">
        <v>662</v>
      </c>
      <c r="H1605" s="261" t="s">
        <v>665</v>
      </c>
      <c r="I1605" s="261" t="s">
        <v>3767</v>
      </c>
      <c r="M1605" s="261" t="s">
        <v>662</v>
      </c>
      <c r="N1605" s="261">
        <v>900</v>
      </c>
    </row>
    <row r="1606" spans="1:14">
      <c r="A1606" s="261">
        <v>121932</v>
      </c>
      <c r="B1606" s="261" t="s">
        <v>1881</v>
      </c>
      <c r="C1606" s="261" t="s">
        <v>107</v>
      </c>
      <c r="D1606" s="261" t="s">
        <v>348</v>
      </c>
      <c r="E1606" s="261" t="s">
        <v>664</v>
      </c>
      <c r="F1606" s="261">
        <v>34351</v>
      </c>
      <c r="G1606" s="261" t="s">
        <v>638</v>
      </c>
      <c r="H1606" s="261" t="s">
        <v>665</v>
      </c>
      <c r="I1606" s="261" t="s">
        <v>3767</v>
      </c>
      <c r="M1606" s="261" t="s">
        <v>638</v>
      </c>
      <c r="N1606" s="261">
        <v>900</v>
      </c>
    </row>
    <row r="1607" spans="1:14">
      <c r="A1607" s="261">
        <v>121934</v>
      </c>
      <c r="B1607" s="261" t="s">
        <v>1882</v>
      </c>
      <c r="C1607" s="261" t="s">
        <v>1883</v>
      </c>
      <c r="D1607" s="261" t="s">
        <v>368</v>
      </c>
      <c r="E1607" s="261" t="s">
        <v>664</v>
      </c>
      <c r="F1607" s="261">
        <v>35236</v>
      </c>
      <c r="G1607" s="261" t="s">
        <v>743</v>
      </c>
      <c r="H1607" s="261" t="s">
        <v>665</v>
      </c>
      <c r="I1607" s="261" t="s">
        <v>3767</v>
      </c>
      <c r="M1607" s="261" t="s">
        <v>640</v>
      </c>
      <c r="N1607" s="261">
        <v>900</v>
      </c>
    </row>
    <row r="1608" spans="1:14">
      <c r="A1608" s="261">
        <v>121936</v>
      </c>
      <c r="B1608" s="261" t="s">
        <v>1885</v>
      </c>
      <c r="C1608" s="261" t="s">
        <v>182</v>
      </c>
      <c r="D1608" s="261" t="s">
        <v>1886</v>
      </c>
      <c r="E1608" s="261" t="s">
        <v>664</v>
      </c>
      <c r="F1608" s="261">
        <v>33206</v>
      </c>
      <c r="G1608" s="261" t="s">
        <v>638</v>
      </c>
      <c r="H1608" s="261" t="s">
        <v>812</v>
      </c>
      <c r="I1608" s="261" t="s">
        <v>3767</v>
      </c>
      <c r="M1608" s="261" t="s">
        <v>612</v>
      </c>
      <c r="N1608" s="261">
        <v>900</v>
      </c>
    </row>
    <row r="1609" spans="1:14">
      <c r="A1609" s="261">
        <v>121951</v>
      </c>
      <c r="B1609" s="261" t="s">
        <v>1888</v>
      </c>
      <c r="C1609" s="261" t="s">
        <v>147</v>
      </c>
      <c r="D1609" s="261" t="s">
        <v>1889</v>
      </c>
      <c r="E1609" s="261" t="s">
        <v>664</v>
      </c>
      <c r="F1609" s="261">
        <v>32104</v>
      </c>
      <c r="G1609" s="261" t="s">
        <v>693</v>
      </c>
      <c r="H1609" s="261" t="s">
        <v>665</v>
      </c>
      <c r="I1609" s="261" t="s">
        <v>3767</v>
      </c>
      <c r="M1609" s="261" t="s">
        <v>649</v>
      </c>
      <c r="N1609" s="261">
        <v>900</v>
      </c>
    </row>
    <row r="1610" spans="1:14">
      <c r="A1610" s="261">
        <v>121953</v>
      </c>
      <c r="B1610" s="261" t="s">
        <v>1891</v>
      </c>
      <c r="C1610" s="261" t="s">
        <v>188</v>
      </c>
      <c r="D1610" s="261" t="s">
        <v>359</v>
      </c>
      <c r="E1610" s="261" t="s">
        <v>664</v>
      </c>
      <c r="F1610" s="261">
        <v>33048</v>
      </c>
      <c r="G1610" s="261" t="s">
        <v>709</v>
      </c>
      <c r="H1610" s="261" t="s">
        <v>665</v>
      </c>
      <c r="I1610" s="261" t="s">
        <v>3767</v>
      </c>
      <c r="M1610" s="261" t="s">
        <v>638</v>
      </c>
      <c r="N1610" s="261">
        <v>900</v>
      </c>
    </row>
    <row r="1611" spans="1:14">
      <c r="A1611" s="261">
        <v>121958</v>
      </c>
      <c r="B1611" s="261" t="s">
        <v>1894</v>
      </c>
      <c r="C1611" s="261" t="s">
        <v>194</v>
      </c>
      <c r="D1611" s="261" t="s">
        <v>410</v>
      </c>
      <c r="E1611" s="261" t="s">
        <v>664</v>
      </c>
      <c r="F1611" s="261">
        <v>29333</v>
      </c>
      <c r="G1611" s="261" t="s">
        <v>638</v>
      </c>
      <c r="H1611" s="261" t="s">
        <v>665</v>
      </c>
      <c r="I1611" s="261" t="s">
        <v>3767</v>
      </c>
      <c r="M1611" s="261" t="s">
        <v>640</v>
      </c>
      <c r="N1611" s="261">
        <v>900</v>
      </c>
    </row>
    <row r="1612" spans="1:14">
      <c r="A1612" s="261">
        <v>121961</v>
      </c>
      <c r="B1612" s="261" t="s">
        <v>1895</v>
      </c>
      <c r="C1612" s="261" t="s">
        <v>251</v>
      </c>
      <c r="D1612" s="261" t="s">
        <v>487</v>
      </c>
      <c r="E1612" s="261" t="s">
        <v>664</v>
      </c>
      <c r="F1612" s="261">
        <v>35796</v>
      </c>
      <c r="G1612" s="261" t="s">
        <v>638</v>
      </c>
      <c r="H1612" s="261" t="s">
        <v>665</v>
      </c>
      <c r="I1612" s="261" t="s">
        <v>3767</v>
      </c>
      <c r="M1612" s="261" t="s">
        <v>638</v>
      </c>
      <c r="N1612" s="261">
        <v>900</v>
      </c>
    </row>
    <row r="1613" spans="1:14">
      <c r="A1613" s="261">
        <v>121964</v>
      </c>
      <c r="B1613" s="261" t="s">
        <v>1896</v>
      </c>
      <c r="C1613" s="261" t="s">
        <v>1897</v>
      </c>
      <c r="D1613" s="261" t="s">
        <v>1898</v>
      </c>
      <c r="E1613" s="261" t="s">
        <v>664</v>
      </c>
      <c r="F1613" s="261">
        <v>35676</v>
      </c>
      <c r="G1613" s="261" t="s">
        <v>638</v>
      </c>
      <c r="H1613" s="261" t="s">
        <v>665</v>
      </c>
      <c r="I1613" s="261" t="s">
        <v>3767</v>
      </c>
      <c r="M1613" s="261" t="s">
        <v>638</v>
      </c>
      <c r="N1613" s="261">
        <v>900</v>
      </c>
    </row>
    <row r="1614" spans="1:14">
      <c r="A1614" s="261">
        <v>121965</v>
      </c>
      <c r="B1614" s="261" t="s">
        <v>1899</v>
      </c>
      <c r="C1614" s="261" t="s">
        <v>306</v>
      </c>
      <c r="D1614" s="261" t="s">
        <v>476</v>
      </c>
      <c r="E1614" s="261" t="s">
        <v>664</v>
      </c>
      <c r="F1614" s="261">
        <v>36096</v>
      </c>
      <c r="G1614" s="261" t="s">
        <v>702</v>
      </c>
      <c r="H1614" s="261" t="s">
        <v>665</v>
      </c>
      <c r="I1614" s="261" t="s">
        <v>3767</v>
      </c>
      <c r="M1614" s="261" t="s">
        <v>659</v>
      </c>
      <c r="N1614" s="261">
        <v>900</v>
      </c>
    </row>
    <row r="1615" spans="1:14">
      <c r="A1615" s="261">
        <v>121966</v>
      </c>
      <c r="B1615" s="261" t="s">
        <v>1900</v>
      </c>
      <c r="C1615" s="261" t="s">
        <v>127</v>
      </c>
      <c r="D1615" s="261" t="s">
        <v>363</v>
      </c>
      <c r="E1615" s="261" t="s">
        <v>664</v>
      </c>
      <c r="F1615" s="261">
        <v>35890</v>
      </c>
      <c r="G1615" s="261" t="s">
        <v>698</v>
      </c>
      <c r="H1615" s="261" t="s">
        <v>665</v>
      </c>
      <c r="I1615" s="261" t="s">
        <v>3767</v>
      </c>
      <c r="M1615" s="261" t="s">
        <v>640</v>
      </c>
      <c r="N1615" s="261">
        <v>900</v>
      </c>
    </row>
    <row r="1616" spans="1:14">
      <c r="A1616" s="261">
        <v>121969</v>
      </c>
      <c r="B1616" s="261" t="s">
        <v>1901</v>
      </c>
      <c r="C1616" s="261" t="s">
        <v>1902</v>
      </c>
      <c r="D1616" s="261" t="s">
        <v>456</v>
      </c>
      <c r="E1616" s="261" t="s">
        <v>664</v>
      </c>
      <c r="F1616" s="261">
        <v>31942</v>
      </c>
      <c r="G1616" s="261" t="s">
        <v>638</v>
      </c>
      <c r="H1616" s="261" t="s">
        <v>665</v>
      </c>
      <c r="I1616" s="261" t="s">
        <v>3767</v>
      </c>
      <c r="M1616" s="261" t="s">
        <v>638</v>
      </c>
      <c r="N1616" s="261">
        <v>900</v>
      </c>
    </row>
    <row r="1617" spans="1:14">
      <c r="A1617" s="261">
        <v>121970</v>
      </c>
      <c r="B1617" s="261" t="s">
        <v>1903</v>
      </c>
      <c r="C1617" s="261" t="s">
        <v>250</v>
      </c>
      <c r="D1617" s="261" t="s">
        <v>344</v>
      </c>
      <c r="E1617" s="261" t="s">
        <v>664</v>
      </c>
      <c r="F1617" s="261">
        <v>34096</v>
      </c>
      <c r="G1617" s="261" t="s">
        <v>802</v>
      </c>
      <c r="H1617" s="261" t="s">
        <v>665</v>
      </c>
      <c r="I1617" s="261" t="s">
        <v>3767</v>
      </c>
      <c r="M1617" s="261" t="s">
        <v>658</v>
      </c>
      <c r="N1617" s="261">
        <v>900</v>
      </c>
    </row>
    <row r="1618" spans="1:14">
      <c r="A1618" s="261">
        <v>121971</v>
      </c>
      <c r="B1618" s="261" t="s">
        <v>1904</v>
      </c>
      <c r="C1618" s="261" t="s">
        <v>149</v>
      </c>
      <c r="D1618" s="261" t="s">
        <v>346</v>
      </c>
      <c r="E1618" s="261" t="s">
        <v>664</v>
      </c>
      <c r="F1618" s="261">
        <v>34744</v>
      </c>
      <c r="G1618" s="261" t="s">
        <v>3632</v>
      </c>
      <c r="H1618" s="261" t="s">
        <v>665</v>
      </c>
      <c r="I1618" s="261" t="s">
        <v>3767</v>
      </c>
      <c r="M1618" s="261" t="s">
        <v>640</v>
      </c>
      <c r="N1618" s="261">
        <v>900</v>
      </c>
    </row>
    <row r="1619" spans="1:14">
      <c r="A1619" s="261">
        <v>121975</v>
      </c>
      <c r="B1619" s="261" t="s">
        <v>1905</v>
      </c>
      <c r="C1619" s="261" t="s">
        <v>132</v>
      </c>
      <c r="D1619" s="261" t="s">
        <v>396</v>
      </c>
      <c r="E1619" s="261" t="s">
        <v>664</v>
      </c>
      <c r="F1619" s="261">
        <v>35065</v>
      </c>
      <c r="G1619" s="261" t="s">
        <v>775</v>
      </c>
      <c r="H1619" s="261" t="s">
        <v>665</v>
      </c>
      <c r="I1619" s="261" t="s">
        <v>3767</v>
      </c>
      <c r="M1619" s="261" t="s">
        <v>653</v>
      </c>
      <c r="N1619" s="261">
        <v>900</v>
      </c>
    </row>
    <row r="1620" spans="1:14">
      <c r="A1620" s="261">
        <v>121980</v>
      </c>
      <c r="B1620" s="261" t="s">
        <v>1907</v>
      </c>
      <c r="C1620" s="261" t="s">
        <v>150</v>
      </c>
      <c r="D1620" s="261" t="s">
        <v>371</v>
      </c>
      <c r="E1620" s="261" t="s">
        <v>664</v>
      </c>
      <c r="F1620" s="261">
        <v>33789</v>
      </c>
      <c r="G1620" s="261" t="s">
        <v>710</v>
      </c>
      <c r="H1620" s="261" t="s">
        <v>665</v>
      </c>
      <c r="I1620" s="261" t="s">
        <v>3767</v>
      </c>
      <c r="M1620" s="261" t="s">
        <v>638</v>
      </c>
      <c r="N1620" s="261">
        <v>900</v>
      </c>
    </row>
    <row r="1621" spans="1:14">
      <c r="A1621" s="261">
        <v>121986</v>
      </c>
      <c r="B1621" s="261" t="s">
        <v>1910</v>
      </c>
      <c r="C1621" s="261" t="s">
        <v>170</v>
      </c>
      <c r="D1621" s="261" t="s">
        <v>1911</v>
      </c>
      <c r="E1621" s="261" t="s">
        <v>664</v>
      </c>
      <c r="F1621" s="261">
        <v>35823</v>
      </c>
      <c r="G1621" s="261" t="s">
        <v>768</v>
      </c>
      <c r="H1621" s="261" t="s">
        <v>665</v>
      </c>
      <c r="I1621" s="261" t="s">
        <v>3767</v>
      </c>
      <c r="M1621" s="261" t="s">
        <v>649</v>
      </c>
      <c r="N1621" s="261">
        <v>900</v>
      </c>
    </row>
    <row r="1622" spans="1:14">
      <c r="A1622" s="261">
        <v>121991</v>
      </c>
      <c r="B1622" s="261" t="s">
        <v>1914</v>
      </c>
      <c r="C1622" s="261" t="s">
        <v>86</v>
      </c>
      <c r="D1622" s="261" t="s">
        <v>1915</v>
      </c>
      <c r="E1622" s="261" t="s">
        <v>664</v>
      </c>
      <c r="F1622" s="261">
        <v>34900</v>
      </c>
      <c r="G1622" s="261" t="s">
        <v>3634</v>
      </c>
      <c r="H1622" s="261" t="s">
        <v>665</v>
      </c>
      <c r="I1622" s="261" t="s">
        <v>3767</v>
      </c>
      <c r="M1622" s="261" t="s">
        <v>640</v>
      </c>
      <c r="N1622" s="261">
        <v>900</v>
      </c>
    </row>
    <row r="1623" spans="1:14">
      <c r="A1623" s="261">
        <v>121992</v>
      </c>
      <c r="B1623" s="261" t="s">
        <v>1916</v>
      </c>
      <c r="C1623" s="261" t="s">
        <v>81</v>
      </c>
      <c r="D1623" s="261" t="s">
        <v>1917</v>
      </c>
      <c r="E1623" s="261" t="s">
        <v>663</v>
      </c>
      <c r="F1623" s="261">
        <v>32361</v>
      </c>
      <c r="G1623" s="261" t="s">
        <v>772</v>
      </c>
      <c r="H1623" s="261" t="s">
        <v>665</v>
      </c>
      <c r="I1623" s="261" t="s">
        <v>3767</v>
      </c>
      <c r="M1623" s="261" t="s">
        <v>650</v>
      </c>
      <c r="N1623" s="261">
        <v>900</v>
      </c>
    </row>
    <row r="1624" spans="1:14">
      <c r="A1624" s="261">
        <v>121994</v>
      </c>
      <c r="B1624" s="261" t="s">
        <v>1918</v>
      </c>
      <c r="C1624" s="261" t="s">
        <v>112</v>
      </c>
      <c r="D1624" s="261" t="s">
        <v>404</v>
      </c>
      <c r="E1624" s="261" t="s">
        <v>663</v>
      </c>
      <c r="F1624" s="261">
        <v>32953</v>
      </c>
      <c r="G1624" s="261" t="s">
        <v>638</v>
      </c>
      <c r="H1624" s="261" t="s">
        <v>665</v>
      </c>
      <c r="I1624" s="261" t="s">
        <v>3767</v>
      </c>
      <c r="M1624" s="261" t="s">
        <v>638</v>
      </c>
      <c r="N1624" s="261">
        <v>900</v>
      </c>
    </row>
    <row r="1625" spans="1:14">
      <c r="A1625" s="261">
        <v>121995</v>
      </c>
      <c r="B1625" s="261" t="s">
        <v>1919</v>
      </c>
      <c r="C1625" s="261" t="s">
        <v>1009</v>
      </c>
      <c r="D1625" s="261" t="s">
        <v>1920</v>
      </c>
      <c r="E1625" s="261" t="s">
        <v>664</v>
      </c>
      <c r="F1625" s="261">
        <v>34357</v>
      </c>
      <c r="G1625" s="261" t="s">
        <v>647</v>
      </c>
      <c r="H1625" s="261" t="s">
        <v>665</v>
      </c>
      <c r="I1625" s="261" t="s">
        <v>3767</v>
      </c>
      <c r="M1625" s="261" t="s">
        <v>653</v>
      </c>
      <c r="N1625" s="261">
        <v>900</v>
      </c>
    </row>
    <row r="1626" spans="1:14">
      <c r="A1626" s="261">
        <v>122000</v>
      </c>
      <c r="B1626" s="261" t="s">
        <v>1924</v>
      </c>
      <c r="C1626" s="261" t="s">
        <v>240</v>
      </c>
      <c r="D1626" s="261" t="s">
        <v>360</v>
      </c>
      <c r="E1626" s="261" t="s">
        <v>664</v>
      </c>
      <c r="F1626" s="261">
        <v>35435</v>
      </c>
      <c r="G1626" s="261" t="s">
        <v>788</v>
      </c>
      <c r="H1626" s="261" t="s">
        <v>665</v>
      </c>
      <c r="I1626" s="261" t="s">
        <v>3767</v>
      </c>
      <c r="M1626" s="261" t="s">
        <v>659</v>
      </c>
      <c r="N1626" s="261">
        <v>900</v>
      </c>
    </row>
    <row r="1627" spans="1:14">
      <c r="A1627" s="261">
        <v>122001</v>
      </c>
      <c r="B1627" s="261" t="s">
        <v>1925</v>
      </c>
      <c r="C1627" s="261" t="s">
        <v>84</v>
      </c>
      <c r="D1627" s="261" t="s">
        <v>366</v>
      </c>
      <c r="E1627" s="261" t="s">
        <v>664</v>
      </c>
      <c r="F1627" s="261">
        <v>33253</v>
      </c>
      <c r="G1627" s="261" t="s">
        <v>638</v>
      </c>
      <c r="H1627" s="261" t="s">
        <v>665</v>
      </c>
      <c r="I1627" s="261" t="s">
        <v>3767</v>
      </c>
      <c r="M1627" s="261" t="s">
        <v>638</v>
      </c>
      <c r="N1627" s="261">
        <v>900</v>
      </c>
    </row>
    <row r="1628" spans="1:14">
      <c r="A1628" s="261">
        <v>122003</v>
      </c>
      <c r="B1628" s="261" t="s">
        <v>1926</v>
      </c>
      <c r="C1628" s="261" t="s">
        <v>132</v>
      </c>
      <c r="D1628" s="261" t="s">
        <v>342</v>
      </c>
      <c r="E1628" s="261" t="s">
        <v>663</v>
      </c>
      <c r="F1628" s="261">
        <v>36008</v>
      </c>
      <c r="G1628" s="261" t="s">
        <v>3635</v>
      </c>
      <c r="H1628" s="261" t="s">
        <v>665</v>
      </c>
      <c r="I1628" s="261" t="s">
        <v>3767</v>
      </c>
      <c r="M1628" s="261" t="s">
        <v>659</v>
      </c>
      <c r="N1628" s="261">
        <v>900</v>
      </c>
    </row>
    <row r="1629" spans="1:14">
      <c r="A1629" s="261">
        <v>122007</v>
      </c>
      <c r="B1629" s="261" t="s">
        <v>1928</v>
      </c>
      <c r="C1629" s="261" t="s">
        <v>185</v>
      </c>
      <c r="D1629" s="261" t="s">
        <v>618</v>
      </c>
      <c r="E1629" s="261" t="s">
        <v>663</v>
      </c>
      <c r="F1629" s="261">
        <v>36106</v>
      </c>
      <c r="G1629" s="261" t="s">
        <v>693</v>
      </c>
      <c r="H1629" s="261" t="s">
        <v>665</v>
      </c>
      <c r="I1629" s="261" t="s">
        <v>3767</v>
      </c>
      <c r="M1629" s="261" t="s">
        <v>638</v>
      </c>
      <c r="N1629" s="261">
        <v>900</v>
      </c>
    </row>
    <row r="1630" spans="1:14">
      <c r="A1630" s="261">
        <v>122008</v>
      </c>
      <c r="B1630" s="261" t="s">
        <v>1929</v>
      </c>
      <c r="C1630" s="261" t="s">
        <v>84</v>
      </c>
      <c r="D1630" s="261" t="s">
        <v>388</v>
      </c>
      <c r="E1630" s="261" t="s">
        <v>663</v>
      </c>
      <c r="F1630" s="261">
        <v>31504</v>
      </c>
      <c r="G1630" s="261" t="s">
        <v>638</v>
      </c>
      <c r="H1630" s="261" t="s">
        <v>665</v>
      </c>
      <c r="I1630" s="261" t="s">
        <v>3767</v>
      </c>
      <c r="M1630" s="261" t="s">
        <v>638</v>
      </c>
      <c r="N1630" s="261">
        <v>900</v>
      </c>
    </row>
    <row r="1631" spans="1:14">
      <c r="A1631" s="261">
        <v>122009</v>
      </c>
      <c r="B1631" s="261" t="s">
        <v>1930</v>
      </c>
      <c r="C1631" s="261" t="s">
        <v>1931</v>
      </c>
      <c r="D1631" s="261" t="s">
        <v>445</v>
      </c>
      <c r="E1631" s="261" t="s">
        <v>663</v>
      </c>
      <c r="F1631" s="261">
        <v>35297</v>
      </c>
      <c r="G1631" s="261" t="s">
        <v>3636</v>
      </c>
      <c r="H1631" s="261" t="s">
        <v>665</v>
      </c>
      <c r="I1631" s="261" t="s">
        <v>3767</v>
      </c>
      <c r="M1631" s="261" t="s">
        <v>653</v>
      </c>
      <c r="N1631" s="261">
        <v>900</v>
      </c>
    </row>
    <row r="1632" spans="1:14">
      <c r="A1632" s="261">
        <v>122010</v>
      </c>
      <c r="B1632" s="261" t="s">
        <v>1932</v>
      </c>
      <c r="C1632" s="261" t="s">
        <v>132</v>
      </c>
      <c r="D1632" s="261" t="s">
        <v>568</v>
      </c>
      <c r="E1632" s="261" t="s">
        <v>664</v>
      </c>
      <c r="F1632" s="261">
        <v>34594</v>
      </c>
      <c r="G1632" s="261" t="s">
        <v>719</v>
      </c>
      <c r="H1632" s="261" t="s">
        <v>665</v>
      </c>
      <c r="I1632" s="261" t="s">
        <v>3767</v>
      </c>
      <c r="M1632" s="261" t="s">
        <v>638</v>
      </c>
      <c r="N1632" s="261">
        <v>900</v>
      </c>
    </row>
    <row r="1633" spans="1:14">
      <c r="A1633" s="261">
        <v>122016</v>
      </c>
      <c r="B1633" s="261" t="s">
        <v>1936</v>
      </c>
      <c r="C1633" s="261" t="s">
        <v>80</v>
      </c>
      <c r="D1633" s="261" t="s">
        <v>1937</v>
      </c>
      <c r="E1633" s="261" t="s">
        <v>664</v>
      </c>
      <c r="F1633" s="261">
        <v>35665</v>
      </c>
      <c r="G1633" s="261" t="s">
        <v>3638</v>
      </c>
      <c r="H1633" s="261" t="s">
        <v>665</v>
      </c>
      <c r="I1633" s="261" t="s">
        <v>3767</v>
      </c>
      <c r="M1633" s="261" t="s">
        <v>640</v>
      </c>
      <c r="N1633" s="261">
        <v>900</v>
      </c>
    </row>
    <row r="1634" spans="1:14">
      <c r="A1634" s="261">
        <v>122019</v>
      </c>
      <c r="B1634" s="261" t="s">
        <v>1938</v>
      </c>
      <c r="C1634" s="261" t="s">
        <v>112</v>
      </c>
      <c r="D1634" s="261" t="s">
        <v>1320</v>
      </c>
      <c r="E1634" s="261" t="s">
        <v>664</v>
      </c>
      <c r="F1634" s="261">
        <v>30677</v>
      </c>
      <c r="G1634" s="261" t="s">
        <v>638</v>
      </c>
      <c r="H1634" s="261" t="s">
        <v>665</v>
      </c>
      <c r="I1634" s="261" t="s">
        <v>3767</v>
      </c>
      <c r="M1634" s="261" t="s">
        <v>640</v>
      </c>
      <c r="N1634" s="261">
        <v>900</v>
      </c>
    </row>
    <row r="1635" spans="1:14">
      <c r="A1635" s="261">
        <v>122023</v>
      </c>
      <c r="B1635" s="261" t="s">
        <v>1941</v>
      </c>
      <c r="C1635" s="261" t="s">
        <v>142</v>
      </c>
      <c r="D1635" s="261" t="s">
        <v>1942</v>
      </c>
      <c r="E1635" s="261" t="s">
        <v>664</v>
      </c>
      <c r="F1635" s="261">
        <v>34364</v>
      </c>
      <c r="G1635" s="261" t="s">
        <v>3639</v>
      </c>
      <c r="H1635" s="261" t="s">
        <v>665</v>
      </c>
      <c r="I1635" s="261" t="s">
        <v>3767</v>
      </c>
      <c r="M1635" s="261" t="s">
        <v>659</v>
      </c>
      <c r="N1635" s="261">
        <v>900</v>
      </c>
    </row>
    <row r="1636" spans="1:14">
      <c r="A1636" s="261">
        <v>122024</v>
      </c>
      <c r="B1636" s="261" t="s">
        <v>1943</v>
      </c>
      <c r="C1636" s="261" t="s">
        <v>263</v>
      </c>
      <c r="D1636" s="261" t="s">
        <v>423</v>
      </c>
      <c r="E1636" s="261" t="s">
        <v>664</v>
      </c>
      <c r="F1636" s="261">
        <v>33527</v>
      </c>
      <c r="G1636" s="261" t="s">
        <v>638</v>
      </c>
      <c r="H1636" s="261" t="s">
        <v>665</v>
      </c>
      <c r="I1636" s="261" t="s">
        <v>3767</v>
      </c>
      <c r="M1636" s="261" t="s">
        <v>658</v>
      </c>
      <c r="N1636" s="261">
        <v>900</v>
      </c>
    </row>
    <row r="1637" spans="1:14">
      <c r="A1637" s="261">
        <v>122025</v>
      </c>
      <c r="B1637" s="261" t="s">
        <v>1944</v>
      </c>
      <c r="C1637" s="261" t="s">
        <v>199</v>
      </c>
      <c r="D1637" s="261" t="s">
        <v>269</v>
      </c>
      <c r="E1637" s="261" t="s">
        <v>664</v>
      </c>
      <c r="F1637" s="261">
        <v>36170</v>
      </c>
      <c r="G1637" s="261" t="s">
        <v>790</v>
      </c>
      <c r="H1637" s="261" t="s">
        <v>665</v>
      </c>
      <c r="I1637" s="261" t="s">
        <v>3767</v>
      </c>
      <c r="M1637" s="261" t="s">
        <v>659</v>
      </c>
      <c r="N1637" s="261">
        <v>900</v>
      </c>
    </row>
    <row r="1638" spans="1:14">
      <c r="A1638" s="261">
        <v>122026</v>
      </c>
      <c r="B1638" s="261" t="s">
        <v>1945</v>
      </c>
      <c r="C1638" s="261" t="s">
        <v>82</v>
      </c>
      <c r="D1638" s="261" t="s">
        <v>455</v>
      </c>
      <c r="E1638" s="261" t="s">
        <v>664</v>
      </c>
      <c r="F1638" s="261">
        <v>32518</v>
      </c>
      <c r="G1638" s="261" t="s">
        <v>3554</v>
      </c>
      <c r="H1638" s="261" t="s">
        <v>665</v>
      </c>
      <c r="I1638" s="261" t="s">
        <v>3767</v>
      </c>
      <c r="M1638" s="261" t="s">
        <v>640</v>
      </c>
      <c r="N1638" s="261">
        <v>900</v>
      </c>
    </row>
    <row r="1639" spans="1:14">
      <c r="A1639" s="261">
        <v>122031</v>
      </c>
      <c r="B1639" s="261" t="s">
        <v>1948</v>
      </c>
      <c r="C1639" s="261" t="s">
        <v>212</v>
      </c>
      <c r="D1639" s="261" t="s">
        <v>996</v>
      </c>
      <c r="E1639" s="261" t="s">
        <v>664</v>
      </c>
      <c r="F1639" s="261">
        <v>34759</v>
      </c>
      <c r="G1639" s="261" t="s">
        <v>638</v>
      </c>
      <c r="H1639" s="261" t="s">
        <v>665</v>
      </c>
      <c r="I1639" s="261" t="s">
        <v>3767</v>
      </c>
      <c r="M1639" s="261" t="s">
        <v>638</v>
      </c>
      <c r="N1639" s="261">
        <v>900</v>
      </c>
    </row>
    <row r="1640" spans="1:14">
      <c r="A1640" s="261">
        <v>122033</v>
      </c>
      <c r="B1640" s="261" t="s">
        <v>1148</v>
      </c>
      <c r="C1640" s="261" t="s">
        <v>84</v>
      </c>
      <c r="D1640" s="261" t="s">
        <v>1949</v>
      </c>
      <c r="E1640" s="261" t="s">
        <v>664</v>
      </c>
      <c r="F1640" s="261">
        <v>35278</v>
      </c>
      <c r="G1640" s="261" t="s">
        <v>758</v>
      </c>
      <c r="H1640" s="261" t="s">
        <v>665</v>
      </c>
      <c r="I1640" s="261" t="s">
        <v>3767</v>
      </c>
      <c r="M1640" s="261" t="s">
        <v>640</v>
      </c>
      <c r="N1640" s="261">
        <v>900</v>
      </c>
    </row>
    <row r="1641" spans="1:14">
      <c r="A1641" s="261">
        <v>122038</v>
      </c>
      <c r="B1641" s="261" t="s">
        <v>1952</v>
      </c>
      <c r="C1641" s="261" t="s">
        <v>1077</v>
      </c>
      <c r="D1641" s="261" t="s">
        <v>521</v>
      </c>
      <c r="E1641" s="261" t="s">
        <v>663</v>
      </c>
      <c r="F1641" s="261">
        <v>33348</v>
      </c>
      <c r="G1641" s="261" t="s">
        <v>693</v>
      </c>
      <c r="H1641" s="261" t="s">
        <v>665</v>
      </c>
      <c r="I1641" s="261" t="s">
        <v>3767</v>
      </c>
      <c r="M1641" s="261" t="s">
        <v>658</v>
      </c>
      <c r="N1641" s="261">
        <v>900</v>
      </c>
    </row>
    <row r="1642" spans="1:14">
      <c r="A1642" s="261">
        <v>122039</v>
      </c>
      <c r="B1642" s="261" t="s">
        <v>1953</v>
      </c>
      <c r="C1642" s="261" t="s">
        <v>118</v>
      </c>
      <c r="D1642" s="261" t="s">
        <v>1954</v>
      </c>
      <c r="E1642" s="261" t="s">
        <v>663</v>
      </c>
      <c r="F1642" s="261">
        <v>31702</v>
      </c>
      <c r="G1642" s="261" t="s">
        <v>638</v>
      </c>
      <c r="H1642" s="261" t="s">
        <v>665</v>
      </c>
      <c r="I1642" s="261" t="s">
        <v>3767</v>
      </c>
      <c r="M1642" s="261" t="s">
        <v>652</v>
      </c>
      <c r="N1642" s="261">
        <v>900</v>
      </c>
    </row>
    <row r="1643" spans="1:14">
      <c r="A1643" s="261">
        <v>122040</v>
      </c>
      <c r="B1643" s="261" t="s">
        <v>1955</v>
      </c>
      <c r="C1643" s="261" t="s">
        <v>268</v>
      </c>
      <c r="D1643" s="261" t="s">
        <v>1413</v>
      </c>
      <c r="E1643" s="261" t="s">
        <v>663</v>
      </c>
      <c r="F1643" s="261">
        <v>36161</v>
      </c>
      <c r="G1643" s="261" t="s">
        <v>3625</v>
      </c>
      <c r="H1643" s="261" t="s">
        <v>665</v>
      </c>
      <c r="I1643" s="261" t="s">
        <v>3767</v>
      </c>
      <c r="M1643" s="261" t="s">
        <v>649</v>
      </c>
      <c r="N1643" s="261">
        <v>900</v>
      </c>
    </row>
    <row r="1644" spans="1:14">
      <c r="A1644" s="261">
        <v>122041</v>
      </c>
      <c r="B1644" s="261" t="s">
        <v>1956</v>
      </c>
      <c r="C1644" s="261" t="s">
        <v>1957</v>
      </c>
      <c r="D1644" s="261" t="s">
        <v>460</v>
      </c>
      <c r="E1644" s="261" t="s">
        <v>663</v>
      </c>
      <c r="F1644" s="261">
        <v>35808</v>
      </c>
      <c r="G1644" s="261" t="s">
        <v>661</v>
      </c>
      <c r="H1644" s="261" t="s">
        <v>665</v>
      </c>
      <c r="I1644" s="261" t="s">
        <v>3767</v>
      </c>
      <c r="M1644" s="261" t="s">
        <v>661</v>
      </c>
      <c r="N1644" s="261">
        <v>900</v>
      </c>
    </row>
    <row r="1645" spans="1:14">
      <c r="A1645" s="261">
        <v>122043</v>
      </c>
      <c r="B1645" s="261" t="s">
        <v>1958</v>
      </c>
      <c r="C1645" s="261" t="s">
        <v>84</v>
      </c>
      <c r="D1645" s="261" t="s">
        <v>1959</v>
      </c>
      <c r="E1645" s="261" t="s">
        <v>663</v>
      </c>
      <c r="F1645" s="261">
        <v>35796</v>
      </c>
      <c r="G1645" s="261" t="s">
        <v>661</v>
      </c>
      <c r="H1645" s="261" t="s">
        <v>665</v>
      </c>
      <c r="I1645" s="261" t="s">
        <v>3767</v>
      </c>
      <c r="M1645" s="261" t="s">
        <v>661</v>
      </c>
      <c r="N1645" s="261">
        <v>900</v>
      </c>
    </row>
    <row r="1646" spans="1:14">
      <c r="A1646" s="261">
        <v>122044</v>
      </c>
      <c r="B1646" s="261" t="s">
        <v>1960</v>
      </c>
      <c r="C1646" s="261" t="s">
        <v>124</v>
      </c>
      <c r="D1646" s="261" t="s">
        <v>1961</v>
      </c>
      <c r="E1646" s="261" t="s">
        <v>663</v>
      </c>
      <c r="F1646" s="261">
        <v>33810</v>
      </c>
      <c r="G1646" s="261" t="s">
        <v>693</v>
      </c>
      <c r="H1646" s="261" t="s">
        <v>665</v>
      </c>
      <c r="I1646" s="261" t="s">
        <v>3767</v>
      </c>
      <c r="M1646" s="261" t="s">
        <v>650</v>
      </c>
      <c r="N1646" s="261">
        <v>900</v>
      </c>
    </row>
    <row r="1647" spans="1:14">
      <c r="A1647" s="261">
        <v>122045</v>
      </c>
      <c r="B1647" s="261" t="s">
        <v>1962</v>
      </c>
      <c r="C1647" s="261" t="s">
        <v>85</v>
      </c>
      <c r="D1647" s="261" t="s">
        <v>402</v>
      </c>
      <c r="E1647" s="261" t="s">
        <v>663</v>
      </c>
      <c r="F1647" s="261">
        <v>33061</v>
      </c>
      <c r="G1647" s="261" t="s">
        <v>3640</v>
      </c>
      <c r="H1647" s="261" t="s">
        <v>665</v>
      </c>
      <c r="I1647" s="261" t="s">
        <v>3767</v>
      </c>
      <c r="M1647" s="261" t="s">
        <v>649</v>
      </c>
      <c r="N1647" s="261">
        <v>900</v>
      </c>
    </row>
    <row r="1648" spans="1:14">
      <c r="A1648" s="261">
        <v>122050</v>
      </c>
      <c r="B1648" s="261" t="s">
        <v>1965</v>
      </c>
      <c r="C1648" s="261" t="s">
        <v>174</v>
      </c>
      <c r="D1648" s="261" t="s">
        <v>422</v>
      </c>
      <c r="E1648" s="261" t="s">
        <v>663</v>
      </c>
      <c r="F1648" s="261">
        <v>33386</v>
      </c>
      <c r="G1648" s="261" t="s">
        <v>774</v>
      </c>
      <c r="H1648" s="261" t="s">
        <v>665</v>
      </c>
      <c r="I1648" s="261" t="s">
        <v>3767</v>
      </c>
      <c r="M1648" s="261" t="s">
        <v>650</v>
      </c>
      <c r="N1648" s="261">
        <v>900</v>
      </c>
    </row>
    <row r="1649" spans="1:14">
      <c r="A1649" s="261">
        <v>122051</v>
      </c>
      <c r="B1649" s="261" t="s">
        <v>1966</v>
      </c>
      <c r="C1649" s="261" t="s">
        <v>132</v>
      </c>
      <c r="D1649" s="261" t="s">
        <v>379</v>
      </c>
      <c r="E1649" s="261" t="s">
        <v>663</v>
      </c>
      <c r="F1649" s="261">
        <v>36033</v>
      </c>
      <c r="G1649" s="261" t="s">
        <v>802</v>
      </c>
      <c r="H1649" s="261" t="s">
        <v>665</v>
      </c>
      <c r="I1649" s="261" t="s">
        <v>3767</v>
      </c>
      <c r="M1649" s="261" t="s">
        <v>658</v>
      </c>
      <c r="N1649" s="261">
        <v>900</v>
      </c>
    </row>
    <row r="1650" spans="1:14">
      <c r="A1650" s="261">
        <v>122052</v>
      </c>
      <c r="B1650" s="261" t="s">
        <v>1967</v>
      </c>
      <c r="C1650" s="261" t="s">
        <v>954</v>
      </c>
      <c r="D1650" s="261" t="s">
        <v>301</v>
      </c>
      <c r="E1650" s="261" t="s">
        <v>663</v>
      </c>
      <c r="F1650" s="261">
        <v>35886</v>
      </c>
      <c r="G1650" s="261" t="s">
        <v>208</v>
      </c>
      <c r="H1650" s="261" t="s">
        <v>665</v>
      </c>
      <c r="I1650" s="261" t="s">
        <v>3767</v>
      </c>
      <c r="M1650" s="261" t="s">
        <v>659</v>
      </c>
      <c r="N1650" s="261">
        <v>900</v>
      </c>
    </row>
    <row r="1651" spans="1:14">
      <c r="A1651" s="261">
        <v>122053</v>
      </c>
      <c r="B1651" s="261" t="s">
        <v>948</v>
      </c>
      <c r="C1651" s="261" t="s">
        <v>197</v>
      </c>
      <c r="D1651" s="261" t="s">
        <v>443</v>
      </c>
      <c r="E1651" s="261" t="s">
        <v>663</v>
      </c>
      <c r="F1651" s="261">
        <v>33970</v>
      </c>
      <c r="G1651" s="261" t="s">
        <v>795</v>
      </c>
      <c r="H1651" s="261" t="s">
        <v>665</v>
      </c>
      <c r="I1651" s="261" t="s">
        <v>3767</v>
      </c>
      <c r="M1651" s="261" t="s">
        <v>659</v>
      </c>
      <c r="N1651" s="261">
        <v>900</v>
      </c>
    </row>
    <row r="1652" spans="1:14">
      <c r="A1652" s="261">
        <v>122055</v>
      </c>
      <c r="B1652" s="261" t="s">
        <v>1968</v>
      </c>
      <c r="C1652" s="261" t="s">
        <v>98</v>
      </c>
      <c r="D1652" s="261" t="s">
        <v>469</v>
      </c>
      <c r="E1652" s="261" t="s">
        <v>663</v>
      </c>
      <c r="F1652" s="261">
        <v>35964</v>
      </c>
      <c r="G1652" s="261" t="s">
        <v>638</v>
      </c>
      <c r="H1652" s="261" t="s">
        <v>665</v>
      </c>
      <c r="I1652" s="261" t="s">
        <v>3767</v>
      </c>
      <c r="M1652" s="261" t="s">
        <v>640</v>
      </c>
      <c r="N1652" s="261">
        <v>900</v>
      </c>
    </row>
    <row r="1653" spans="1:14">
      <c r="A1653" s="261">
        <v>122058</v>
      </c>
      <c r="B1653" s="261" t="s">
        <v>1969</v>
      </c>
      <c r="C1653" s="261" t="s">
        <v>112</v>
      </c>
      <c r="D1653" s="261" t="s">
        <v>431</v>
      </c>
      <c r="E1653" s="261" t="s">
        <v>664</v>
      </c>
      <c r="F1653" s="261">
        <v>34976</v>
      </c>
      <c r="G1653" s="261" t="s">
        <v>638</v>
      </c>
      <c r="H1653" s="261" t="s">
        <v>665</v>
      </c>
      <c r="I1653" s="261" t="s">
        <v>3767</v>
      </c>
      <c r="M1653" s="261" t="s">
        <v>649</v>
      </c>
      <c r="N1653" s="261">
        <v>900</v>
      </c>
    </row>
    <row r="1654" spans="1:14">
      <c r="A1654" s="261">
        <v>122067</v>
      </c>
      <c r="B1654" s="261" t="s">
        <v>1974</v>
      </c>
      <c r="C1654" s="261" t="s">
        <v>132</v>
      </c>
      <c r="D1654" s="261" t="s">
        <v>447</v>
      </c>
      <c r="E1654" s="261" t="s">
        <v>664</v>
      </c>
      <c r="F1654" s="261">
        <v>35796</v>
      </c>
      <c r="G1654" s="261" t="s">
        <v>693</v>
      </c>
      <c r="H1654" s="261" t="s">
        <v>665</v>
      </c>
      <c r="I1654" s="261" t="s">
        <v>3767</v>
      </c>
      <c r="M1654" s="261" t="s">
        <v>659</v>
      </c>
      <c r="N1654" s="261">
        <v>900</v>
      </c>
    </row>
    <row r="1655" spans="1:14">
      <c r="A1655" s="261">
        <v>122068</v>
      </c>
      <c r="B1655" s="261" t="s">
        <v>1975</v>
      </c>
      <c r="C1655" s="261" t="s">
        <v>1976</v>
      </c>
      <c r="D1655" s="261" t="s">
        <v>409</v>
      </c>
      <c r="E1655" s="261" t="s">
        <v>664</v>
      </c>
      <c r="F1655" s="261">
        <v>35003</v>
      </c>
      <c r="G1655" s="261" t="s">
        <v>657</v>
      </c>
      <c r="H1655" s="261" t="s">
        <v>665</v>
      </c>
      <c r="I1655" s="261" t="s">
        <v>3767</v>
      </c>
      <c r="M1655" s="261" t="s">
        <v>657</v>
      </c>
      <c r="N1655" s="261">
        <v>900</v>
      </c>
    </row>
    <row r="1656" spans="1:14">
      <c r="A1656" s="261">
        <v>122069</v>
      </c>
      <c r="B1656" s="261" t="s">
        <v>1977</v>
      </c>
      <c r="C1656" s="261" t="s">
        <v>1176</v>
      </c>
      <c r="D1656" s="261" t="s">
        <v>355</v>
      </c>
      <c r="E1656" s="261" t="s">
        <v>664</v>
      </c>
      <c r="F1656" s="261">
        <v>34496</v>
      </c>
      <c r="G1656" s="261" t="s">
        <v>693</v>
      </c>
      <c r="H1656" s="261" t="s">
        <v>665</v>
      </c>
      <c r="I1656" s="261" t="s">
        <v>3767</v>
      </c>
      <c r="M1656" s="261" t="s">
        <v>638</v>
      </c>
      <c r="N1656" s="261">
        <v>900</v>
      </c>
    </row>
    <row r="1657" spans="1:14">
      <c r="A1657" s="261">
        <v>122073</v>
      </c>
      <c r="B1657" s="261" t="s">
        <v>1979</v>
      </c>
      <c r="C1657" s="261" t="s">
        <v>183</v>
      </c>
      <c r="D1657" s="261" t="s">
        <v>396</v>
      </c>
      <c r="E1657" s="261" t="s">
        <v>663</v>
      </c>
      <c r="F1657" s="261">
        <v>36161</v>
      </c>
      <c r="G1657" s="261" t="s">
        <v>638</v>
      </c>
      <c r="H1657" s="261" t="s">
        <v>665</v>
      </c>
      <c r="I1657" s="261" t="s">
        <v>3767</v>
      </c>
      <c r="M1657" s="261" t="s">
        <v>638</v>
      </c>
      <c r="N1657" s="261">
        <v>900</v>
      </c>
    </row>
    <row r="1658" spans="1:14">
      <c r="A1658" s="261">
        <v>122077</v>
      </c>
      <c r="B1658" s="261" t="s">
        <v>1981</v>
      </c>
      <c r="C1658" s="261" t="s">
        <v>84</v>
      </c>
      <c r="D1658" s="261" t="s">
        <v>398</v>
      </c>
      <c r="E1658" s="261" t="s">
        <v>663</v>
      </c>
      <c r="F1658" s="261">
        <v>34551</v>
      </c>
      <c r="G1658" s="261" t="s">
        <v>778</v>
      </c>
      <c r="H1658" s="261" t="s">
        <v>665</v>
      </c>
      <c r="I1658" s="261" t="s">
        <v>3767</v>
      </c>
      <c r="M1658" s="261" t="s">
        <v>660</v>
      </c>
      <c r="N1658" s="261">
        <v>900</v>
      </c>
    </row>
    <row r="1659" spans="1:14">
      <c r="A1659" s="261">
        <v>122081</v>
      </c>
      <c r="B1659" s="261" t="s">
        <v>1982</v>
      </c>
      <c r="C1659" s="261" t="s">
        <v>1983</v>
      </c>
      <c r="D1659" s="261" t="s">
        <v>476</v>
      </c>
      <c r="E1659" s="261" t="s">
        <v>664</v>
      </c>
      <c r="F1659" s="261">
        <v>34700</v>
      </c>
      <c r="G1659" s="261" t="s">
        <v>638</v>
      </c>
      <c r="H1659" s="261" t="s">
        <v>3576</v>
      </c>
      <c r="I1659" s="261" t="s">
        <v>3767</v>
      </c>
      <c r="M1659" s="261" t="s">
        <v>612</v>
      </c>
      <c r="N1659" s="261">
        <v>900</v>
      </c>
    </row>
    <row r="1660" spans="1:14">
      <c r="A1660" s="261">
        <v>122082</v>
      </c>
      <c r="B1660" s="261" t="s">
        <v>1984</v>
      </c>
      <c r="C1660" s="261" t="s">
        <v>173</v>
      </c>
      <c r="D1660" s="261" t="s">
        <v>369</v>
      </c>
      <c r="E1660" s="261" t="s">
        <v>664</v>
      </c>
      <c r="F1660" s="261">
        <v>34596</v>
      </c>
      <c r="G1660" s="261" t="s">
        <v>638</v>
      </c>
      <c r="H1660" s="261" t="s">
        <v>665</v>
      </c>
      <c r="I1660" s="261" t="s">
        <v>3767</v>
      </c>
      <c r="M1660" s="261" t="s">
        <v>640</v>
      </c>
      <c r="N1660" s="261">
        <v>900</v>
      </c>
    </row>
    <row r="1661" spans="1:14">
      <c r="A1661" s="261">
        <v>122088</v>
      </c>
      <c r="B1661" s="261" t="s">
        <v>1987</v>
      </c>
      <c r="C1661" s="261" t="s">
        <v>131</v>
      </c>
      <c r="D1661" s="261" t="s">
        <v>371</v>
      </c>
      <c r="E1661" s="261" t="s">
        <v>664</v>
      </c>
      <c r="F1661" s="261">
        <v>33841</v>
      </c>
      <c r="G1661" s="261" t="s">
        <v>709</v>
      </c>
      <c r="H1661" s="261" t="s">
        <v>665</v>
      </c>
      <c r="I1661" s="261" t="s">
        <v>3767</v>
      </c>
      <c r="M1661" s="261" t="s">
        <v>640</v>
      </c>
      <c r="N1661" s="261">
        <v>900</v>
      </c>
    </row>
    <row r="1662" spans="1:14">
      <c r="A1662" s="261">
        <v>122094</v>
      </c>
      <c r="B1662" s="261" t="s">
        <v>1991</v>
      </c>
      <c r="C1662" s="261" t="s">
        <v>121</v>
      </c>
      <c r="D1662" s="261" t="s">
        <v>432</v>
      </c>
      <c r="E1662" s="261" t="s">
        <v>664</v>
      </c>
      <c r="F1662" s="261">
        <v>34820</v>
      </c>
      <c r="G1662" s="261" t="s">
        <v>638</v>
      </c>
      <c r="H1662" s="261" t="s">
        <v>665</v>
      </c>
      <c r="I1662" s="261" t="s">
        <v>3767</v>
      </c>
      <c r="M1662" s="261" t="s">
        <v>638</v>
      </c>
      <c r="N1662" s="261">
        <v>900</v>
      </c>
    </row>
    <row r="1663" spans="1:14">
      <c r="A1663" s="261">
        <v>122095</v>
      </c>
      <c r="B1663" s="261" t="s">
        <v>1992</v>
      </c>
      <c r="C1663" s="261" t="s">
        <v>82</v>
      </c>
      <c r="D1663" s="261" t="s">
        <v>516</v>
      </c>
      <c r="E1663" s="261" t="s">
        <v>664</v>
      </c>
      <c r="F1663" s="261">
        <v>34001</v>
      </c>
      <c r="G1663" s="261" t="s">
        <v>638</v>
      </c>
      <c r="H1663" s="261" t="s">
        <v>665</v>
      </c>
      <c r="I1663" s="261" t="s">
        <v>3767</v>
      </c>
      <c r="M1663" s="261" t="s">
        <v>638</v>
      </c>
      <c r="N1663" s="261">
        <v>900</v>
      </c>
    </row>
    <row r="1664" spans="1:14">
      <c r="A1664" s="261">
        <v>122098</v>
      </c>
      <c r="B1664" s="261" t="s">
        <v>1993</v>
      </c>
      <c r="C1664" s="261" t="s">
        <v>236</v>
      </c>
      <c r="D1664" s="261" t="s">
        <v>341</v>
      </c>
      <c r="E1664" s="261" t="s">
        <v>664</v>
      </c>
      <c r="F1664" s="261">
        <v>31996</v>
      </c>
      <c r="G1664" s="261" t="s">
        <v>709</v>
      </c>
      <c r="H1664" s="261" t="s">
        <v>665</v>
      </c>
      <c r="I1664" s="261" t="s">
        <v>3767</v>
      </c>
      <c r="M1664" s="261" t="s">
        <v>640</v>
      </c>
      <c r="N1664" s="261">
        <v>900</v>
      </c>
    </row>
    <row r="1665" spans="1:14">
      <c r="A1665" s="261">
        <v>122103</v>
      </c>
      <c r="B1665" s="261" t="s">
        <v>1996</v>
      </c>
      <c r="C1665" s="261" t="s">
        <v>219</v>
      </c>
      <c r="D1665" s="261" t="s">
        <v>463</v>
      </c>
      <c r="E1665" s="261" t="s">
        <v>663</v>
      </c>
      <c r="F1665" s="261">
        <v>35077</v>
      </c>
      <c r="G1665" s="261" t="s">
        <v>3594</v>
      </c>
      <c r="H1665" s="261" t="s">
        <v>665</v>
      </c>
      <c r="I1665" s="261" t="s">
        <v>3767</v>
      </c>
      <c r="M1665" s="261" t="s">
        <v>659</v>
      </c>
      <c r="N1665" s="261">
        <v>900</v>
      </c>
    </row>
    <row r="1666" spans="1:14">
      <c r="A1666" s="261">
        <v>122104</v>
      </c>
      <c r="B1666" s="261" t="s">
        <v>1997</v>
      </c>
      <c r="C1666" s="261" t="s">
        <v>131</v>
      </c>
      <c r="D1666" s="261" t="s">
        <v>967</v>
      </c>
      <c r="E1666" s="261" t="s">
        <v>664</v>
      </c>
      <c r="F1666" s="261">
        <v>33604</v>
      </c>
      <c r="G1666" s="261" t="s">
        <v>638</v>
      </c>
      <c r="H1666" s="261" t="s">
        <v>665</v>
      </c>
      <c r="I1666" s="261" t="s">
        <v>3767</v>
      </c>
      <c r="M1666" s="261" t="s">
        <v>638</v>
      </c>
      <c r="N1666" s="261">
        <v>900</v>
      </c>
    </row>
    <row r="1667" spans="1:14">
      <c r="A1667" s="261">
        <v>122107</v>
      </c>
      <c r="B1667" s="261" t="s">
        <v>1998</v>
      </c>
      <c r="C1667" s="261" t="s">
        <v>78</v>
      </c>
      <c r="D1667" s="261" t="s">
        <v>473</v>
      </c>
      <c r="E1667" s="261" t="s">
        <v>664</v>
      </c>
      <c r="F1667" s="261">
        <v>34137</v>
      </c>
      <c r="G1667" s="261" t="s">
        <v>640</v>
      </c>
      <c r="H1667" s="261" t="s">
        <v>665</v>
      </c>
      <c r="I1667" s="261" t="s">
        <v>3767</v>
      </c>
      <c r="M1667" s="261" t="s">
        <v>640</v>
      </c>
      <c r="N1667" s="261">
        <v>900</v>
      </c>
    </row>
    <row r="1668" spans="1:14">
      <c r="A1668" s="261">
        <v>122114</v>
      </c>
      <c r="B1668" s="261" t="s">
        <v>2004</v>
      </c>
      <c r="C1668" s="261" t="s">
        <v>84</v>
      </c>
      <c r="D1668" s="261" t="s">
        <v>344</v>
      </c>
      <c r="E1668" s="261" t="s">
        <v>663</v>
      </c>
      <c r="F1668" s="261">
        <v>29509</v>
      </c>
      <c r="G1668" s="261" t="s">
        <v>3552</v>
      </c>
      <c r="H1668" s="261" t="s">
        <v>665</v>
      </c>
      <c r="I1668" s="261" t="s">
        <v>3767</v>
      </c>
      <c r="M1668" s="261" t="s">
        <v>640</v>
      </c>
      <c r="N1668" s="261">
        <v>900</v>
      </c>
    </row>
    <row r="1669" spans="1:14">
      <c r="A1669" s="261">
        <v>122117</v>
      </c>
      <c r="B1669" s="261" t="s">
        <v>2006</v>
      </c>
      <c r="C1669" s="261" t="s">
        <v>2007</v>
      </c>
      <c r="D1669" s="261" t="s">
        <v>355</v>
      </c>
      <c r="E1669" s="261" t="s">
        <v>664</v>
      </c>
      <c r="F1669" s="261">
        <v>36161</v>
      </c>
      <c r="G1669" s="261" t="s">
        <v>3647</v>
      </c>
      <c r="H1669" s="261" t="s">
        <v>665</v>
      </c>
      <c r="I1669" s="261" t="s">
        <v>3767</v>
      </c>
      <c r="M1669" s="261" t="s">
        <v>658</v>
      </c>
      <c r="N1669" s="261">
        <v>900</v>
      </c>
    </row>
    <row r="1670" spans="1:14">
      <c r="A1670" s="261">
        <v>122121</v>
      </c>
      <c r="B1670" s="261" t="s">
        <v>2009</v>
      </c>
      <c r="C1670" s="261" t="s">
        <v>1024</v>
      </c>
      <c r="D1670" s="261" t="s">
        <v>519</v>
      </c>
      <c r="E1670" s="261" t="s">
        <v>664</v>
      </c>
      <c r="F1670" s="261">
        <v>34335</v>
      </c>
      <c r="G1670" s="261" t="s">
        <v>638</v>
      </c>
      <c r="H1670" s="261" t="s">
        <v>665</v>
      </c>
      <c r="I1670" s="261" t="s">
        <v>3767</v>
      </c>
      <c r="M1670" s="261" t="s">
        <v>647</v>
      </c>
      <c r="N1670" s="261">
        <v>900</v>
      </c>
    </row>
    <row r="1671" spans="1:14">
      <c r="A1671" s="261">
        <v>122123</v>
      </c>
      <c r="B1671" s="261" t="s">
        <v>2011</v>
      </c>
      <c r="C1671" s="261" t="s">
        <v>2012</v>
      </c>
      <c r="D1671" s="261" t="s">
        <v>512</v>
      </c>
      <c r="E1671" s="261" t="s">
        <v>664</v>
      </c>
      <c r="F1671" s="261">
        <v>33263</v>
      </c>
      <c r="G1671" s="261" t="s">
        <v>728</v>
      </c>
      <c r="H1671" s="261" t="s">
        <v>665</v>
      </c>
      <c r="I1671" s="261" t="s">
        <v>3767</v>
      </c>
      <c r="M1671" s="261" t="s">
        <v>647</v>
      </c>
      <c r="N1671" s="261">
        <v>900</v>
      </c>
    </row>
    <row r="1672" spans="1:14">
      <c r="A1672" s="261">
        <v>122124</v>
      </c>
      <c r="B1672" s="261" t="s">
        <v>2013</v>
      </c>
      <c r="C1672" s="261" t="s">
        <v>84</v>
      </c>
      <c r="D1672" s="261" t="s">
        <v>2014</v>
      </c>
      <c r="E1672" s="261" t="s">
        <v>664</v>
      </c>
      <c r="F1672" s="261">
        <v>35826</v>
      </c>
      <c r="G1672" s="261" t="s">
        <v>3649</v>
      </c>
      <c r="H1672" s="261" t="s">
        <v>665</v>
      </c>
      <c r="I1672" s="261" t="s">
        <v>3767</v>
      </c>
      <c r="M1672" s="261" t="s">
        <v>653</v>
      </c>
      <c r="N1672" s="261">
        <v>900</v>
      </c>
    </row>
    <row r="1673" spans="1:14">
      <c r="A1673" s="261">
        <v>122125</v>
      </c>
      <c r="B1673" s="261" t="s">
        <v>2015</v>
      </c>
      <c r="C1673" s="261" t="s">
        <v>262</v>
      </c>
      <c r="D1673" s="261" t="s">
        <v>488</v>
      </c>
      <c r="E1673" s="261" t="s">
        <v>664</v>
      </c>
      <c r="F1673" s="261">
        <v>35295</v>
      </c>
      <c r="G1673" s="261" t="s">
        <v>693</v>
      </c>
      <c r="H1673" s="261" t="s">
        <v>665</v>
      </c>
      <c r="I1673" s="261" t="s">
        <v>3767</v>
      </c>
      <c r="M1673" s="261" t="s">
        <v>640</v>
      </c>
      <c r="N1673" s="261">
        <v>900</v>
      </c>
    </row>
    <row r="1674" spans="1:14">
      <c r="A1674" s="261">
        <v>122138</v>
      </c>
      <c r="B1674" s="261" t="s">
        <v>2021</v>
      </c>
      <c r="C1674" s="261" t="s">
        <v>155</v>
      </c>
      <c r="D1674" s="261" t="s">
        <v>448</v>
      </c>
      <c r="E1674" s="261" t="s">
        <v>664</v>
      </c>
      <c r="F1674" s="261">
        <v>34560</v>
      </c>
      <c r="G1674" s="261" t="s">
        <v>638</v>
      </c>
      <c r="H1674" s="261" t="s">
        <v>665</v>
      </c>
      <c r="I1674" s="261" t="s">
        <v>3767</v>
      </c>
      <c r="M1674" s="261" t="s">
        <v>659</v>
      </c>
      <c r="N1674" s="261">
        <v>900</v>
      </c>
    </row>
    <row r="1675" spans="1:14">
      <c r="A1675" s="261">
        <v>122139</v>
      </c>
      <c r="B1675" s="261" t="s">
        <v>2022</v>
      </c>
      <c r="C1675" s="261" t="s">
        <v>132</v>
      </c>
      <c r="D1675" s="261" t="s">
        <v>1505</v>
      </c>
      <c r="E1675" s="261" t="s">
        <v>664</v>
      </c>
      <c r="F1675" s="261">
        <v>35521</v>
      </c>
      <c r="G1675" s="261" t="s">
        <v>638</v>
      </c>
      <c r="H1675" s="261" t="s">
        <v>665</v>
      </c>
      <c r="I1675" s="261" t="s">
        <v>3767</v>
      </c>
      <c r="M1675" s="261" t="s">
        <v>638</v>
      </c>
      <c r="N1675" s="261">
        <v>900</v>
      </c>
    </row>
    <row r="1676" spans="1:14">
      <c r="A1676" s="261">
        <v>122141</v>
      </c>
      <c r="B1676" s="261" t="s">
        <v>2023</v>
      </c>
      <c r="C1676" s="261" t="s">
        <v>234</v>
      </c>
      <c r="D1676" s="261" t="s">
        <v>343</v>
      </c>
      <c r="E1676" s="261" t="s">
        <v>664</v>
      </c>
      <c r="F1676" s="261">
        <v>35431</v>
      </c>
      <c r="G1676" s="261" t="s">
        <v>697</v>
      </c>
      <c r="H1676" s="261" t="s">
        <v>665</v>
      </c>
      <c r="I1676" s="261" t="s">
        <v>3767</v>
      </c>
      <c r="M1676" s="261" t="s">
        <v>649</v>
      </c>
      <c r="N1676" s="261">
        <v>900</v>
      </c>
    </row>
    <row r="1677" spans="1:14">
      <c r="A1677" s="261">
        <v>122146</v>
      </c>
      <c r="B1677" s="261" t="s">
        <v>2027</v>
      </c>
      <c r="C1677" s="261" t="s">
        <v>183</v>
      </c>
      <c r="D1677" s="261" t="s">
        <v>1007</v>
      </c>
      <c r="E1677" s="261" t="s">
        <v>664</v>
      </c>
      <c r="F1677" s="261">
        <v>33171</v>
      </c>
      <c r="G1677" s="261" t="s">
        <v>638</v>
      </c>
      <c r="H1677" s="261" t="s">
        <v>665</v>
      </c>
      <c r="I1677" s="261" t="s">
        <v>3767</v>
      </c>
      <c r="M1677" s="261" t="s">
        <v>653</v>
      </c>
      <c r="N1677" s="261">
        <v>900</v>
      </c>
    </row>
    <row r="1678" spans="1:14">
      <c r="A1678" s="261">
        <v>122148</v>
      </c>
      <c r="B1678" s="261" t="s">
        <v>2028</v>
      </c>
      <c r="C1678" s="261" t="s">
        <v>2029</v>
      </c>
      <c r="D1678" s="261" t="s">
        <v>963</v>
      </c>
      <c r="E1678" s="261" t="s">
        <v>664</v>
      </c>
      <c r="F1678" s="261">
        <v>35971</v>
      </c>
      <c r="G1678" s="261" t="s">
        <v>638</v>
      </c>
      <c r="H1678" s="261" t="s">
        <v>665</v>
      </c>
      <c r="I1678" s="261" t="s">
        <v>3767</v>
      </c>
      <c r="M1678" s="261" t="s">
        <v>638</v>
      </c>
      <c r="N1678" s="261">
        <v>900</v>
      </c>
    </row>
    <row r="1679" spans="1:14">
      <c r="A1679" s="261">
        <v>122152</v>
      </c>
      <c r="B1679" s="261" t="s">
        <v>2030</v>
      </c>
      <c r="C1679" s="261" t="s">
        <v>87</v>
      </c>
      <c r="D1679" s="261" t="s">
        <v>2031</v>
      </c>
      <c r="E1679" s="261" t="s">
        <v>664</v>
      </c>
      <c r="F1679" s="261">
        <v>35970</v>
      </c>
      <c r="G1679" s="261" t="s">
        <v>638</v>
      </c>
      <c r="H1679" s="261" t="s">
        <v>665</v>
      </c>
      <c r="I1679" s="261" t="s">
        <v>3767</v>
      </c>
      <c r="M1679" s="261" t="s">
        <v>638</v>
      </c>
      <c r="N1679" s="261">
        <v>900</v>
      </c>
    </row>
    <row r="1680" spans="1:14">
      <c r="A1680" s="261">
        <v>122153</v>
      </c>
      <c r="B1680" s="261" t="s">
        <v>2032</v>
      </c>
      <c r="C1680" s="261" t="s">
        <v>164</v>
      </c>
      <c r="D1680" s="261" t="s">
        <v>438</v>
      </c>
      <c r="E1680" s="261" t="s">
        <v>664</v>
      </c>
      <c r="F1680" s="261">
        <v>33298</v>
      </c>
      <c r="G1680" s="261" t="s">
        <v>638</v>
      </c>
      <c r="H1680" s="261" t="s">
        <v>665</v>
      </c>
      <c r="I1680" s="261" t="s">
        <v>3767</v>
      </c>
      <c r="M1680" s="261" t="s">
        <v>640</v>
      </c>
      <c r="N1680" s="261">
        <v>900</v>
      </c>
    </row>
    <row r="1681" spans="1:14">
      <c r="A1681" s="261">
        <v>122155</v>
      </c>
      <c r="B1681" s="261" t="s">
        <v>2033</v>
      </c>
      <c r="C1681" s="261" t="s">
        <v>101</v>
      </c>
      <c r="D1681" s="261" t="s">
        <v>393</v>
      </c>
      <c r="E1681" s="261" t="s">
        <v>664</v>
      </c>
      <c r="F1681" s="261">
        <v>27692</v>
      </c>
      <c r="G1681" s="261" t="s">
        <v>3652</v>
      </c>
      <c r="H1681" s="261" t="s">
        <v>665</v>
      </c>
      <c r="I1681" s="261" t="s">
        <v>3767</v>
      </c>
      <c r="M1681" s="261" t="s">
        <v>657</v>
      </c>
      <c r="N1681" s="261">
        <v>900</v>
      </c>
    </row>
    <row r="1682" spans="1:14">
      <c r="A1682" s="261">
        <v>122157</v>
      </c>
      <c r="B1682" s="261" t="s">
        <v>2035</v>
      </c>
      <c r="C1682" s="261" t="s">
        <v>2036</v>
      </c>
      <c r="D1682" s="261" t="s">
        <v>483</v>
      </c>
      <c r="E1682" s="261" t="s">
        <v>664</v>
      </c>
      <c r="F1682" s="261">
        <v>28655</v>
      </c>
      <c r="H1682" s="261" t="s">
        <v>665</v>
      </c>
      <c r="I1682" s="261" t="s">
        <v>3767</v>
      </c>
      <c r="M1682" s="261" t="s">
        <v>638</v>
      </c>
      <c r="N1682" s="261">
        <v>900</v>
      </c>
    </row>
    <row r="1683" spans="1:14">
      <c r="A1683" s="261">
        <v>122158</v>
      </c>
      <c r="B1683" s="261" t="s">
        <v>2037</v>
      </c>
      <c r="C1683" s="261" t="s">
        <v>1277</v>
      </c>
      <c r="D1683" s="261" t="s">
        <v>2038</v>
      </c>
      <c r="E1683" s="261" t="s">
        <v>664</v>
      </c>
      <c r="F1683" s="261">
        <v>28888</v>
      </c>
      <c r="G1683" s="261" t="s">
        <v>701</v>
      </c>
      <c r="H1683" s="261" t="s">
        <v>665</v>
      </c>
      <c r="I1683" s="261" t="s">
        <v>3767</v>
      </c>
      <c r="M1683" s="261" t="s">
        <v>638</v>
      </c>
      <c r="N1683" s="261">
        <v>900</v>
      </c>
    </row>
    <row r="1684" spans="1:14">
      <c r="A1684" s="261">
        <v>122163</v>
      </c>
      <c r="B1684" s="261" t="s">
        <v>2042</v>
      </c>
      <c r="C1684" s="261" t="s">
        <v>106</v>
      </c>
      <c r="D1684" s="261" t="s">
        <v>970</v>
      </c>
      <c r="E1684" s="261" t="s">
        <v>663</v>
      </c>
      <c r="F1684" s="261">
        <v>36166</v>
      </c>
      <c r="G1684" s="261" t="s">
        <v>638</v>
      </c>
      <c r="H1684" s="261" t="s">
        <v>665</v>
      </c>
      <c r="I1684" s="261" t="s">
        <v>3767</v>
      </c>
      <c r="M1684" s="261" t="s">
        <v>638</v>
      </c>
      <c r="N1684" s="261">
        <v>900</v>
      </c>
    </row>
    <row r="1685" spans="1:14">
      <c r="A1685" s="261">
        <v>122165</v>
      </c>
      <c r="B1685" s="261" t="s">
        <v>2044</v>
      </c>
      <c r="C1685" s="261" t="s">
        <v>90</v>
      </c>
      <c r="D1685" s="261" t="s">
        <v>2045</v>
      </c>
      <c r="E1685" s="261" t="s">
        <v>664</v>
      </c>
      <c r="F1685" s="261">
        <v>33420</v>
      </c>
      <c r="G1685" s="261" t="s">
        <v>716</v>
      </c>
      <c r="H1685" s="261" t="s">
        <v>665</v>
      </c>
      <c r="I1685" s="261" t="s">
        <v>3767</v>
      </c>
      <c r="M1685" s="261" t="s">
        <v>640</v>
      </c>
      <c r="N1685" s="261">
        <v>900</v>
      </c>
    </row>
    <row r="1686" spans="1:14">
      <c r="A1686" s="261">
        <v>122171</v>
      </c>
      <c r="B1686" s="261" t="s">
        <v>2049</v>
      </c>
      <c r="C1686" s="261" t="s">
        <v>283</v>
      </c>
      <c r="D1686" s="261" t="s">
        <v>1011</v>
      </c>
      <c r="E1686" s="261" t="s">
        <v>663</v>
      </c>
      <c r="F1686" s="261">
        <v>35172</v>
      </c>
      <c r="G1686" s="261" t="s">
        <v>3654</v>
      </c>
      <c r="H1686" s="261" t="s">
        <v>665</v>
      </c>
      <c r="I1686" s="261" t="s">
        <v>3767</v>
      </c>
      <c r="M1686" s="261" t="s">
        <v>640</v>
      </c>
      <c r="N1686" s="261">
        <v>900</v>
      </c>
    </row>
    <row r="1687" spans="1:14">
      <c r="A1687" s="261">
        <v>122172</v>
      </c>
      <c r="B1687" s="261" t="s">
        <v>2050</v>
      </c>
      <c r="C1687" s="261" t="s">
        <v>132</v>
      </c>
      <c r="D1687" s="261" t="s">
        <v>487</v>
      </c>
      <c r="E1687" s="261" t="s">
        <v>663</v>
      </c>
      <c r="F1687" s="261">
        <v>36161</v>
      </c>
      <c r="G1687" s="261" t="s">
        <v>793</v>
      </c>
      <c r="H1687" s="261" t="s">
        <v>665</v>
      </c>
      <c r="I1687" s="261" t="s">
        <v>3767</v>
      </c>
      <c r="M1687" s="261" t="s">
        <v>659</v>
      </c>
      <c r="N1687" s="261">
        <v>900</v>
      </c>
    </row>
    <row r="1688" spans="1:14">
      <c r="A1688" s="261">
        <v>122176</v>
      </c>
      <c r="B1688" s="261" t="s">
        <v>2051</v>
      </c>
      <c r="C1688" s="261" t="s">
        <v>149</v>
      </c>
      <c r="D1688" s="261" t="s">
        <v>1006</v>
      </c>
      <c r="E1688" s="261" t="s">
        <v>663</v>
      </c>
      <c r="F1688" s="261">
        <v>35431</v>
      </c>
      <c r="G1688" s="261" t="s">
        <v>3656</v>
      </c>
      <c r="H1688" s="261" t="s">
        <v>665</v>
      </c>
      <c r="I1688" s="261" t="s">
        <v>3767</v>
      </c>
      <c r="M1688" s="261" t="s">
        <v>659</v>
      </c>
      <c r="N1688" s="261">
        <v>900</v>
      </c>
    </row>
    <row r="1689" spans="1:14">
      <c r="A1689" s="261">
        <v>122178</v>
      </c>
      <c r="B1689" s="261" t="s">
        <v>2053</v>
      </c>
      <c r="C1689" s="261" t="s">
        <v>113</v>
      </c>
      <c r="D1689" s="261" t="s">
        <v>423</v>
      </c>
      <c r="E1689" s="261" t="s">
        <v>663</v>
      </c>
      <c r="F1689" s="261">
        <v>36008</v>
      </c>
      <c r="G1689" s="261" t="s">
        <v>638</v>
      </c>
      <c r="H1689" s="261" t="s">
        <v>665</v>
      </c>
      <c r="I1689" s="261" t="s">
        <v>3767</v>
      </c>
      <c r="M1689" s="261" t="s">
        <v>658</v>
      </c>
      <c r="N1689" s="261">
        <v>900</v>
      </c>
    </row>
    <row r="1690" spans="1:14">
      <c r="A1690" s="261">
        <v>122180</v>
      </c>
      <c r="B1690" s="261" t="s">
        <v>2054</v>
      </c>
      <c r="C1690" s="261" t="s">
        <v>2055</v>
      </c>
      <c r="D1690" s="261" t="s">
        <v>2056</v>
      </c>
      <c r="E1690" s="261" t="s">
        <v>663</v>
      </c>
      <c r="F1690" s="261">
        <v>35905</v>
      </c>
      <c r="G1690" s="261" t="s">
        <v>3657</v>
      </c>
      <c r="H1690" s="261" t="s">
        <v>665</v>
      </c>
      <c r="I1690" s="261" t="s">
        <v>3767</v>
      </c>
      <c r="M1690" s="261" t="s">
        <v>640</v>
      </c>
      <c r="N1690" s="261">
        <v>900</v>
      </c>
    </row>
    <row r="1691" spans="1:14">
      <c r="A1691" s="261">
        <v>122183</v>
      </c>
      <c r="B1691" s="261" t="s">
        <v>956</v>
      </c>
      <c r="C1691" s="261" t="s">
        <v>1080</v>
      </c>
      <c r="D1691" s="261" t="s">
        <v>691</v>
      </c>
      <c r="E1691" s="261" t="s">
        <v>663</v>
      </c>
      <c r="F1691" s="261">
        <v>35796</v>
      </c>
      <c r="G1691" s="261" t="s">
        <v>3658</v>
      </c>
      <c r="H1691" s="261" t="s">
        <v>665</v>
      </c>
      <c r="I1691" s="261" t="s">
        <v>3767</v>
      </c>
      <c r="M1691" s="261" t="s">
        <v>648</v>
      </c>
      <c r="N1691" s="261">
        <v>900</v>
      </c>
    </row>
    <row r="1692" spans="1:14">
      <c r="A1692" s="261">
        <v>122185</v>
      </c>
      <c r="B1692" s="261" t="s">
        <v>2059</v>
      </c>
      <c r="C1692" s="261" t="s">
        <v>87</v>
      </c>
      <c r="D1692" s="261" t="s">
        <v>359</v>
      </c>
      <c r="E1692" s="261" t="s">
        <v>663</v>
      </c>
      <c r="F1692" s="261">
        <v>36015</v>
      </c>
      <c r="G1692" s="261" t="s">
        <v>638</v>
      </c>
      <c r="H1692" s="261" t="s">
        <v>812</v>
      </c>
      <c r="I1692" s="261" t="s">
        <v>3767</v>
      </c>
      <c r="M1692" s="261" t="s">
        <v>612</v>
      </c>
      <c r="N1692" s="261">
        <v>900</v>
      </c>
    </row>
    <row r="1693" spans="1:14">
      <c r="A1693" s="261">
        <v>122187</v>
      </c>
      <c r="B1693" s="261" t="s">
        <v>2061</v>
      </c>
      <c r="C1693" s="261" t="s">
        <v>129</v>
      </c>
      <c r="D1693" s="261" t="s">
        <v>301</v>
      </c>
      <c r="E1693" s="261" t="s">
        <v>663</v>
      </c>
      <c r="F1693" s="261">
        <v>32704</v>
      </c>
      <c r="G1693" s="261" t="s">
        <v>779</v>
      </c>
      <c r="H1693" s="261" t="s">
        <v>665</v>
      </c>
      <c r="I1693" s="261" t="s">
        <v>3767</v>
      </c>
      <c r="M1693" s="261" t="s">
        <v>661</v>
      </c>
      <c r="N1693" s="261">
        <v>900</v>
      </c>
    </row>
    <row r="1694" spans="1:14">
      <c r="A1694" s="261">
        <v>122190</v>
      </c>
      <c r="B1694" s="261" t="s">
        <v>2064</v>
      </c>
      <c r="C1694" s="261" t="s">
        <v>1205</v>
      </c>
      <c r="D1694" s="261" t="s">
        <v>983</v>
      </c>
      <c r="E1694" s="261" t="s">
        <v>663</v>
      </c>
      <c r="F1694" s="261">
        <v>36161</v>
      </c>
      <c r="G1694" s="261" t="s">
        <v>3659</v>
      </c>
      <c r="H1694" s="261" t="s">
        <v>665</v>
      </c>
      <c r="I1694" s="261" t="s">
        <v>3767</v>
      </c>
      <c r="M1694" s="261" t="s">
        <v>659</v>
      </c>
      <c r="N1694" s="261">
        <v>900</v>
      </c>
    </row>
    <row r="1695" spans="1:14">
      <c r="A1695" s="261">
        <v>122194</v>
      </c>
      <c r="B1695" s="261" t="s">
        <v>2067</v>
      </c>
      <c r="C1695" s="261" t="s">
        <v>113</v>
      </c>
      <c r="D1695" s="261" t="s">
        <v>424</v>
      </c>
      <c r="E1695" s="261" t="s">
        <v>664</v>
      </c>
      <c r="F1695" s="261">
        <v>33885</v>
      </c>
      <c r="G1695" s="261" t="s">
        <v>698</v>
      </c>
      <c r="H1695" s="261" t="s">
        <v>665</v>
      </c>
      <c r="I1695" s="261" t="s">
        <v>3767</v>
      </c>
      <c r="M1695" s="261" t="s">
        <v>640</v>
      </c>
      <c r="N1695" s="261">
        <v>900</v>
      </c>
    </row>
    <row r="1696" spans="1:14">
      <c r="A1696" s="261">
        <v>122196</v>
      </c>
      <c r="B1696" s="261" t="s">
        <v>2070</v>
      </c>
      <c r="C1696" s="261" t="s">
        <v>185</v>
      </c>
      <c r="D1696" s="261" t="s">
        <v>2071</v>
      </c>
      <c r="E1696" s="261" t="s">
        <v>664</v>
      </c>
      <c r="F1696" s="261">
        <v>33312</v>
      </c>
      <c r="G1696" s="261" t="s">
        <v>638</v>
      </c>
      <c r="H1696" s="261" t="s">
        <v>665</v>
      </c>
      <c r="I1696" s="261" t="s">
        <v>3767</v>
      </c>
      <c r="M1696" s="261" t="s">
        <v>640</v>
      </c>
      <c r="N1696" s="261">
        <v>900</v>
      </c>
    </row>
    <row r="1697" spans="1:14">
      <c r="A1697" s="261">
        <v>122197</v>
      </c>
      <c r="B1697" s="261" t="s">
        <v>2072</v>
      </c>
      <c r="C1697" s="261" t="s">
        <v>121</v>
      </c>
      <c r="D1697" s="261" t="s">
        <v>2073</v>
      </c>
      <c r="E1697" s="261" t="s">
        <v>664</v>
      </c>
      <c r="F1697" s="261">
        <v>33362</v>
      </c>
      <c r="G1697" s="261" t="s">
        <v>709</v>
      </c>
      <c r="H1697" s="261" t="s">
        <v>812</v>
      </c>
      <c r="I1697" s="261" t="s">
        <v>3767</v>
      </c>
      <c r="M1697" s="261" t="s">
        <v>612</v>
      </c>
      <c r="N1697" s="261">
        <v>900</v>
      </c>
    </row>
    <row r="1698" spans="1:14">
      <c r="A1698" s="261">
        <v>122198</v>
      </c>
      <c r="B1698" s="261" t="s">
        <v>2074</v>
      </c>
      <c r="C1698" s="261" t="s">
        <v>86</v>
      </c>
      <c r="D1698" s="261" t="s">
        <v>1198</v>
      </c>
      <c r="E1698" s="261" t="s">
        <v>664</v>
      </c>
      <c r="F1698" s="261">
        <v>35740</v>
      </c>
      <c r="G1698" s="261" t="s">
        <v>638</v>
      </c>
      <c r="H1698" s="261" t="s">
        <v>665</v>
      </c>
      <c r="I1698" s="261" t="s">
        <v>3767</v>
      </c>
      <c r="M1698" s="261" t="s">
        <v>650</v>
      </c>
      <c r="N1698" s="261">
        <v>900</v>
      </c>
    </row>
    <row r="1699" spans="1:14">
      <c r="A1699" s="261">
        <v>122199</v>
      </c>
      <c r="B1699" s="261" t="s">
        <v>2075</v>
      </c>
      <c r="C1699" s="261" t="s">
        <v>2076</v>
      </c>
      <c r="D1699" s="261" t="s">
        <v>409</v>
      </c>
      <c r="E1699" s="261" t="s">
        <v>664</v>
      </c>
      <c r="F1699" s="261">
        <v>34904</v>
      </c>
      <c r="G1699" s="261" t="s">
        <v>696</v>
      </c>
      <c r="H1699" s="261" t="s">
        <v>665</v>
      </c>
      <c r="I1699" s="261" t="s">
        <v>3767</v>
      </c>
      <c r="M1699" s="261" t="s">
        <v>640</v>
      </c>
      <c r="N1699" s="261">
        <v>900</v>
      </c>
    </row>
    <row r="1700" spans="1:14">
      <c r="A1700" s="261">
        <v>122200</v>
      </c>
      <c r="B1700" s="261" t="s">
        <v>2077</v>
      </c>
      <c r="C1700" s="261" t="s">
        <v>82</v>
      </c>
      <c r="D1700" s="261" t="s">
        <v>397</v>
      </c>
      <c r="E1700" s="261" t="s">
        <v>664</v>
      </c>
      <c r="F1700" s="261">
        <v>34090</v>
      </c>
      <c r="G1700" s="261" t="s">
        <v>638</v>
      </c>
      <c r="H1700" s="261" t="s">
        <v>665</v>
      </c>
      <c r="I1700" s="261" t="s">
        <v>3767</v>
      </c>
      <c r="M1700" s="261" t="s">
        <v>638</v>
      </c>
      <c r="N1700" s="261">
        <v>900</v>
      </c>
    </row>
    <row r="1701" spans="1:14">
      <c r="A1701" s="261">
        <v>122203</v>
      </c>
      <c r="B1701" s="261" t="s">
        <v>2080</v>
      </c>
      <c r="C1701" s="261" t="s">
        <v>83</v>
      </c>
      <c r="D1701" s="261" t="s">
        <v>399</v>
      </c>
      <c r="E1701" s="261" t="s">
        <v>664</v>
      </c>
      <c r="F1701" s="261">
        <v>34389</v>
      </c>
      <c r="G1701" s="261" t="s">
        <v>657</v>
      </c>
      <c r="H1701" s="261" t="s">
        <v>665</v>
      </c>
      <c r="I1701" s="261" t="s">
        <v>3767</v>
      </c>
      <c r="M1701" s="261" t="s">
        <v>657</v>
      </c>
      <c r="N1701" s="261">
        <v>900</v>
      </c>
    </row>
    <row r="1702" spans="1:14">
      <c r="A1702" s="261">
        <v>122204</v>
      </c>
      <c r="B1702" s="261" t="s">
        <v>2081</v>
      </c>
      <c r="C1702" s="261" t="s">
        <v>106</v>
      </c>
      <c r="D1702" s="261" t="s">
        <v>1099</v>
      </c>
      <c r="E1702" s="261" t="s">
        <v>664</v>
      </c>
      <c r="F1702" s="261">
        <v>34372</v>
      </c>
      <c r="G1702" s="261" t="s">
        <v>638</v>
      </c>
      <c r="H1702" s="261" t="s">
        <v>665</v>
      </c>
      <c r="I1702" s="261" t="s">
        <v>3767</v>
      </c>
      <c r="M1702" s="261" t="s">
        <v>638</v>
      </c>
      <c r="N1702" s="261">
        <v>900</v>
      </c>
    </row>
    <row r="1703" spans="1:14">
      <c r="A1703" s="261">
        <v>122205</v>
      </c>
      <c r="B1703" s="261" t="s">
        <v>2082</v>
      </c>
      <c r="C1703" s="261" t="s">
        <v>2083</v>
      </c>
      <c r="D1703" s="261" t="s">
        <v>483</v>
      </c>
      <c r="E1703" s="261" t="s">
        <v>664</v>
      </c>
      <c r="F1703" s="261">
        <v>35142</v>
      </c>
      <c r="G1703" s="261" t="s">
        <v>3603</v>
      </c>
      <c r="H1703" s="261" t="s">
        <v>665</v>
      </c>
      <c r="I1703" s="261" t="s">
        <v>3767</v>
      </c>
      <c r="M1703" s="261" t="s">
        <v>652</v>
      </c>
      <c r="N1703" s="261">
        <v>900</v>
      </c>
    </row>
    <row r="1704" spans="1:14">
      <c r="A1704" s="261">
        <v>122209</v>
      </c>
      <c r="B1704" s="261" t="s">
        <v>2084</v>
      </c>
      <c r="C1704" s="261" t="s">
        <v>171</v>
      </c>
      <c r="D1704" s="261" t="s">
        <v>433</v>
      </c>
      <c r="E1704" s="261" t="s">
        <v>664</v>
      </c>
      <c r="F1704" s="261">
        <v>31778</v>
      </c>
      <c r="G1704" s="261" t="s">
        <v>638</v>
      </c>
      <c r="H1704" s="261" t="s">
        <v>665</v>
      </c>
      <c r="I1704" s="261" t="s">
        <v>3767</v>
      </c>
      <c r="M1704" s="261" t="s">
        <v>638</v>
      </c>
      <c r="N1704" s="261">
        <v>900</v>
      </c>
    </row>
    <row r="1705" spans="1:14">
      <c r="A1705" s="261">
        <v>122210</v>
      </c>
      <c r="B1705" s="261" t="s">
        <v>2085</v>
      </c>
      <c r="C1705" s="261" t="s">
        <v>1000</v>
      </c>
      <c r="D1705" s="261" t="s">
        <v>2086</v>
      </c>
      <c r="E1705" s="261" t="s">
        <v>664</v>
      </c>
      <c r="F1705" s="261">
        <v>35186</v>
      </c>
      <c r="G1705" s="261" t="s">
        <v>3661</v>
      </c>
      <c r="H1705" s="261" t="s">
        <v>665</v>
      </c>
      <c r="I1705" s="261" t="s">
        <v>3767</v>
      </c>
      <c r="M1705" s="261" t="s">
        <v>640</v>
      </c>
      <c r="N1705" s="261">
        <v>900</v>
      </c>
    </row>
    <row r="1706" spans="1:14">
      <c r="A1706" s="261">
        <v>122217</v>
      </c>
      <c r="B1706" s="261" t="s">
        <v>2088</v>
      </c>
      <c r="C1706" s="261" t="s">
        <v>78</v>
      </c>
      <c r="D1706" s="261" t="s">
        <v>359</v>
      </c>
      <c r="E1706" s="261" t="s">
        <v>664</v>
      </c>
      <c r="F1706" s="261">
        <v>35445</v>
      </c>
      <c r="G1706" s="261" t="s">
        <v>749</v>
      </c>
      <c r="H1706" s="261" t="s">
        <v>665</v>
      </c>
      <c r="I1706" s="261" t="s">
        <v>3767</v>
      </c>
      <c r="M1706" s="261" t="s">
        <v>640</v>
      </c>
      <c r="N1706" s="261">
        <v>900</v>
      </c>
    </row>
    <row r="1707" spans="1:14">
      <c r="A1707" s="261">
        <v>122218</v>
      </c>
      <c r="B1707" s="261" t="s">
        <v>2089</v>
      </c>
      <c r="C1707" s="261" t="s">
        <v>104</v>
      </c>
      <c r="D1707" s="261" t="s">
        <v>470</v>
      </c>
      <c r="E1707" s="261" t="s">
        <v>664</v>
      </c>
      <c r="F1707" s="261">
        <v>35924</v>
      </c>
      <c r="G1707" s="261" t="s">
        <v>741</v>
      </c>
      <c r="H1707" s="261" t="s">
        <v>665</v>
      </c>
      <c r="I1707" s="261" t="s">
        <v>3767</v>
      </c>
      <c r="M1707" s="261" t="s">
        <v>640</v>
      </c>
      <c r="N1707" s="261">
        <v>900</v>
      </c>
    </row>
    <row r="1708" spans="1:14">
      <c r="A1708" s="261">
        <v>122220</v>
      </c>
      <c r="B1708" s="261" t="s">
        <v>2090</v>
      </c>
      <c r="C1708" s="261" t="s">
        <v>136</v>
      </c>
      <c r="D1708" s="261" t="s">
        <v>464</v>
      </c>
      <c r="E1708" s="261" t="s">
        <v>664</v>
      </c>
      <c r="F1708" s="261">
        <v>35065</v>
      </c>
      <c r="G1708" s="261" t="s">
        <v>3662</v>
      </c>
      <c r="H1708" s="261" t="s">
        <v>665</v>
      </c>
      <c r="I1708" s="261" t="s">
        <v>3767</v>
      </c>
      <c r="M1708" s="261" t="s">
        <v>659</v>
      </c>
      <c r="N1708" s="261">
        <v>900</v>
      </c>
    </row>
    <row r="1709" spans="1:14">
      <c r="A1709" s="261">
        <v>122222</v>
      </c>
      <c r="B1709" s="261" t="s">
        <v>2092</v>
      </c>
      <c r="C1709" s="261" t="s">
        <v>252</v>
      </c>
      <c r="D1709" s="261" t="s">
        <v>456</v>
      </c>
      <c r="E1709" s="261" t="s">
        <v>664</v>
      </c>
      <c r="F1709" s="261">
        <v>27395</v>
      </c>
      <c r="G1709" s="261" t="s">
        <v>736</v>
      </c>
      <c r="H1709" s="261" t="s">
        <v>665</v>
      </c>
      <c r="I1709" s="261" t="s">
        <v>3767</v>
      </c>
      <c r="M1709" s="261" t="s">
        <v>640</v>
      </c>
      <c r="N1709" s="261">
        <v>900</v>
      </c>
    </row>
    <row r="1710" spans="1:14">
      <c r="A1710" s="261">
        <v>122226</v>
      </c>
      <c r="B1710" s="261" t="s">
        <v>2095</v>
      </c>
      <c r="C1710" s="261" t="s">
        <v>197</v>
      </c>
      <c r="D1710" s="261" t="s">
        <v>2096</v>
      </c>
      <c r="E1710" s="261" t="s">
        <v>663</v>
      </c>
      <c r="F1710" s="261">
        <v>36032</v>
      </c>
      <c r="G1710" s="261" t="s">
        <v>761</v>
      </c>
      <c r="H1710" s="261" t="s">
        <v>665</v>
      </c>
      <c r="I1710" s="261" t="s">
        <v>3767</v>
      </c>
      <c r="M1710" s="261" t="s">
        <v>653</v>
      </c>
      <c r="N1710" s="261">
        <v>900</v>
      </c>
    </row>
    <row r="1711" spans="1:14">
      <c r="A1711" s="261">
        <v>122228</v>
      </c>
      <c r="B1711" s="261" t="s">
        <v>2098</v>
      </c>
      <c r="C1711" s="261" t="s">
        <v>86</v>
      </c>
      <c r="D1711" s="261" t="s">
        <v>359</v>
      </c>
      <c r="E1711" s="261" t="s">
        <v>663</v>
      </c>
      <c r="F1711" s="261">
        <v>35481</v>
      </c>
      <c r="G1711" s="261" t="s">
        <v>795</v>
      </c>
      <c r="H1711" s="261" t="s">
        <v>665</v>
      </c>
      <c r="I1711" s="261" t="s">
        <v>3767</v>
      </c>
      <c r="M1711" s="261" t="s">
        <v>659</v>
      </c>
      <c r="N1711" s="261">
        <v>900</v>
      </c>
    </row>
    <row r="1712" spans="1:14">
      <c r="A1712" s="261">
        <v>122229</v>
      </c>
      <c r="B1712" s="261" t="s">
        <v>2099</v>
      </c>
      <c r="C1712" s="261" t="s">
        <v>714</v>
      </c>
      <c r="D1712" s="261" t="s">
        <v>473</v>
      </c>
      <c r="E1712" s="261" t="s">
        <v>663</v>
      </c>
      <c r="F1712" s="261">
        <v>34700</v>
      </c>
      <c r="G1712" s="261" t="s">
        <v>746</v>
      </c>
      <c r="H1712" s="261" t="s">
        <v>665</v>
      </c>
      <c r="I1712" s="261" t="s">
        <v>3767</v>
      </c>
      <c r="M1712" s="261" t="s">
        <v>640</v>
      </c>
      <c r="N1712" s="261">
        <v>900</v>
      </c>
    </row>
    <row r="1713" spans="1:14">
      <c r="A1713" s="261">
        <v>122232</v>
      </c>
      <c r="B1713" s="261" t="s">
        <v>2100</v>
      </c>
      <c r="C1713" s="261" t="s">
        <v>245</v>
      </c>
      <c r="D1713" s="261" t="s">
        <v>1167</v>
      </c>
      <c r="E1713" s="261" t="s">
        <v>664</v>
      </c>
      <c r="F1713" s="261">
        <v>34939</v>
      </c>
      <c r="G1713" s="261" t="s">
        <v>724</v>
      </c>
      <c r="H1713" s="261" t="s">
        <v>665</v>
      </c>
      <c r="I1713" s="261" t="s">
        <v>3767</v>
      </c>
      <c r="M1713" s="261" t="s">
        <v>638</v>
      </c>
      <c r="N1713" s="261">
        <v>900</v>
      </c>
    </row>
    <row r="1714" spans="1:14">
      <c r="A1714" s="261">
        <v>122237</v>
      </c>
      <c r="B1714" s="261" t="s">
        <v>2104</v>
      </c>
      <c r="C1714" s="261" t="s">
        <v>124</v>
      </c>
      <c r="D1714" s="261" t="s">
        <v>2105</v>
      </c>
      <c r="E1714" s="261" t="s">
        <v>664</v>
      </c>
      <c r="F1714" s="261">
        <v>34154</v>
      </c>
      <c r="G1714" s="261" t="s">
        <v>638</v>
      </c>
      <c r="H1714" s="261" t="s">
        <v>665</v>
      </c>
      <c r="I1714" s="261" t="s">
        <v>3767</v>
      </c>
      <c r="M1714" s="261" t="s">
        <v>659</v>
      </c>
      <c r="N1714" s="261">
        <v>900</v>
      </c>
    </row>
    <row r="1715" spans="1:14">
      <c r="A1715" s="261">
        <v>122238</v>
      </c>
      <c r="B1715" s="261" t="s">
        <v>2106</v>
      </c>
      <c r="C1715" s="261" t="s">
        <v>1102</v>
      </c>
      <c r="D1715" s="261" t="s">
        <v>148</v>
      </c>
      <c r="E1715" s="261" t="s">
        <v>664</v>
      </c>
      <c r="F1715" s="261">
        <v>32426</v>
      </c>
      <c r="G1715" s="261" t="s">
        <v>3667</v>
      </c>
      <c r="H1715" s="261" t="s">
        <v>665</v>
      </c>
      <c r="I1715" s="261" t="s">
        <v>3767</v>
      </c>
      <c r="M1715" s="261" t="s">
        <v>638</v>
      </c>
      <c r="N1715" s="261">
        <v>900</v>
      </c>
    </row>
    <row r="1716" spans="1:14">
      <c r="A1716" s="261">
        <v>122240</v>
      </c>
      <c r="B1716" s="261" t="s">
        <v>2107</v>
      </c>
      <c r="C1716" s="261" t="s">
        <v>706</v>
      </c>
      <c r="D1716" s="261" t="s">
        <v>410</v>
      </c>
      <c r="E1716" s="261" t="s">
        <v>664</v>
      </c>
      <c r="F1716" s="261">
        <v>30380</v>
      </c>
      <c r="G1716" s="261" t="s">
        <v>3668</v>
      </c>
      <c r="H1716" s="261" t="s">
        <v>665</v>
      </c>
      <c r="I1716" s="261" t="s">
        <v>3767</v>
      </c>
      <c r="M1716" s="261" t="s">
        <v>640</v>
      </c>
      <c r="N1716" s="261">
        <v>900</v>
      </c>
    </row>
    <row r="1717" spans="1:14">
      <c r="A1717" s="261">
        <v>122253</v>
      </c>
      <c r="B1717" s="261" t="s">
        <v>2109</v>
      </c>
      <c r="C1717" s="261" t="s">
        <v>118</v>
      </c>
      <c r="D1717" s="261" t="s">
        <v>414</v>
      </c>
      <c r="E1717" s="261" t="s">
        <v>663</v>
      </c>
      <c r="F1717" s="261">
        <v>35545</v>
      </c>
      <c r="G1717" s="261" t="s">
        <v>638</v>
      </c>
      <c r="H1717" s="261" t="s">
        <v>665</v>
      </c>
      <c r="I1717" s="261" t="s">
        <v>3767</v>
      </c>
      <c r="M1717" s="261" t="s">
        <v>638</v>
      </c>
      <c r="N1717" s="261">
        <v>900</v>
      </c>
    </row>
    <row r="1718" spans="1:14">
      <c r="A1718" s="261">
        <v>122256</v>
      </c>
      <c r="B1718" s="261" t="s">
        <v>2110</v>
      </c>
      <c r="C1718" s="261" t="s">
        <v>145</v>
      </c>
      <c r="D1718" s="261" t="s">
        <v>344</v>
      </c>
      <c r="E1718" s="261" t="s">
        <v>664</v>
      </c>
      <c r="F1718" s="261">
        <v>31762</v>
      </c>
      <c r="G1718" s="261" t="s">
        <v>693</v>
      </c>
      <c r="H1718" s="261" t="s">
        <v>665</v>
      </c>
      <c r="I1718" s="261" t="s">
        <v>3767</v>
      </c>
      <c r="M1718" s="261" t="s">
        <v>649</v>
      </c>
      <c r="N1718" s="261">
        <v>900</v>
      </c>
    </row>
    <row r="1719" spans="1:14">
      <c r="A1719" s="261">
        <v>122257</v>
      </c>
      <c r="B1719" s="261" t="s">
        <v>2111</v>
      </c>
      <c r="C1719" s="261" t="s">
        <v>113</v>
      </c>
      <c r="D1719" s="261" t="s">
        <v>476</v>
      </c>
      <c r="E1719" s="261" t="s">
        <v>664</v>
      </c>
      <c r="F1719" s="261">
        <v>35672</v>
      </c>
      <c r="G1719" s="261" t="s">
        <v>638</v>
      </c>
      <c r="H1719" s="261" t="s">
        <v>665</v>
      </c>
      <c r="I1719" s="261" t="s">
        <v>3767</v>
      </c>
      <c r="M1719" s="261" t="s">
        <v>649</v>
      </c>
      <c r="N1719" s="261">
        <v>900</v>
      </c>
    </row>
    <row r="1720" spans="1:14">
      <c r="A1720" s="261">
        <v>122259</v>
      </c>
      <c r="B1720" s="261" t="s">
        <v>2112</v>
      </c>
      <c r="C1720" s="261" t="s">
        <v>88</v>
      </c>
      <c r="D1720" s="261" t="s">
        <v>432</v>
      </c>
      <c r="E1720" s="261" t="s">
        <v>664</v>
      </c>
      <c r="F1720" s="261">
        <v>35065</v>
      </c>
      <c r="G1720" s="261" t="s">
        <v>796</v>
      </c>
      <c r="H1720" s="261" t="s">
        <v>665</v>
      </c>
      <c r="I1720" s="261" t="s">
        <v>3767</v>
      </c>
      <c r="M1720" s="261" t="s">
        <v>659</v>
      </c>
      <c r="N1720" s="261">
        <v>900</v>
      </c>
    </row>
    <row r="1721" spans="1:14">
      <c r="A1721" s="261">
        <v>122264</v>
      </c>
      <c r="B1721" s="261" t="s">
        <v>2115</v>
      </c>
      <c r="C1721" s="261" t="s">
        <v>304</v>
      </c>
      <c r="D1721" s="261" t="s">
        <v>148</v>
      </c>
      <c r="E1721" s="261" t="s">
        <v>664</v>
      </c>
      <c r="F1721" s="261">
        <v>34865</v>
      </c>
      <c r="G1721" s="261" t="s">
        <v>693</v>
      </c>
      <c r="H1721" s="261" t="s">
        <v>665</v>
      </c>
      <c r="I1721" s="261" t="s">
        <v>3767</v>
      </c>
      <c r="M1721" s="261" t="s">
        <v>640</v>
      </c>
      <c r="N1721" s="261">
        <v>900</v>
      </c>
    </row>
    <row r="1722" spans="1:14">
      <c r="A1722" s="261">
        <v>122267</v>
      </c>
      <c r="B1722" s="261" t="s">
        <v>2116</v>
      </c>
      <c r="C1722" s="261" t="s">
        <v>85</v>
      </c>
      <c r="D1722" s="261" t="s">
        <v>402</v>
      </c>
      <c r="E1722" s="261" t="s">
        <v>664</v>
      </c>
      <c r="F1722" s="261">
        <v>32874</v>
      </c>
      <c r="G1722" s="261" t="s">
        <v>3669</v>
      </c>
      <c r="H1722" s="261" t="s">
        <v>665</v>
      </c>
      <c r="I1722" s="261" t="s">
        <v>3767</v>
      </c>
      <c r="M1722" s="261" t="s">
        <v>657</v>
      </c>
      <c r="N1722" s="261">
        <v>900</v>
      </c>
    </row>
    <row r="1723" spans="1:14">
      <c r="A1723" s="261">
        <v>122272</v>
      </c>
      <c r="B1723" s="261" t="s">
        <v>2118</v>
      </c>
      <c r="C1723" s="261" t="s">
        <v>1367</v>
      </c>
      <c r="D1723" s="261" t="s">
        <v>883</v>
      </c>
      <c r="E1723" s="261" t="s">
        <v>664</v>
      </c>
      <c r="F1723" s="261">
        <v>34775</v>
      </c>
      <c r="G1723" s="261" t="s">
        <v>3671</v>
      </c>
      <c r="H1723" s="261" t="s">
        <v>665</v>
      </c>
      <c r="I1723" s="261" t="s">
        <v>3767</v>
      </c>
      <c r="M1723" s="261" t="s">
        <v>650</v>
      </c>
      <c r="N1723" s="261">
        <v>900</v>
      </c>
    </row>
    <row r="1724" spans="1:14">
      <c r="A1724" s="261">
        <v>122274</v>
      </c>
      <c r="B1724" s="261" t="s">
        <v>2119</v>
      </c>
      <c r="C1724" s="261" t="s">
        <v>1016</v>
      </c>
      <c r="D1724" s="261" t="s">
        <v>502</v>
      </c>
      <c r="E1724" s="261" t="s">
        <v>664</v>
      </c>
      <c r="F1724" s="261">
        <v>35065</v>
      </c>
      <c r="G1724" s="261" t="s">
        <v>3671</v>
      </c>
      <c r="H1724" s="261" t="s">
        <v>665</v>
      </c>
      <c r="I1724" s="261" t="s">
        <v>3767</v>
      </c>
      <c r="M1724" s="261" t="s">
        <v>640</v>
      </c>
      <c r="N1724" s="261">
        <v>900</v>
      </c>
    </row>
    <row r="1725" spans="1:14">
      <c r="A1725" s="261">
        <v>122277</v>
      </c>
      <c r="B1725" s="261" t="s">
        <v>2120</v>
      </c>
      <c r="C1725" s="261" t="s">
        <v>879</v>
      </c>
      <c r="D1725" s="261" t="s">
        <v>2121</v>
      </c>
      <c r="E1725" s="261" t="s">
        <v>664</v>
      </c>
      <c r="F1725" s="261">
        <v>35437</v>
      </c>
      <c r="G1725" s="261" t="s">
        <v>698</v>
      </c>
      <c r="H1725" s="261" t="s">
        <v>665</v>
      </c>
      <c r="I1725" s="261" t="s">
        <v>3767</v>
      </c>
      <c r="M1725" s="261" t="s">
        <v>640</v>
      </c>
      <c r="N1725" s="261">
        <v>900</v>
      </c>
    </row>
    <row r="1726" spans="1:14">
      <c r="A1726" s="261">
        <v>122278</v>
      </c>
      <c r="B1726" s="261" t="s">
        <v>2122</v>
      </c>
      <c r="C1726" s="261" t="s">
        <v>103</v>
      </c>
      <c r="D1726" s="261" t="s">
        <v>2123</v>
      </c>
      <c r="E1726" s="261" t="s">
        <v>664</v>
      </c>
      <c r="F1726" s="261">
        <v>26624</v>
      </c>
      <c r="G1726" s="261" t="s">
        <v>798</v>
      </c>
      <c r="H1726" s="261" t="s">
        <v>665</v>
      </c>
      <c r="I1726" s="261" t="s">
        <v>3767</v>
      </c>
      <c r="M1726" s="261" t="s">
        <v>657</v>
      </c>
      <c r="N1726" s="261">
        <v>900</v>
      </c>
    </row>
    <row r="1727" spans="1:14">
      <c r="A1727" s="261">
        <v>122279</v>
      </c>
      <c r="B1727" s="261" t="s">
        <v>2124</v>
      </c>
      <c r="C1727" s="261" t="s">
        <v>2125</v>
      </c>
      <c r="D1727" s="261" t="s">
        <v>361</v>
      </c>
      <c r="E1727" s="261" t="s">
        <v>664</v>
      </c>
      <c r="F1727" s="261">
        <v>34339</v>
      </c>
      <c r="G1727" s="261" t="s">
        <v>693</v>
      </c>
      <c r="H1727" s="261" t="s">
        <v>665</v>
      </c>
      <c r="I1727" s="261" t="s">
        <v>3767</v>
      </c>
      <c r="M1727" s="261" t="s">
        <v>638</v>
      </c>
      <c r="N1727" s="261">
        <v>900</v>
      </c>
    </row>
    <row r="1728" spans="1:14">
      <c r="A1728" s="261">
        <v>122280</v>
      </c>
      <c r="B1728" s="261" t="s">
        <v>2126</v>
      </c>
      <c r="C1728" s="261" t="s">
        <v>85</v>
      </c>
      <c r="D1728" s="261" t="s">
        <v>379</v>
      </c>
      <c r="E1728" s="261" t="s">
        <v>664</v>
      </c>
      <c r="F1728" s="261">
        <v>32210</v>
      </c>
      <c r="G1728" s="261" t="s">
        <v>638</v>
      </c>
      <c r="H1728" s="261" t="s">
        <v>665</v>
      </c>
      <c r="I1728" s="261" t="s">
        <v>3767</v>
      </c>
      <c r="M1728" s="261" t="s">
        <v>638</v>
      </c>
      <c r="N1728" s="261">
        <v>900</v>
      </c>
    </row>
    <row r="1729" spans="1:14">
      <c r="A1729" s="261">
        <v>122281</v>
      </c>
      <c r="B1729" s="261" t="s">
        <v>2127</v>
      </c>
      <c r="C1729" s="261" t="s">
        <v>501</v>
      </c>
      <c r="D1729" s="261" t="s">
        <v>351</v>
      </c>
      <c r="E1729" s="261" t="s">
        <v>664</v>
      </c>
      <c r="F1729" s="261">
        <v>35806</v>
      </c>
      <c r="G1729" s="261" t="s">
        <v>3409</v>
      </c>
      <c r="H1729" s="261" t="s">
        <v>665</v>
      </c>
      <c r="I1729" s="261" t="s">
        <v>3767</v>
      </c>
      <c r="M1729" s="261" t="s">
        <v>640</v>
      </c>
      <c r="N1729" s="261">
        <v>900</v>
      </c>
    </row>
    <row r="1730" spans="1:14">
      <c r="A1730" s="261">
        <v>122284</v>
      </c>
      <c r="B1730" s="261" t="s">
        <v>2129</v>
      </c>
      <c r="C1730" s="261" t="s">
        <v>1080</v>
      </c>
      <c r="D1730" s="261" t="s">
        <v>392</v>
      </c>
      <c r="E1730" s="261" t="s">
        <v>664</v>
      </c>
      <c r="F1730" s="261">
        <v>34208</v>
      </c>
      <c r="G1730" s="261" t="s">
        <v>638</v>
      </c>
      <c r="H1730" s="261" t="s">
        <v>665</v>
      </c>
      <c r="I1730" s="261" t="s">
        <v>3767</v>
      </c>
      <c r="M1730" s="261" t="s">
        <v>649</v>
      </c>
      <c r="N1730" s="261">
        <v>900</v>
      </c>
    </row>
    <row r="1731" spans="1:14">
      <c r="A1731" s="261">
        <v>122292</v>
      </c>
      <c r="B1731" s="261" t="s">
        <v>2134</v>
      </c>
      <c r="C1731" s="261" t="s">
        <v>106</v>
      </c>
      <c r="D1731" s="261" t="s">
        <v>414</v>
      </c>
      <c r="E1731" s="261" t="s">
        <v>664</v>
      </c>
      <c r="F1731" s="261">
        <v>32220</v>
      </c>
      <c r="G1731" s="261" t="s">
        <v>638</v>
      </c>
      <c r="H1731" s="261" t="s">
        <v>665</v>
      </c>
      <c r="I1731" s="261" t="s">
        <v>3767</v>
      </c>
      <c r="M1731" s="261" t="s">
        <v>638</v>
      </c>
      <c r="N1731" s="261">
        <v>900</v>
      </c>
    </row>
    <row r="1732" spans="1:14">
      <c r="A1732" s="261">
        <v>122295</v>
      </c>
      <c r="B1732" s="261" t="s">
        <v>2137</v>
      </c>
      <c r="C1732" s="261" t="s">
        <v>84</v>
      </c>
      <c r="D1732" s="261" t="s">
        <v>148</v>
      </c>
      <c r="E1732" s="261" t="s">
        <v>664</v>
      </c>
      <c r="F1732" s="261">
        <v>35688</v>
      </c>
      <c r="G1732" s="261" t="s">
        <v>640</v>
      </c>
      <c r="H1732" s="261" t="s">
        <v>665</v>
      </c>
      <c r="I1732" s="261" t="s">
        <v>3767</v>
      </c>
      <c r="M1732" s="261" t="s">
        <v>640</v>
      </c>
      <c r="N1732" s="261">
        <v>900</v>
      </c>
    </row>
    <row r="1733" spans="1:14">
      <c r="A1733" s="261">
        <v>122298</v>
      </c>
      <c r="B1733" s="261" t="s">
        <v>2139</v>
      </c>
      <c r="C1733" s="261" t="s">
        <v>131</v>
      </c>
      <c r="D1733" s="261" t="s">
        <v>2140</v>
      </c>
      <c r="E1733" s="261" t="s">
        <v>664</v>
      </c>
      <c r="F1733" s="261">
        <v>34159</v>
      </c>
      <c r="G1733" s="261" t="s">
        <v>3672</v>
      </c>
      <c r="H1733" s="261" t="s">
        <v>665</v>
      </c>
      <c r="I1733" s="261" t="s">
        <v>3767</v>
      </c>
      <c r="M1733" s="261" t="s">
        <v>657</v>
      </c>
      <c r="N1733" s="261">
        <v>900</v>
      </c>
    </row>
    <row r="1734" spans="1:14">
      <c r="A1734" s="261">
        <v>122300</v>
      </c>
      <c r="B1734" s="261" t="s">
        <v>2142</v>
      </c>
      <c r="C1734" s="261" t="s">
        <v>2143</v>
      </c>
      <c r="D1734" s="261" t="s">
        <v>409</v>
      </c>
      <c r="E1734" s="261" t="s">
        <v>664</v>
      </c>
      <c r="F1734" s="261">
        <v>35067</v>
      </c>
      <c r="G1734" s="261" t="s">
        <v>3673</v>
      </c>
      <c r="H1734" s="261" t="s">
        <v>665</v>
      </c>
      <c r="I1734" s="261" t="s">
        <v>3767</v>
      </c>
      <c r="M1734" s="261" t="s">
        <v>649</v>
      </c>
      <c r="N1734" s="261">
        <v>900</v>
      </c>
    </row>
    <row r="1735" spans="1:14">
      <c r="A1735" s="261">
        <v>122303</v>
      </c>
      <c r="B1735" s="261" t="s">
        <v>617</v>
      </c>
      <c r="C1735" s="261" t="s">
        <v>127</v>
      </c>
      <c r="D1735" s="261" t="s">
        <v>2146</v>
      </c>
      <c r="E1735" s="261" t="s">
        <v>664</v>
      </c>
      <c r="F1735" s="261">
        <v>35431</v>
      </c>
      <c r="G1735" s="261" t="s">
        <v>729</v>
      </c>
      <c r="H1735" s="261" t="s">
        <v>665</v>
      </c>
      <c r="I1735" s="261" t="s">
        <v>3767</v>
      </c>
      <c r="M1735" s="261" t="s">
        <v>660</v>
      </c>
      <c r="N1735" s="261">
        <v>900</v>
      </c>
    </row>
    <row r="1736" spans="1:14">
      <c r="A1736" s="261">
        <v>122304</v>
      </c>
      <c r="B1736" s="261" t="s">
        <v>538</v>
      </c>
      <c r="C1736" s="261" t="s">
        <v>192</v>
      </c>
      <c r="D1736" s="261" t="s">
        <v>415</v>
      </c>
      <c r="E1736" s="261" t="s">
        <v>664</v>
      </c>
      <c r="F1736" s="261">
        <v>34506</v>
      </c>
      <c r="G1736" s="261" t="s">
        <v>638</v>
      </c>
      <c r="H1736" s="261" t="s">
        <v>665</v>
      </c>
      <c r="I1736" s="261" t="s">
        <v>3767</v>
      </c>
      <c r="M1736" s="261" t="s">
        <v>638</v>
      </c>
      <c r="N1736" s="261">
        <v>900</v>
      </c>
    </row>
    <row r="1737" spans="1:14">
      <c r="A1737" s="261">
        <v>122305</v>
      </c>
      <c r="B1737" s="261" t="s">
        <v>538</v>
      </c>
      <c r="C1737" s="261" t="s">
        <v>1013</v>
      </c>
      <c r="D1737" s="261" t="s">
        <v>398</v>
      </c>
      <c r="E1737" s="261" t="s">
        <v>664</v>
      </c>
      <c r="F1737" s="261">
        <v>34193</v>
      </c>
      <c r="G1737" s="261" t="s">
        <v>693</v>
      </c>
      <c r="H1737" s="261" t="s">
        <v>665</v>
      </c>
      <c r="I1737" s="261" t="s">
        <v>3767</v>
      </c>
      <c r="M1737" s="261" t="s">
        <v>640</v>
      </c>
      <c r="N1737" s="261">
        <v>900</v>
      </c>
    </row>
    <row r="1738" spans="1:14">
      <c r="A1738" s="261">
        <v>122307</v>
      </c>
      <c r="B1738" s="261" t="s">
        <v>2147</v>
      </c>
      <c r="C1738" s="261" t="s">
        <v>2148</v>
      </c>
      <c r="D1738" s="261" t="s">
        <v>341</v>
      </c>
      <c r="E1738" s="261" t="s">
        <v>664</v>
      </c>
      <c r="F1738" s="261">
        <v>32200</v>
      </c>
      <c r="G1738" s="261" t="s">
        <v>893</v>
      </c>
      <c r="H1738" s="261" t="s">
        <v>811</v>
      </c>
      <c r="I1738" s="261" t="s">
        <v>3767</v>
      </c>
      <c r="M1738" s="261" t="s">
        <v>612</v>
      </c>
      <c r="N1738" s="261">
        <v>900</v>
      </c>
    </row>
    <row r="1739" spans="1:14">
      <c r="A1739" s="261">
        <v>122310</v>
      </c>
      <c r="B1739" s="261" t="s">
        <v>2150</v>
      </c>
      <c r="C1739" s="261" t="s">
        <v>209</v>
      </c>
      <c r="D1739" s="261" t="s">
        <v>363</v>
      </c>
      <c r="E1739" s="261" t="s">
        <v>664</v>
      </c>
      <c r="F1739" s="261">
        <v>35438</v>
      </c>
      <c r="G1739" s="261" t="s">
        <v>638</v>
      </c>
      <c r="H1739" s="261" t="s">
        <v>665</v>
      </c>
      <c r="I1739" s="261" t="s">
        <v>3767</v>
      </c>
      <c r="M1739" s="261" t="s">
        <v>638</v>
      </c>
      <c r="N1739" s="261">
        <v>900</v>
      </c>
    </row>
    <row r="1740" spans="1:14">
      <c r="A1740" s="261">
        <v>122311</v>
      </c>
      <c r="B1740" s="261" t="s">
        <v>2151</v>
      </c>
      <c r="C1740" s="261" t="s">
        <v>2152</v>
      </c>
      <c r="D1740" s="261" t="s">
        <v>371</v>
      </c>
      <c r="E1740" s="261" t="s">
        <v>664</v>
      </c>
      <c r="F1740" s="261">
        <v>35408</v>
      </c>
      <c r="G1740" s="261" t="s">
        <v>638</v>
      </c>
      <c r="H1740" s="261" t="s">
        <v>665</v>
      </c>
      <c r="I1740" s="261" t="s">
        <v>3767</v>
      </c>
      <c r="M1740" s="261" t="s">
        <v>638</v>
      </c>
      <c r="N1740" s="261">
        <v>900</v>
      </c>
    </row>
    <row r="1741" spans="1:14">
      <c r="A1741" s="261">
        <v>122312</v>
      </c>
      <c r="B1741" s="261" t="s">
        <v>2153</v>
      </c>
      <c r="C1741" s="261" t="s">
        <v>1008</v>
      </c>
      <c r="D1741" s="261" t="s">
        <v>428</v>
      </c>
      <c r="E1741" s="261" t="s">
        <v>664</v>
      </c>
      <c r="F1741" s="261">
        <v>36115</v>
      </c>
      <c r="G1741" s="261" t="s">
        <v>3526</v>
      </c>
      <c r="H1741" s="261" t="s">
        <v>665</v>
      </c>
      <c r="I1741" s="261" t="s">
        <v>3767</v>
      </c>
      <c r="M1741" s="261" t="s">
        <v>658</v>
      </c>
      <c r="N1741" s="261">
        <v>900</v>
      </c>
    </row>
    <row r="1742" spans="1:14">
      <c r="A1742" s="261">
        <v>122314</v>
      </c>
      <c r="B1742" s="261" t="s">
        <v>2156</v>
      </c>
      <c r="C1742" s="261" t="s">
        <v>429</v>
      </c>
      <c r="D1742" s="261" t="s">
        <v>428</v>
      </c>
      <c r="E1742" s="261" t="s">
        <v>664</v>
      </c>
      <c r="F1742" s="261">
        <v>34927</v>
      </c>
      <c r="G1742" s="261" t="s">
        <v>657</v>
      </c>
      <c r="H1742" s="261" t="s">
        <v>665</v>
      </c>
      <c r="I1742" s="261" t="s">
        <v>3767</v>
      </c>
      <c r="M1742" s="261" t="s">
        <v>657</v>
      </c>
      <c r="N1742" s="261">
        <v>900</v>
      </c>
    </row>
    <row r="1743" spans="1:14">
      <c r="A1743" s="261">
        <v>122318</v>
      </c>
      <c r="B1743" s="261" t="s">
        <v>623</v>
      </c>
      <c r="C1743" s="261" t="s">
        <v>141</v>
      </c>
      <c r="D1743" s="261" t="s">
        <v>388</v>
      </c>
      <c r="E1743" s="261" t="s">
        <v>664</v>
      </c>
      <c r="F1743" s="261">
        <v>35065</v>
      </c>
      <c r="G1743" s="261" t="s">
        <v>3542</v>
      </c>
      <c r="H1743" s="261" t="s">
        <v>665</v>
      </c>
      <c r="I1743" s="261" t="s">
        <v>3767</v>
      </c>
      <c r="M1743" s="261" t="s">
        <v>640</v>
      </c>
      <c r="N1743" s="261">
        <v>900</v>
      </c>
    </row>
    <row r="1744" spans="1:14">
      <c r="A1744" s="261">
        <v>122319</v>
      </c>
      <c r="B1744" s="261" t="s">
        <v>2158</v>
      </c>
      <c r="C1744" s="261" t="s">
        <v>149</v>
      </c>
      <c r="D1744" s="261" t="s">
        <v>722</v>
      </c>
      <c r="E1744" s="261" t="s">
        <v>664</v>
      </c>
      <c r="F1744" s="261">
        <v>34420</v>
      </c>
      <c r="G1744" s="261" t="s">
        <v>801</v>
      </c>
      <c r="H1744" s="261" t="s">
        <v>812</v>
      </c>
      <c r="I1744" s="261" t="s">
        <v>3767</v>
      </c>
      <c r="M1744" s="261" t="s">
        <v>612</v>
      </c>
      <c r="N1744" s="261">
        <v>900</v>
      </c>
    </row>
    <row r="1745" spans="1:14">
      <c r="A1745" s="261">
        <v>122322</v>
      </c>
      <c r="B1745" s="261" t="s">
        <v>2159</v>
      </c>
      <c r="C1745" s="261" t="s">
        <v>225</v>
      </c>
      <c r="D1745" s="261" t="s">
        <v>424</v>
      </c>
      <c r="E1745" s="261" t="s">
        <v>664</v>
      </c>
      <c r="F1745" s="261">
        <v>33042</v>
      </c>
      <c r="G1745" s="261" t="s">
        <v>702</v>
      </c>
      <c r="H1745" s="261" t="s">
        <v>665</v>
      </c>
      <c r="I1745" s="261" t="s">
        <v>3767</v>
      </c>
      <c r="M1745" s="261" t="s">
        <v>638</v>
      </c>
      <c r="N1745" s="261">
        <v>900</v>
      </c>
    </row>
    <row r="1746" spans="1:14">
      <c r="A1746" s="261">
        <v>122323</v>
      </c>
      <c r="B1746" s="261" t="s">
        <v>580</v>
      </c>
      <c r="C1746" s="261" t="s">
        <v>1025</v>
      </c>
      <c r="D1746" s="261" t="s">
        <v>388</v>
      </c>
      <c r="E1746" s="261" t="s">
        <v>664</v>
      </c>
      <c r="F1746" s="261">
        <v>35875</v>
      </c>
      <c r="G1746" s="261" t="s">
        <v>638</v>
      </c>
      <c r="H1746" s="261" t="s">
        <v>665</v>
      </c>
      <c r="I1746" s="261" t="s">
        <v>3767</v>
      </c>
      <c r="M1746" s="261" t="s">
        <v>638</v>
      </c>
      <c r="N1746" s="261">
        <v>900</v>
      </c>
    </row>
    <row r="1747" spans="1:14">
      <c r="A1747" s="261">
        <v>122325</v>
      </c>
      <c r="B1747" s="261" t="s">
        <v>2160</v>
      </c>
      <c r="C1747" s="261" t="s">
        <v>2161</v>
      </c>
      <c r="D1747" s="261" t="s">
        <v>1609</v>
      </c>
      <c r="E1747" s="261" t="s">
        <v>664</v>
      </c>
      <c r="F1747" s="261">
        <v>33605</v>
      </c>
      <c r="G1747" s="261" t="s">
        <v>3675</v>
      </c>
      <c r="H1747" s="261" t="s">
        <v>665</v>
      </c>
      <c r="I1747" s="261" t="s">
        <v>3767</v>
      </c>
      <c r="M1747" s="261" t="s">
        <v>660</v>
      </c>
      <c r="N1747" s="261">
        <v>900</v>
      </c>
    </row>
    <row r="1748" spans="1:14">
      <c r="A1748" s="261">
        <v>122326</v>
      </c>
      <c r="B1748" s="261" t="s">
        <v>2162</v>
      </c>
      <c r="C1748" s="261" t="s">
        <v>82</v>
      </c>
      <c r="D1748" s="261" t="s">
        <v>2163</v>
      </c>
      <c r="E1748" s="261" t="s">
        <v>664</v>
      </c>
      <c r="F1748" s="261">
        <v>33527</v>
      </c>
      <c r="G1748" s="261" t="s">
        <v>693</v>
      </c>
      <c r="H1748" s="261" t="s">
        <v>665</v>
      </c>
      <c r="I1748" s="261" t="s">
        <v>3767</v>
      </c>
      <c r="M1748" s="261" t="s">
        <v>649</v>
      </c>
      <c r="N1748" s="261">
        <v>900</v>
      </c>
    </row>
    <row r="1749" spans="1:14">
      <c r="A1749" s="261">
        <v>122329</v>
      </c>
      <c r="B1749" s="261" t="s">
        <v>2165</v>
      </c>
      <c r="C1749" s="261" t="s">
        <v>167</v>
      </c>
      <c r="D1749" s="261" t="s">
        <v>383</v>
      </c>
      <c r="E1749" s="261" t="s">
        <v>664</v>
      </c>
      <c r="F1749" s="261">
        <v>28557</v>
      </c>
      <c r="G1749" s="261" t="s">
        <v>3644</v>
      </c>
      <c r="H1749" s="261" t="s">
        <v>665</v>
      </c>
      <c r="I1749" s="261" t="s">
        <v>3767</v>
      </c>
      <c r="M1749" s="261" t="s">
        <v>640</v>
      </c>
      <c r="N1749" s="261">
        <v>900</v>
      </c>
    </row>
    <row r="1750" spans="1:14">
      <c r="A1750" s="261">
        <v>122330</v>
      </c>
      <c r="B1750" s="261" t="s">
        <v>2166</v>
      </c>
      <c r="C1750" s="261" t="s">
        <v>84</v>
      </c>
      <c r="D1750" s="261" t="s">
        <v>399</v>
      </c>
      <c r="E1750" s="261" t="s">
        <v>664</v>
      </c>
      <c r="F1750" s="261">
        <v>34700</v>
      </c>
      <c r="G1750" s="261" t="s">
        <v>757</v>
      </c>
      <c r="H1750" s="261" t="s">
        <v>665</v>
      </c>
      <c r="I1750" s="261" t="s">
        <v>3767</v>
      </c>
      <c r="M1750" s="261" t="s">
        <v>657</v>
      </c>
      <c r="N1750" s="261">
        <v>900</v>
      </c>
    </row>
    <row r="1751" spans="1:14">
      <c r="A1751" s="261">
        <v>122336</v>
      </c>
      <c r="B1751" s="261" t="s">
        <v>2173</v>
      </c>
      <c r="C1751" s="261" t="s">
        <v>167</v>
      </c>
      <c r="D1751" s="261" t="s">
        <v>482</v>
      </c>
      <c r="E1751" s="261" t="s">
        <v>664</v>
      </c>
      <c r="F1751" s="261">
        <v>34700</v>
      </c>
      <c r="G1751" s="261" t="s">
        <v>693</v>
      </c>
      <c r="H1751" s="261" t="s">
        <v>665</v>
      </c>
      <c r="I1751" s="261" t="s">
        <v>3767</v>
      </c>
      <c r="M1751" s="261" t="s">
        <v>638</v>
      </c>
      <c r="N1751" s="261">
        <v>900</v>
      </c>
    </row>
    <row r="1752" spans="1:14">
      <c r="A1752" s="261">
        <v>122339</v>
      </c>
      <c r="B1752" s="261" t="s">
        <v>2174</v>
      </c>
      <c r="C1752" s="261" t="s">
        <v>182</v>
      </c>
      <c r="D1752" s="261" t="s">
        <v>435</v>
      </c>
      <c r="E1752" s="261" t="s">
        <v>664</v>
      </c>
      <c r="F1752" s="261">
        <v>32782</v>
      </c>
      <c r="G1752" s="261" t="s">
        <v>798</v>
      </c>
      <c r="H1752" s="261" t="s">
        <v>665</v>
      </c>
      <c r="I1752" s="261" t="s">
        <v>3767</v>
      </c>
      <c r="M1752" s="261" t="s">
        <v>657</v>
      </c>
      <c r="N1752" s="261">
        <v>900</v>
      </c>
    </row>
    <row r="1753" spans="1:14">
      <c r="A1753" s="261">
        <v>122341</v>
      </c>
      <c r="B1753" s="261" t="s">
        <v>2176</v>
      </c>
      <c r="C1753" s="261" t="s">
        <v>84</v>
      </c>
      <c r="D1753" s="261" t="s">
        <v>530</v>
      </c>
      <c r="E1753" s="261" t="s">
        <v>664</v>
      </c>
      <c r="F1753" s="261">
        <v>32169</v>
      </c>
      <c r="G1753" s="261" t="s">
        <v>3676</v>
      </c>
      <c r="H1753" s="261" t="s">
        <v>665</v>
      </c>
      <c r="I1753" s="261" t="s">
        <v>3767</v>
      </c>
      <c r="M1753" s="261" t="s">
        <v>661</v>
      </c>
      <c r="N1753" s="261">
        <v>900</v>
      </c>
    </row>
    <row r="1754" spans="1:14">
      <c r="A1754" s="261">
        <v>122342</v>
      </c>
      <c r="B1754" s="261" t="s">
        <v>2177</v>
      </c>
      <c r="C1754" s="261" t="s">
        <v>297</v>
      </c>
      <c r="D1754" s="261" t="s">
        <v>955</v>
      </c>
      <c r="E1754" s="261" t="s">
        <v>664</v>
      </c>
      <c r="F1754" s="261">
        <v>34706</v>
      </c>
      <c r="G1754" s="261" t="s">
        <v>662</v>
      </c>
      <c r="H1754" s="261" t="s">
        <v>665</v>
      </c>
      <c r="I1754" s="261" t="s">
        <v>3767</v>
      </c>
      <c r="M1754" s="261" t="s">
        <v>662</v>
      </c>
      <c r="N1754" s="261">
        <v>900</v>
      </c>
    </row>
    <row r="1755" spans="1:14">
      <c r="A1755" s="261">
        <v>122345</v>
      </c>
      <c r="B1755" s="261" t="s">
        <v>2178</v>
      </c>
      <c r="C1755" s="261" t="s">
        <v>80</v>
      </c>
      <c r="D1755" s="261" t="s">
        <v>442</v>
      </c>
      <c r="E1755" s="261" t="s">
        <v>664</v>
      </c>
      <c r="F1755" s="261">
        <v>35463</v>
      </c>
      <c r="G1755" s="261" t="s">
        <v>723</v>
      </c>
      <c r="H1755" s="261" t="s">
        <v>665</v>
      </c>
      <c r="I1755" s="261" t="s">
        <v>3767</v>
      </c>
      <c r="M1755" s="261" t="s">
        <v>640</v>
      </c>
      <c r="N1755" s="261">
        <v>900</v>
      </c>
    </row>
    <row r="1756" spans="1:14">
      <c r="A1756" s="261">
        <v>122350</v>
      </c>
      <c r="B1756" s="261" t="s">
        <v>2179</v>
      </c>
      <c r="C1756" s="261" t="s">
        <v>158</v>
      </c>
      <c r="D1756" s="261" t="s">
        <v>524</v>
      </c>
      <c r="E1756" s="261" t="s">
        <v>664</v>
      </c>
      <c r="F1756" s="261">
        <v>33468</v>
      </c>
      <c r="G1756" s="261" t="s">
        <v>3625</v>
      </c>
      <c r="H1756" s="261" t="s">
        <v>665</v>
      </c>
      <c r="I1756" s="261" t="s">
        <v>3767</v>
      </c>
      <c r="M1756" s="261" t="s">
        <v>640</v>
      </c>
      <c r="N1756" s="261">
        <v>900</v>
      </c>
    </row>
    <row r="1757" spans="1:14">
      <c r="A1757" s="261">
        <v>122354</v>
      </c>
      <c r="B1757" s="261" t="s">
        <v>2181</v>
      </c>
      <c r="C1757" s="261" t="s">
        <v>87</v>
      </c>
      <c r="D1757" s="261" t="s">
        <v>363</v>
      </c>
      <c r="E1757" s="261" t="s">
        <v>664</v>
      </c>
      <c r="F1757" s="261">
        <v>34571</v>
      </c>
      <c r="G1757" s="261" t="s">
        <v>638</v>
      </c>
      <c r="H1757" s="261" t="s">
        <v>665</v>
      </c>
      <c r="I1757" s="261" t="s">
        <v>3767</v>
      </c>
      <c r="M1757" s="261" t="s">
        <v>638</v>
      </c>
      <c r="N1757" s="261">
        <v>900</v>
      </c>
    </row>
    <row r="1758" spans="1:14">
      <c r="A1758" s="261">
        <v>122355</v>
      </c>
      <c r="B1758" s="261" t="s">
        <v>2182</v>
      </c>
      <c r="C1758" s="261" t="s">
        <v>149</v>
      </c>
      <c r="D1758" s="261" t="s">
        <v>487</v>
      </c>
      <c r="E1758" s="261" t="s">
        <v>664</v>
      </c>
      <c r="F1758" s="261">
        <v>34505</v>
      </c>
      <c r="G1758" s="261" t="s">
        <v>724</v>
      </c>
      <c r="H1758" s="261" t="s">
        <v>665</v>
      </c>
      <c r="I1758" s="261" t="s">
        <v>3767</v>
      </c>
      <c r="M1758" s="261" t="s">
        <v>648</v>
      </c>
      <c r="N1758" s="261">
        <v>900</v>
      </c>
    </row>
    <row r="1759" spans="1:14">
      <c r="A1759" s="261">
        <v>122356</v>
      </c>
      <c r="B1759" s="261" t="s">
        <v>2183</v>
      </c>
      <c r="C1759" s="261" t="s">
        <v>92</v>
      </c>
      <c r="D1759" s="261" t="s">
        <v>2184</v>
      </c>
      <c r="E1759" s="261" t="s">
        <v>664</v>
      </c>
      <c r="F1759" s="261">
        <v>35845</v>
      </c>
      <c r="G1759" s="261" t="s">
        <v>638</v>
      </c>
      <c r="H1759" s="261" t="s">
        <v>665</v>
      </c>
      <c r="I1759" s="261" t="s">
        <v>3767</v>
      </c>
      <c r="M1759" s="261" t="s">
        <v>652</v>
      </c>
      <c r="N1759" s="261">
        <v>900</v>
      </c>
    </row>
    <row r="1760" spans="1:14">
      <c r="A1760" s="261">
        <v>122360</v>
      </c>
      <c r="B1760" s="261" t="s">
        <v>2185</v>
      </c>
      <c r="C1760" s="261" t="s">
        <v>254</v>
      </c>
      <c r="D1760" s="261" t="s">
        <v>436</v>
      </c>
      <c r="E1760" s="261" t="s">
        <v>663</v>
      </c>
      <c r="F1760" s="261">
        <v>35436</v>
      </c>
      <c r="G1760" s="261" t="s">
        <v>3677</v>
      </c>
      <c r="H1760" s="261" t="s">
        <v>665</v>
      </c>
      <c r="I1760" s="261" t="s">
        <v>3767</v>
      </c>
      <c r="M1760" s="261" t="s">
        <v>640</v>
      </c>
      <c r="N1760" s="261">
        <v>900</v>
      </c>
    </row>
    <row r="1761" spans="1:14">
      <c r="A1761" s="261">
        <v>122361</v>
      </c>
      <c r="B1761" s="261" t="s">
        <v>2186</v>
      </c>
      <c r="C1761" s="261" t="s">
        <v>84</v>
      </c>
      <c r="D1761" s="261" t="s">
        <v>2187</v>
      </c>
      <c r="E1761" s="261" t="s">
        <v>664</v>
      </c>
      <c r="F1761" s="261">
        <v>35120</v>
      </c>
      <c r="G1761" s="261" t="s">
        <v>3678</v>
      </c>
      <c r="H1761" s="261" t="s">
        <v>665</v>
      </c>
      <c r="I1761" s="261" t="s">
        <v>3767</v>
      </c>
      <c r="M1761" s="261" t="s">
        <v>652</v>
      </c>
      <c r="N1761" s="261">
        <v>900</v>
      </c>
    </row>
    <row r="1762" spans="1:14">
      <c r="A1762" s="261">
        <v>122366</v>
      </c>
      <c r="B1762" s="261" t="s">
        <v>2188</v>
      </c>
      <c r="C1762" s="261" t="s">
        <v>302</v>
      </c>
      <c r="D1762" s="261" t="s">
        <v>342</v>
      </c>
      <c r="E1762" s="261" t="s">
        <v>664</v>
      </c>
      <c r="F1762" s="261">
        <v>34335</v>
      </c>
      <c r="G1762" s="261" t="s">
        <v>740</v>
      </c>
      <c r="H1762" s="261" t="s">
        <v>665</v>
      </c>
      <c r="I1762" s="261" t="s">
        <v>3767</v>
      </c>
      <c r="M1762" s="261" t="s">
        <v>657</v>
      </c>
      <c r="N1762" s="261">
        <v>900</v>
      </c>
    </row>
    <row r="1763" spans="1:14">
      <c r="A1763" s="261">
        <v>122367</v>
      </c>
      <c r="B1763" s="261" t="s">
        <v>2189</v>
      </c>
      <c r="C1763" s="261" t="s">
        <v>132</v>
      </c>
      <c r="D1763" s="261" t="s">
        <v>379</v>
      </c>
      <c r="E1763" s="261" t="s">
        <v>664</v>
      </c>
      <c r="F1763" s="261">
        <v>34405</v>
      </c>
      <c r="G1763" s="261" t="s">
        <v>734</v>
      </c>
      <c r="H1763" s="261" t="s">
        <v>665</v>
      </c>
      <c r="I1763" s="261" t="s">
        <v>3767</v>
      </c>
      <c r="M1763" s="261" t="s">
        <v>640</v>
      </c>
      <c r="N1763" s="261">
        <v>900</v>
      </c>
    </row>
    <row r="1764" spans="1:14">
      <c r="A1764" s="261">
        <v>122373</v>
      </c>
      <c r="B1764" s="261" t="s">
        <v>2192</v>
      </c>
      <c r="C1764" s="261" t="s">
        <v>84</v>
      </c>
      <c r="D1764" s="261" t="s">
        <v>402</v>
      </c>
      <c r="E1764" s="261" t="s">
        <v>664</v>
      </c>
      <c r="F1764" s="261">
        <v>34994</v>
      </c>
      <c r="G1764" s="261" t="s">
        <v>638</v>
      </c>
      <c r="H1764" s="261" t="s">
        <v>665</v>
      </c>
      <c r="I1764" s="261" t="s">
        <v>3767</v>
      </c>
      <c r="M1764" s="261" t="s">
        <v>658</v>
      </c>
      <c r="N1764" s="261">
        <v>900</v>
      </c>
    </row>
    <row r="1765" spans="1:14">
      <c r="A1765" s="261">
        <v>122374</v>
      </c>
      <c r="B1765" s="261" t="s">
        <v>2193</v>
      </c>
      <c r="C1765" s="261" t="s">
        <v>80</v>
      </c>
      <c r="D1765" s="261" t="s">
        <v>364</v>
      </c>
      <c r="E1765" s="261" t="s">
        <v>664</v>
      </c>
      <c r="F1765" s="261">
        <v>34090</v>
      </c>
      <c r="G1765" s="261" t="s">
        <v>3679</v>
      </c>
      <c r="H1765" s="261" t="s">
        <v>665</v>
      </c>
      <c r="I1765" s="261" t="s">
        <v>3767</v>
      </c>
      <c r="M1765" s="261" t="s">
        <v>640</v>
      </c>
      <c r="N1765" s="261">
        <v>900</v>
      </c>
    </row>
    <row r="1766" spans="1:14">
      <c r="A1766" s="261">
        <v>122375</v>
      </c>
      <c r="B1766" s="261" t="s">
        <v>2194</v>
      </c>
      <c r="C1766" s="261" t="s">
        <v>149</v>
      </c>
      <c r="D1766" s="261" t="s">
        <v>342</v>
      </c>
      <c r="E1766" s="261" t="s">
        <v>664</v>
      </c>
      <c r="F1766" s="261">
        <v>35962</v>
      </c>
      <c r="G1766" s="261" t="s">
        <v>693</v>
      </c>
      <c r="H1766" s="261" t="s">
        <v>665</v>
      </c>
      <c r="I1766" s="261" t="s">
        <v>3767</v>
      </c>
      <c r="M1766" s="261" t="s">
        <v>649</v>
      </c>
      <c r="N1766" s="261">
        <v>900</v>
      </c>
    </row>
    <row r="1767" spans="1:14">
      <c r="A1767" s="261">
        <v>122377</v>
      </c>
      <c r="B1767" s="261" t="s">
        <v>2195</v>
      </c>
      <c r="C1767" s="261" t="s">
        <v>924</v>
      </c>
      <c r="D1767" s="261" t="s">
        <v>523</v>
      </c>
      <c r="E1767" s="261" t="s">
        <v>664</v>
      </c>
      <c r="F1767" s="261">
        <v>31344</v>
      </c>
      <c r="G1767" s="261" t="s">
        <v>638</v>
      </c>
      <c r="H1767" s="261" t="s">
        <v>665</v>
      </c>
      <c r="I1767" s="261" t="s">
        <v>3767</v>
      </c>
      <c r="M1767" s="261" t="s">
        <v>650</v>
      </c>
      <c r="N1767" s="261">
        <v>900</v>
      </c>
    </row>
    <row r="1768" spans="1:14">
      <c r="A1768" s="261">
        <v>122381</v>
      </c>
      <c r="B1768" s="261" t="s">
        <v>2197</v>
      </c>
      <c r="C1768" s="261" t="s">
        <v>157</v>
      </c>
      <c r="D1768" s="261" t="s">
        <v>395</v>
      </c>
      <c r="E1768" s="261" t="s">
        <v>663</v>
      </c>
      <c r="F1768" s="261">
        <v>30385</v>
      </c>
      <c r="G1768" s="261" t="s">
        <v>3680</v>
      </c>
      <c r="H1768" s="261" t="s">
        <v>665</v>
      </c>
      <c r="I1768" s="261" t="s">
        <v>3767</v>
      </c>
      <c r="M1768" s="261" t="s">
        <v>640</v>
      </c>
      <c r="N1768" s="261">
        <v>900</v>
      </c>
    </row>
    <row r="1769" spans="1:14">
      <c r="A1769" s="261">
        <v>122386</v>
      </c>
      <c r="B1769" s="261" t="s">
        <v>2199</v>
      </c>
      <c r="C1769" s="261" t="s">
        <v>184</v>
      </c>
      <c r="D1769" s="261" t="s">
        <v>563</v>
      </c>
      <c r="E1769" s="261" t="s">
        <v>663</v>
      </c>
      <c r="F1769" s="261">
        <v>35743</v>
      </c>
      <c r="G1769" s="261" t="s">
        <v>657</v>
      </c>
      <c r="H1769" s="261" t="s">
        <v>665</v>
      </c>
      <c r="I1769" s="261" t="s">
        <v>3767</v>
      </c>
      <c r="M1769" s="261" t="s">
        <v>657</v>
      </c>
      <c r="N1769" s="261">
        <v>900</v>
      </c>
    </row>
    <row r="1770" spans="1:14">
      <c r="A1770" s="261">
        <v>122389</v>
      </c>
      <c r="B1770" s="261" t="s">
        <v>2201</v>
      </c>
      <c r="C1770" s="261" t="s">
        <v>168</v>
      </c>
      <c r="D1770" s="261" t="s">
        <v>2202</v>
      </c>
      <c r="E1770" s="261" t="s">
        <v>663</v>
      </c>
      <c r="F1770" s="261">
        <v>35542</v>
      </c>
      <c r="G1770" s="261" t="s">
        <v>659</v>
      </c>
      <c r="H1770" s="261" t="s">
        <v>665</v>
      </c>
      <c r="I1770" s="261" t="s">
        <v>3767</v>
      </c>
      <c r="M1770" s="261" t="s">
        <v>659</v>
      </c>
      <c r="N1770" s="261">
        <v>900</v>
      </c>
    </row>
    <row r="1771" spans="1:14">
      <c r="A1771" s="261">
        <v>122392</v>
      </c>
      <c r="B1771" s="261" t="s">
        <v>2203</v>
      </c>
      <c r="C1771" s="261" t="s">
        <v>83</v>
      </c>
      <c r="D1771" s="261" t="s">
        <v>428</v>
      </c>
      <c r="E1771" s="261" t="s">
        <v>664</v>
      </c>
      <c r="F1771" s="261">
        <v>32481</v>
      </c>
      <c r="G1771" s="261" t="s">
        <v>657</v>
      </c>
      <c r="H1771" s="261" t="s">
        <v>665</v>
      </c>
      <c r="I1771" s="261" t="s">
        <v>3767</v>
      </c>
      <c r="M1771" s="261" t="s">
        <v>657</v>
      </c>
      <c r="N1771" s="261">
        <v>900</v>
      </c>
    </row>
    <row r="1772" spans="1:14">
      <c r="A1772" s="261">
        <v>122394</v>
      </c>
      <c r="B1772" s="261" t="s">
        <v>2204</v>
      </c>
      <c r="C1772" s="261" t="s">
        <v>876</v>
      </c>
      <c r="D1772" s="261" t="s">
        <v>435</v>
      </c>
      <c r="E1772" s="261" t="s">
        <v>664</v>
      </c>
      <c r="F1772" s="261">
        <v>33457</v>
      </c>
      <c r="G1772" s="261" t="s">
        <v>638</v>
      </c>
      <c r="H1772" s="261" t="s">
        <v>665</v>
      </c>
      <c r="I1772" s="261" t="s">
        <v>3767</v>
      </c>
      <c r="M1772" s="261" t="s">
        <v>640</v>
      </c>
      <c r="N1772" s="261">
        <v>900</v>
      </c>
    </row>
    <row r="1773" spans="1:14">
      <c r="A1773" s="261">
        <v>122396</v>
      </c>
      <c r="B1773" s="261" t="s">
        <v>2205</v>
      </c>
      <c r="C1773" s="261" t="s">
        <v>93</v>
      </c>
      <c r="D1773" s="261" t="s">
        <v>402</v>
      </c>
      <c r="E1773" s="261" t="s">
        <v>664</v>
      </c>
      <c r="F1773" s="261">
        <v>34869</v>
      </c>
      <c r="G1773" s="261" t="s">
        <v>638</v>
      </c>
      <c r="H1773" s="261" t="s">
        <v>665</v>
      </c>
      <c r="I1773" s="261" t="s">
        <v>3767</v>
      </c>
      <c r="M1773" s="261" t="s">
        <v>658</v>
      </c>
      <c r="N1773" s="261">
        <v>900</v>
      </c>
    </row>
    <row r="1774" spans="1:14">
      <c r="A1774" s="261">
        <v>122399</v>
      </c>
      <c r="B1774" s="261" t="s">
        <v>2206</v>
      </c>
      <c r="C1774" s="261" t="s">
        <v>263</v>
      </c>
      <c r="D1774" s="261" t="s">
        <v>355</v>
      </c>
      <c r="E1774" s="261" t="s">
        <v>664</v>
      </c>
      <c r="F1774" s="261">
        <v>33471</v>
      </c>
      <c r="G1774" s="261" t="s">
        <v>638</v>
      </c>
      <c r="H1774" s="261" t="s">
        <v>665</v>
      </c>
      <c r="I1774" s="261" t="s">
        <v>3767</v>
      </c>
      <c r="M1774" s="261" t="s">
        <v>638</v>
      </c>
      <c r="N1774" s="261">
        <v>900</v>
      </c>
    </row>
    <row r="1775" spans="1:14">
      <c r="A1775" s="261">
        <v>122400</v>
      </c>
      <c r="B1775" s="261" t="s">
        <v>2207</v>
      </c>
      <c r="C1775" s="261" t="s">
        <v>2208</v>
      </c>
      <c r="D1775" s="261" t="s">
        <v>388</v>
      </c>
      <c r="E1775" s="261" t="s">
        <v>664</v>
      </c>
      <c r="F1775" s="261">
        <v>34091</v>
      </c>
      <c r="G1775" s="261" t="s">
        <v>3682</v>
      </c>
      <c r="H1775" s="261" t="s">
        <v>665</v>
      </c>
      <c r="I1775" s="261" t="s">
        <v>3767</v>
      </c>
      <c r="M1775" s="261" t="s">
        <v>648</v>
      </c>
      <c r="N1775" s="261">
        <v>900</v>
      </c>
    </row>
    <row r="1776" spans="1:14">
      <c r="A1776" s="261">
        <v>122402</v>
      </c>
      <c r="B1776" s="261" t="s">
        <v>2209</v>
      </c>
      <c r="C1776" s="261" t="s">
        <v>118</v>
      </c>
      <c r="D1776" s="261" t="s">
        <v>456</v>
      </c>
      <c r="E1776" s="261" t="s">
        <v>664</v>
      </c>
      <c r="F1776" s="261">
        <v>31907</v>
      </c>
      <c r="G1776" s="261" t="s">
        <v>3683</v>
      </c>
      <c r="H1776" s="261" t="s">
        <v>665</v>
      </c>
      <c r="I1776" s="261" t="s">
        <v>3767</v>
      </c>
      <c r="M1776" s="261" t="s">
        <v>659</v>
      </c>
      <c r="N1776" s="261">
        <v>900</v>
      </c>
    </row>
    <row r="1777" spans="1:14">
      <c r="A1777" s="261">
        <v>122403</v>
      </c>
      <c r="B1777" s="261" t="s">
        <v>2210</v>
      </c>
      <c r="C1777" s="261" t="s">
        <v>85</v>
      </c>
      <c r="D1777" s="261" t="s">
        <v>376</v>
      </c>
      <c r="E1777" s="261" t="s">
        <v>664</v>
      </c>
      <c r="F1777" s="261">
        <v>35065</v>
      </c>
      <c r="G1777" s="261" t="s">
        <v>638</v>
      </c>
      <c r="H1777" s="261" t="s">
        <v>665</v>
      </c>
      <c r="I1777" s="261" t="s">
        <v>3767</v>
      </c>
      <c r="M1777" s="261" t="s">
        <v>638</v>
      </c>
      <c r="N1777" s="261">
        <v>900</v>
      </c>
    </row>
    <row r="1778" spans="1:14">
      <c r="A1778" s="261">
        <v>122404</v>
      </c>
      <c r="B1778" s="261" t="s">
        <v>2211</v>
      </c>
      <c r="C1778" s="261" t="s">
        <v>604</v>
      </c>
      <c r="D1778" s="261" t="s">
        <v>1028</v>
      </c>
      <c r="E1778" s="261" t="s">
        <v>664</v>
      </c>
      <c r="F1778" s="261">
        <v>32255</v>
      </c>
      <c r="G1778" s="261" t="s">
        <v>638</v>
      </c>
      <c r="H1778" s="261" t="s">
        <v>665</v>
      </c>
      <c r="I1778" s="261" t="s">
        <v>3767</v>
      </c>
      <c r="M1778" s="261" t="s">
        <v>638</v>
      </c>
      <c r="N1778" s="261">
        <v>900</v>
      </c>
    </row>
    <row r="1779" spans="1:14">
      <c r="A1779" s="261">
        <v>122405</v>
      </c>
      <c r="B1779" s="261" t="s">
        <v>2212</v>
      </c>
      <c r="C1779" s="261" t="s">
        <v>132</v>
      </c>
      <c r="D1779" s="261" t="s">
        <v>395</v>
      </c>
      <c r="E1779" s="261" t="s">
        <v>664</v>
      </c>
      <c r="F1779" s="261">
        <v>32188</v>
      </c>
      <c r="G1779" s="261" t="s">
        <v>3684</v>
      </c>
      <c r="H1779" s="261" t="s">
        <v>665</v>
      </c>
      <c r="I1779" s="261" t="s">
        <v>3767</v>
      </c>
      <c r="M1779" s="261" t="s">
        <v>653</v>
      </c>
      <c r="N1779" s="261">
        <v>900</v>
      </c>
    </row>
    <row r="1780" spans="1:14">
      <c r="A1780" s="261">
        <v>122409</v>
      </c>
      <c r="B1780" s="261" t="s">
        <v>2216</v>
      </c>
      <c r="C1780" s="261" t="s">
        <v>149</v>
      </c>
      <c r="D1780" s="261" t="s">
        <v>2217</v>
      </c>
      <c r="E1780" s="261" t="s">
        <v>663</v>
      </c>
      <c r="F1780" s="261">
        <v>31576</v>
      </c>
      <c r="G1780" s="261" t="s">
        <v>658</v>
      </c>
      <c r="H1780" s="261" t="s">
        <v>665</v>
      </c>
      <c r="I1780" s="261" t="s">
        <v>3767</v>
      </c>
      <c r="M1780" s="261" t="s">
        <v>658</v>
      </c>
      <c r="N1780" s="261">
        <v>900</v>
      </c>
    </row>
    <row r="1781" spans="1:14">
      <c r="A1781" s="261">
        <v>122411</v>
      </c>
      <c r="B1781" s="261" t="s">
        <v>2219</v>
      </c>
      <c r="C1781" s="261" t="s">
        <v>207</v>
      </c>
      <c r="D1781" s="261" t="s">
        <v>2220</v>
      </c>
      <c r="E1781" s="261" t="s">
        <v>664</v>
      </c>
      <c r="F1781" s="261">
        <v>34128</v>
      </c>
      <c r="G1781" s="261" t="s">
        <v>808</v>
      </c>
      <c r="H1781" s="261" t="s">
        <v>812</v>
      </c>
      <c r="I1781" s="261" t="s">
        <v>3767</v>
      </c>
      <c r="M1781" s="261" t="s">
        <v>612</v>
      </c>
      <c r="N1781" s="261">
        <v>900</v>
      </c>
    </row>
    <row r="1782" spans="1:14">
      <c r="A1782" s="261">
        <v>122413</v>
      </c>
      <c r="B1782" s="261" t="s">
        <v>2222</v>
      </c>
      <c r="C1782" s="261" t="s">
        <v>126</v>
      </c>
      <c r="D1782" s="261" t="s">
        <v>357</v>
      </c>
      <c r="E1782" s="261" t="s">
        <v>664</v>
      </c>
      <c r="F1782" s="261">
        <v>34651</v>
      </c>
      <c r="G1782" s="261" t="s">
        <v>659</v>
      </c>
      <c r="H1782" s="261" t="s">
        <v>812</v>
      </c>
      <c r="I1782" s="261" t="s">
        <v>3767</v>
      </c>
      <c r="M1782" s="261" t="s">
        <v>612</v>
      </c>
      <c r="N1782" s="261">
        <v>900</v>
      </c>
    </row>
    <row r="1783" spans="1:14">
      <c r="A1783" s="261">
        <v>122414</v>
      </c>
      <c r="B1783" s="261" t="s">
        <v>2223</v>
      </c>
      <c r="C1783" s="261" t="s">
        <v>84</v>
      </c>
      <c r="D1783" s="261" t="s">
        <v>454</v>
      </c>
      <c r="E1783" s="261" t="s">
        <v>664</v>
      </c>
      <c r="F1783" s="261">
        <v>34924</v>
      </c>
      <c r="G1783" s="261" t="s">
        <v>638</v>
      </c>
      <c r="H1783" s="261" t="s">
        <v>665</v>
      </c>
      <c r="I1783" s="261" t="s">
        <v>3767</v>
      </c>
      <c r="M1783" s="261" t="s">
        <v>648</v>
      </c>
      <c r="N1783" s="261">
        <v>900</v>
      </c>
    </row>
    <row r="1784" spans="1:14">
      <c r="A1784" s="261">
        <v>122420</v>
      </c>
      <c r="B1784" s="261" t="s">
        <v>2224</v>
      </c>
      <c r="C1784" s="261" t="s">
        <v>2225</v>
      </c>
      <c r="D1784" s="261" t="s">
        <v>444</v>
      </c>
      <c r="E1784" s="261" t="s">
        <v>664</v>
      </c>
      <c r="F1784" s="261">
        <v>32430</v>
      </c>
      <c r="G1784" s="261" t="s">
        <v>638</v>
      </c>
      <c r="H1784" s="261" t="s">
        <v>665</v>
      </c>
      <c r="I1784" s="261" t="s">
        <v>3767</v>
      </c>
      <c r="M1784" s="261" t="s">
        <v>661</v>
      </c>
      <c r="N1784" s="261">
        <v>900</v>
      </c>
    </row>
    <row r="1785" spans="1:14">
      <c r="A1785" s="261">
        <v>122422</v>
      </c>
      <c r="B1785" s="261" t="s">
        <v>2228</v>
      </c>
      <c r="C1785" s="261" t="s">
        <v>113</v>
      </c>
      <c r="D1785" s="261" t="s">
        <v>2229</v>
      </c>
      <c r="E1785" s="261" t="s">
        <v>664</v>
      </c>
      <c r="F1785" s="261">
        <v>36165</v>
      </c>
      <c r="G1785" s="261" t="s">
        <v>725</v>
      </c>
      <c r="H1785" s="261" t="s">
        <v>665</v>
      </c>
      <c r="I1785" s="261" t="s">
        <v>3767</v>
      </c>
      <c r="M1785" s="261" t="s">
        <v>658</v>
      </c>
      <c r="N1785" s="261">
        <v>900</v>
      </c>
    </row>
    <row r="1786" spans="1:14">
      <c r="A1786" s="261">
        <v>122423</v>
      </c>
      <c r="B1786" s="261" t="s">
        <v>2230</v>
      </c>
      <c r="C1786" s="261" t="s">
        <v>84</v>
      </c>
      <c r="D1786" s="261" t="s">
        <v>542</v>
      </c>
      <c r="E1786" s="261" t="s">
        <v>664</v>
      </c>
      <c r="F1786" s="261">
        <v>34293</v>
      </c>
      <c r="G1786" s="261" t="s">
        <v>3687</v>
      </c>
      <c r="H1786" s="261" t="s">
        <v>665</v>
      </c>
      <c r="I1786" s="261" t="s">
        <v>3767</v>
      </c>
      <c r="M1786" s="261" t="s">
        <v>658</v>
      </c>
      <c r="N1786" s="261">
        <v>900</v>
      </c>
    </row>
    <row r="1787" spans="1:14">
      <c r="A1787" s="261">
        <v>122424</v>
      </c>
      <c r="B1787" s="261" t="s">
        <v>2231</v>
      </c>
      <c r="C1787" s="261" t="s">
        <v>132</v>
      </c>
      <c r="D1787" s="261" t="s">
        <v>626</v>
      </c>
      <c r="E1787" s="261" t="s">
        <v>664</v>
      </c>
      <c r="F1787" s="261">
        <v>32888</v>
      </c>
      <c r="G1787" s="261" t="s">
        <v>724</v>
      </c>
      <c r="H1787" s="261" t="s">
        <v>665</v>
      </c>
      <c r="I1787" s="261" t="s">
        <v>3767</v>
      </c>
      <c r="M1787" s="261" t="s">
        <v>648</v>
      </c>
      <c r="N1787" s="261">
        <v>900</v>
      </c>
    </row>
    <row r="1788" spans="1:14">
      <c r="A1788" s="261">
        <v>122425</v>
      </c>
      <c r="B1788" s="261" t="s">
        <v>2232</v>
      </c>
      <c r="C1788" s="261" t="s">
        <v>188</v>
      </c>
      <c r="D1788" s="261" t="s">
        <v>294</v>
      </c>
      <c r="E1788" s="261" t="s">
        <v>663</v>
      </c>
      <c r="F1788" s="261">
        <v>35065</v>
      </c>
      <c r="G1788" s="261" t="s">
        <v>638</v>
      </c>
      <c r="H1788" s="261" t="s">
        <v>665</v>
      </c>
      <c r="I1788" s="261" t="s">
        <v>3767</v>
      </c>
      <c r="M1788" s="261" t="s">
        <v>658</v>
      </c>
      <c r="N1788" s="261">
        <v>900</v>
      </c>
    </row>
    <row r="1789" spans="1:14">
      <c r="A1789" s="261">
        <v>122428</v>
      </c>
      <c r="B1789" s="261" t="s">
        <v>2233</v>
      </c>
      <c r="C1789" s="261" t="s">
        <v>130</v>
      </c>
      <c r="D1789" s="261" t="s">
        <v>2234</v>
      </c>
      <c r="E1789" s="261" t="s">
        <v>663</v>
      </c>
      <c r="F1789" s="261">
        <v>35561</v>
      </c>
      <c r="G1789" s="261" t="s">
        <v>772</v>
      </c>
      <c r="H1789" s="261" t="s">
        <v>665</v>
      </c>
      <c r="I1789" s="261" t="s">
        <v>3767</v>
      </c>
      <c r="M1789" s="261" t="s">
        <v>650</v>
      </c>
      <c r="N1789" s="261">
        <v>900</v>
      </c>
    </row>
    <row r="1790" spans="1:14">
      <c r="A1790" s="261">
        <v>122430</v>
      </c>
      <c r="B1790" s="261" t="s">
        <v>2235</v>
      </c>
      <c r="C1790" s="261" t="s">
        <v>226</v>
      </c>
      <c r="D1790" s="261" t="s">
        <v>997</v>
      </c>
      <c r="E1790" s="261" t="s">
        <v>664</v>
      </c>
      <c r="F1790" s="261">
        <v>34482</v>
      </c>
      <c r="G1790" s="261" t="s">
        <v>704</v>
      </c>
      <c r="H1790" s="261" t="s">
        <v>665</v>
      </c>
      <c r="I1790" s="261" t="s">
        <v>3767</v>
      </c>
      <c r="M1790" s="261" t="s">
        <v>638</v>
      </c>
      <c r="N1790" s="261">
        <v>900</v>
      </c>
    </row>
    <row r="1791" spans="1:14">
      <c r="A1791" s="261">
        <v>122435</v>
      </c>
      <c r="B1791" s="261" t="s">
        <v>2237</v>
      </c>
      <c r="C1791" s="261" t="s">
        <v>115</v>
      </c>
      <c r="D1791" s="261" t="s">
        <v>388</v>
      </c>
      <c r="E1791" s="261" t="s">
        <v>663</v>
      </c>
      <c r="F1791" s="261">
        <v>28270</v>
      </c>
      <c r="G1791" s="261" t="s">
        <v>693</v>
      </c>
      <c r="H1791" s="261" t="s">
        <v>665</v>
      </c>
      <c r="I1791" s="261" t="s">
        <v>3767</v>
      </c>
      <c r="M1791" s="261" t="s">
        <v>638</v>
      </c>
      <c r="N1791" s="261">
        <v>900</v>
      </c>
    </row>
  </sheetData>
  <sheetProtection password="DA6D" sheet="1" objects="1" scenarios="1" selectLockedCells="1" selectUnlockedCells="1"/>
  <phoneticPr fontId="62"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activeCell="E22" sqref="E22"/>
    </sheetView>
  </sheetViews>
  <sheetFormatPr defaultRowHeight="14.25"/>
  <sheetData>
    <row r="1" spans="1:3">
      <c r="A1" s="43" t="s">
        <v>309</v>
      </c>
      <c r="B1" s="43" t="s">
        <v>310</v>
      </c>
      <c r="C1" s="1"/>
    </row>
    <row r="2" spans="1:3">
      <c r="A2" s="43">
        <v>700980</v>
      </c>
      <c r="B2" s="43" t="s">
        <v>282</v>
      </c>
      <c r="C2" s="1"/>
    </row>
    <row r="3" spans="1:3">
      <c r="A3" s="43">
        <v>700653</v>
      </c>
      <c r="B3" s="43" t="s">
        <v>311</v>
      </c>
      <c r="C3" s="1"/>
    </row>
    <row r="4" spans="1:3">
      <c r="A4" s="43">
        <v>700124</v>
      </c>
      <c r="B4" s="43" t="s">
        <v>312</v>
      </c>
      <c r="C4" s="1"/>
    </row>
    <row r="5" spans="1:3">
      <c r="A5" s="43">
        <v>700934</v>
      </c>
      <c r="B5" s="43" t="s">
        <v>313</v>
      </c>
      <c r="C5" s="1"/>
    </row>
    <row r="6" spans="1:3">
      <c r="A6" s="1"/>
      <c r="B6" s="1"/>
      <c r="C6" s="1"/>
    </row>
    <row r="7" spans="1:3">
      <c r="A7" s="1"/>
      <c r="B7" s="1"/>
      <c r="C7" s="1"/>
    </row>
    <row r="8" spans="1:3">
      <c r="A8" s="1"/>
      <c r="B8" s="1"/>
      <c r="C8" s="1"/>
    </row>
    <row r="9" spans="1:3">
      <c r="A9" s="1"/>
      <c r="B9" s="1"/>
      <c r="C9" s="1"/>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ورقة 4</vt:lpstr>
      <vt:lpstr>تعليمات التسجيل</vt:lpstr>
      <vt:lpstr>إدخال البيانات</vt:lpstr>
      <vt:lpstr>اختيار المقررات</vt:lpstr>
      <vt:lpstr>الإستمارة</vt:lpstr>
      <vt:lpstr>سجل الترجمة</vt:lpstr>
      <vt:lpstr>ورقة2</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2020-07-14T07:47:52Z</cp:lastPrinted>
  <dcterms:created xsi:type="dcterms:W3CDTF">2015-06-05T18:17:20Z</dcterms:created>
  <dcterms:modified xsi:type="dcterms:W3CDTF">2020-07-28T16:44:09Z</dcterms:modified>
</cp:coreProperties>
</file>